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0490" windowHeight="7650" tabRatio="535"/>
  </bookViews>
  <sheets>
    <sheet name="НП на 01.01.2022" sheetId="13" r:id="rId1"/>
  </sheets>
  <definedNames>
    <definedName name="_xlnm.Print_Titles" localSheetId="0">'НП на 01.01.2022'!$8:$8</definedName>
  </definedNames>
  <calcPr calcId="145621"/>
</workbook>
</file>

<file path=xl/calcChain.xml><?xml version="1.0" encoding="utf-8"?>
<calcChain xmlns="http://schemas.openxmlformats.org/spreadsheetml/2006/main">
  <c r="H125" i="13" l="1"/>
  <c r="I125" i="13" s="1"/>
  <c r="H124" i="13"/>
  <c r="H65" i="13"/>
  <c r="H64" i="13"/>
  <c r="F65" i="13"/>
  <c r="D65" i="13"/>
  <c r="C65" i="13"/>
  <c r="H48" i="13"/>
  <c r="H46" i="13"/>
  <c r="F48" i="13" l="1"/>
  <c r="D48" i="13"/>
  <c r="F46" i="13"/>
  <c r="D46" i="13"/>
  <c r="G45" i="13"/>
  <c r="C46" i="13"/>
  <c r="H88" i="13" l="1"/>
  <c r="C48" i="13" l="1"/>
  <c r="G65" i="13"/>
  <c r="I114" i="13" l="1"/>
  <c r="G114" i="13"/>
  <c r="E114" i="13"/>
  <c r="D93" i="13" l="1"/>
  <c r="I91" i="13" l="1"/>
  <c r="G91" i="13"/>
  <c r="E91" i="13"/>
  <c r="C85" i="13"/>
  <c r="G74" i="13" l="1"/>
  <c r="I64" i="13"/>
  <c r="E49" i="13" l="1"/>
  <c r="E47" i="13"/>
  <c r="E45" i="13"/>
  <c r="I126" i="13" l="1"/>
  <c r="I124" i="13"/>
  <c r="G126" i="13"/>
  <c r="G124" i="13"/>
  <c r="E126" i="13"/>
  <c r="E124" i="13"/>
  <c r="I73" i="13" l="1"/>
  <c r="I74" i="13"/>
  <c r="I75" i="13"/>
  <c r="G73" i="13"/>
  <c r="G75" i="13"/>
  <c r="E73" i="13"/>
  <c r="E74" i="13"/>
  <c r="E75" i="13"/>
  <c r="E48" i="13" l="1"/>
  <c r="C17" i="13" l="1"/>
  <c r="H21" i="13"/>
  <c r="F21" i="13"/>
  <c r="F14" i="13" s="1"/>
  <c r="D21" i="13"/>
  <c r="C21" i="13"/>
  <c r="C14" i="13" s="1"/>
  <c r="H19" i="13"/>
  <c r="F19" i="13"/>
  <c r="F12" i="13" s="1"/>
  <c r="D19" i="13"/>
  <c r="D12" i="13" s="1"/>
  <c r="C19" i="13"/>
  <c r="F44" i="13"/>
  <c r="D44" i="13"/>
  <c r="I19" i="13" l="1"/>
  <c r="G14" i="13"/>
  <c r="E21" i="13"/>
  <c r="J19" i="13"/>
  <c r="C18" i="13"/>
  <c r="E46" i="13"/>
  <c r="C12" i="13"/>
  <c r="G12" i="13" s="1"/>
  <c r="C44" i="13"/>
  <c r="I21" i="13"/>
  <c r="D14" i="13"/>
  <c r="E14" i="13" s="1"/>
  <c r="J21" i="13"/>
  <c r="H12" i="13"/>
  <c r="H14" i="13"/>
  <c r="I14" i="13" s="1"/>
  <c r="G19" i="13"/>
  <c r="G21" i="13"/>
  <c r="E19" i="13"/>
  <c r="H44" i="13"/>
  <c r="J49" i="13"/>
  <c r="J47" i="13"/>
  <c r="I49" i="13"/>
  <c r="I47" i="13"/>
  <c r="G49" i="13"/>
  <c r="G47" i="13"/>
  <c r="J12" i="13" l="1"/>
  <c r="E12" i="13"/>
  <c r="I12" i="13"/>
  <c r="E44" i="13"/>
  <c r="J14" i="13"/>
  <c r="H20" i="13" l="1"/>
  <c r="H18" i="13"/>
  <c r="H17" i="13"/>
  <c r="F20" i="13"/>
  <c r="F18" i="13"/>
  <c r="F17" i="13"/>
  <c r="D18" i="13"/>
  <c r="D20" i="13"/>
  <c r="D17" i="13"/>
  <c r="C20" i="13"/>
  <c r="H25" i="13"/>
  <c r="H24" i="13"/>
  <c r="H23" i="13"/>
  <c r="F25" i="13"/>
  <c r="F24" i="13"/>
  <c r="F23" i="13"/>
  <c r="D23" i="13"/>
  <c r="D24" i="13"/>
  <c r="D25" i="13"/>
  <c r="C24" i="13"/>
  <c r="C11" i="13" s="1"/>
  <c r="C25" i="13"/>
  <c r="C23" i="13"/>
  <c r="F16" i="13" l="1"/>
  <c r="H16" i="13"/>
  <c r="C22" i="13"/>
  <c r="C10" i="13"/>
  <c r="C13" i="13"/>
  <c r="C16" i="13"/>
  <c r="D16" i="13"/>
  <c r="H13" i="13"/>
  <c r="H33" i="13"/>
  <c r="H62" i="13"/>
  <c r="H72" i="13"/>
  <c r="H83" i="13"/>
  <c r="H84" i="13"/>
  <c r="H54" i="13" s="1"/>
  <c r="H85" i="13"/>
  <c r="H55" i="13" s="1"/>
  <c r="H93" i="13"/>
  <c r="H101" i="13"/>
  <c r="H112" i="13"/>
  <c r="H123" i="13"/>
  <c r="D33" i="13"/>
  <c r="C33" i="13"/>
  <c r="J115" i="13"/>
  <c r="I115" i="13"/>
  <c r="G115" i="13"/>
  <c r="E115" i="13"/>
  <c r="J114" i="13"/>
  <c r="J113" i="13"/>
  <c r="I113" i="13"/>
  <c r="G113" i="13"/>
  <c r="E113" i="13"/>
  <c r="F112" i="13"/>
  <c r="D112" i="13"/>
  <c r="C112" i="13"/>
  <c r="J48" i="13"/>
  <c r="I48" i="13"/>
  <c r="G48" i="13"/>
  <c r="J46" i="13"/>
  <c r="I46" i="13"/>
  <c r="G46" i="13"/>
  <c r="J45" i="13"/>
  <c r="I45" i="13"/>
  <c r="J36" i="13"/>
  <c r="J35" i="13"/>
  <c r="J34" i="13"/>
  <c r="I34" i="13"/>
  <c r="G34" i="13"/>
  <c r="E34" i="13"/>
  <c r="F33" i="13"/>
  <c r="J75" i="13"/>
  <c r="J74" i="13"/>
  <c r="J73" i="13"/>
  <c r="F72" i="13"/>
  <c r="D72" i="13"/>
  <c r="C72" i="13"/>
  <c r="J16" i="13" l="1"/>
  <c r="E33" i="13"/>
  <c r="C9" i="13"/>
  <c r="H82" i="13"/>
  <c r="H53" i="13"/>
  <c r="H52" i="13" s="1"/>
  <c r="H11" i="13"/>
  <c r="H22" i="13"/>
  <c r="H10" i="13"/>
  <c r="J112" i="13"/>
  <c r="E112" i="13"/>
  <c r="J33" i="13"/>
  <c r="J44" i="13"/>
  <c r="I112" i="13"/>
  <c r="I33" i="13"/>
  <c r="G112" i="13"/>
  <c r="G44" i="13"/>
  <c r="G33" i="13"/>
  <c r="I44" i="13"/>
  <c r="J72" i="13"/>
  <c r="E72" i="13"/>
  <c r="G72" i="13"/>
  <c r="I72" i="13"/>
  <c r="H9" i="13" l="1"/>
  <c r="I9" i="13" s="1"/>
  <c r="F84" i="13"/>
  <c r="F54" i="13" s="1"/>
  <c r="F85" i="13"/>
  <c r="F55" i="13" s="1"/>
  <c r="F83" i="13"/>
  <c r="F53" i="13" s="1"/>
  <c r="D84" i="13"/>
  <c r="D54" i="13" s="1"/>
  <c r="D85" i="13"/>
  <c r="D83" i="13"/>
  <c r="D53" i="13" s="1"/>
  <c r="C84" i="13"/>
  <c r="C54" i="13" s="1"/>
  <c r="C55" i="13"/>
  <c r="C83" i="13"/>
  <c r="C53" i="13" s="1"/>
  <c r="J96" i="13"/>
  <c r="I96" i="13"/>
  <c r="G96" i="13"/>
  <c r="E96" i="13"/>
  <c r="J95" i="13"/>
  <c r="I95" i="13"/>
  <c r="G95" i="13"/>
  <c r="E95" i="13"/>
  <c r="J94" i="13"/>
  <c r="F93" i="13"/>
  <c r="C93" i="13"/>
  <c r="J91" i="13"/>
  <c r="J90" i="13"/>
  <c r="I90" i="13"/>
  <c r="G90" i="13"/>
  <c r="E90" i="13"/>
  <c r="J89" i="13"/>
  <c r="F88" i="13"/>
  <c r="D88" i="13"/>
  <c r="C88" i="13"/>
  <c r="C62" i="13"/>
  <c r="J85" i="13" l="1"/>
  <c r="J83" i="13"/>
  <c r="C52" i="13"/>
  <c r="E85" i="13"/>
  <c r="D55" i="13"/>
  <c r="D52" i="13" s="1"/>
  <c r="I85" i="13"/>
  <c r="D82" i="13"/>
  <c r="J84" i="13"/>
  <c r="G85" i="13"/>
  <c r="F82" i="13"/>
  <c r="I84" i="13"/>
  <c r="I88" i="13"/>
  <c r="I93" i="13"/>
  <c r="E84" i="13"/>
  <c r="C82" i="13"/>
  <c r="G84" i="13"/>
  <c r="G88" i="13"/>
  <c r="J93" i="13"/>
  <c r="E93" i="13"/>
  <c r="G93" i="13"/>
  <c r="J88" i="13"/>
  <c r="E88" i="13"/>
  <c r="E52" i="13" l="1"/>
  <c r="J52" i="13"/>
  <c r="I52" i="13"/>
  <c r="D10" i="13"/>
  <c r="E10" i="13" s="1"/>
  <c r="J82" i="13"/>
  <c r="G82" i="13"/>
  <c r="I82" i="13"/>
  <c r="E82" i="13"/>
  <c r="I17" i="13"/>
  <c r="G17" i="13"/>
  <c r="E20" i="13"/>
  <c r="E25" i="13"/>
  <c r="E18" i="13"/>
  <c r="I23" i="13"/>
  <c r="G23" i="13"/>
  <c r="E23" i="13"/>
  <c r="G25" i="13"/>
  <c r="I24" i="13"/>
  <c r="E17" i="13"/>
  <c r="I18" i="13"/>
  <c r="G20" i="13"/>
  <c r="I20" i="13"/>
  <c r="E24" i="13"/>
  <c r="G24" i="13"/>
  <c r="I25" i="13"/>
  <c r="G18" i="13"/>
  <c r="J104" i="13"/>
  <c r="J103" i="13"/>
  <c r="J102" i="13"/>
  <c r="F101" i="13"/>
  <c r="D101" i="13"/>
  <c r="C101" i="13"/>
  <c r="F52" i="13"/>
  <c r="G52" i="13" s="1"/>
  <c r="I63" i="13"/>
  <c r="I65" i="13"/>
  <c r="G63" i="13"/>
  <c r="G64" i="13"/>
  <c r="E63" i="13"/>
  <c r="E64" i="13"/>
  <c r="E65" i="13"/>
  <c r="E125" i="13"/>
  <c r="D123" i="13"/>
  <c r="C123" i="13"/>
  <c r="E53" i="13" l="1"/>
  <c r="J101" i="13"/>
  <c r="I55" i="13"/>
  <c r="E55" i="13"/>
  <c r="G55" i="13"/>
  <c r="E54" i="13"/>
  <c r="I101" i="13"/>
  <c r="E101" i="13"/>
  <c r="G101" i="13"/>
  <c r="G54" i="13"/>
  <c r="G53" i="13"/>
  <c r="I54" i="13"/>
  <c r="I53" i="13"/>
  <c r="J53" i="13" l="1"/>
  <c r="I123" i="13"/>
  <c r="J123" i="13" l="1"/>
  <c r="J126" i="13" l="1"/>
  <c r="J125" i="13"/>
  <c r="G125" i="13"/>
  <c r="J124" i="13"/>
  <c r="F123" i="13"/>
  <c r="J65" i="13"/>
  <c r="J64" i="13"/>
  <c r="J63" i="13"/>
  <c r="F62" i="13"/>
  <c r="D62" i="13"/>
  <c r="G62" i="13" l="1"/>
  <c r="E62" i="13"/>
  <c r="F11" i="13"/>
  <c r="J54" i="13"/>
  <c r="J55" i="13"/>
  <c r="J17" i="13"/>
  <c r="J18" i="13"/>
  <c r="J20" i="13"/>
  <c r="I62" i="13"/>
  <c r="J62" i="13"/>
  <c r="J24" i="13"/>
  <c r="D13" i="13"/>
  <c r="J25" i="13"/>
  <c r="J13" i="13"/>
  <c r="J23" i="13"/>
  <c r="F22" i="13"/>
  <c r="F13" i="13"/>
  <c r="G123" i="13"/>
  <c r="D22" i="13"/>
  <c r="E22" i="13" s="1"/>
  <c r="E123" i="13"/>
  <c r="F10" i="13"/>
  <c r="I10" i="13"/>
  <c r="D11" i="13"/>
  <c r="D9" i="13" l="1"/>
  <c r="G10" i="13"/>
  <c r="F9" i="13"/>
  <c r="G13" i="13"/>
  <c r="E11" i="13"/>
  <c r="I11" i="13"/>
  <c r="E13" i="13"/>
  <c r="I13" i="13"/>
  <c r="G11" i="13"/>
  <c r="G16" i="13"/>
  <c r="I16" i="13"/>
  <c r="E16" i="13"/>
  <c r="I22" i="13"/>
  <c r="J22" i="13"/>
  <c r="J11" i="13"/>
  <c r="G22" i="13"/>
  <c r="J10" i="13"/>
  <c r="E9" i="13" l="1"/>
  <c r="G9" i="13"/>
  <c r="J9" i="13"/>
</calcChain>
</file>

<file path=xl/comments1.xml><?xml version="1.0" encoding="utf-8"?>
<comments xmlns="http://schemas.openxmlformats.org/spreadsheetml/2006/main">
  <authors>
    <author>Автор</author>
  </authors>
  <commentList>
    <comment ref="L123" authorId="0">
      <text>
        <r>
          <rPr>
            <b/>
            <sz val="9"/>
            <color indexed="81"/>
            <rFont val="Tahoma"/>
            <family val="2"/>
            <charset val="204"/>
          </rPr>
          <t>Автор:</t>
        </r>
        <r>
          <rPr>
            <sz val="9"/>
            <color indexed="81"/>
            <rFont val="Tahoma"/>
            <family val="2"/>
            <charset val="204"/>
          </rPr>
          <t xml:space="preserve">
Конечный результат регионального проекта Амурской области  «Дорожная сеть» до 01.12.2024: на сети автомобильных дорог общего пользования федерального, регионального или межмуниципального значения, дорожной сети городских агломераций выполнены дорожные работы в целях приведения в нормативное состояние, снижения уровня перегрузки и ликвидации мест концентрации дорожно-транспортных 
происшествий. </t>
        </r>
      </text>
    </comment>
  </commentList>
</comments>
</file>

<file path=xl/sharedStrings.xml><?xml version="1.0" encoding="utf-8"?>
<sst xmlns="http://schemas.openxmlformats.org/spreadsheetml/2006/main" count="158" uniqueCount="102">
  <si>
    <t>Статус</t>
  </si>
  <si>
    <t>федеральный бюджет</t>
  </si>
  <si>
    <t>областной бюджет</t>
  </si>
  <si>
    <t>городской бюджет</t>
  </si>
  <si>
    <t>Мероприятие 10.1.2.1</t>
  </si>
  <si>
    <t xml:space="preserve">федеральный бюджет </t>
  </si>
  <si>
    <t>Срок освоения</t>
  </si>
  <si>
    <t xml:space="preserve">экономия </t>
  </si>
  <si>
    <t xml:space="preserve">  30.12.2017</t>
  </si>
  <si>
    <t xml:space="preserve">   30.12.2017</t>
  </si>
  <si>
    <t>2. Национальный проект «Образование»</t>
  </si>
  <si>
    <t xml:space="preserve">Муниципальная программа «Формирование современной городской среды на территории города Благовещенска на 2018-2024 годы»          </t>
  </si>
  <si>
    <t>Всего по национальному проекту «Жилье и городская среда»</t>
  </si>
  <si>
    <t>Наименование мероприятия муниципальной программы, источники финансирования</t>
  </si>
  <si>
    <t>Кассовое исполнение</t>
  </si>
  <si>
    <t>Фактическое выполнение работ (освоение финансовых средств)</t>
  </si>
  <si>
    <t>Капитальные вложения</t>
  </si>
  <si>
    <t>Прочие расходы</t>
  </si>
  <si>
    <t>Региональный проект Амурской области «Формирование комфортной городской среды»</t>
  </si>
  <si>
    <t>Государственная программа Российской Федерации «Обеспечение доступным и комфортным жильём и коммунальными услугами граждан Российской Федерации»</t>
  </si>
  <si>
    <t xml:space="preserve">Ответственный исполнитель – администрация города Благовещенска в лице управления культуры </t>
  </si>
  <si>
    <t>Ответственный исполнитель – администрация города Благовещенска в лице управления жилищно-коммунального хозяйства (МУ «ГУКС»)</t>
  </si>
  <si>
    <t>Ответственный исполнитель – администрация города Благовещенска в лице управления жилищно-коммунального хозяйства и управления архитектуры и градостроительства (МУ «ГУКС»)</t>
  </si>
  <si>
    <t>Региональный проект Амурской области «Жилье»</t>
  </si>
  <si>
    <t xml:space="preserve">% финансирования от планового объема финансирования (ст.3/ст.2) </t>
  </si>
  <si>
    <t>Плановый объем финансирования</t>
  </si>
  <si>
    <t>Фактически профинансировано</t>
  </si>
  <si>
    <t xml:space="preserve">% кассового исполнения от планового объема финансирования (ст.5/ст.2) </t>
  </si>
  <si>
    <t xml:space="preserve">% освоения от планового объема финансирования (ст.7/ст.2) </t>
  </si>
  <si>
    <t>2.1 Федеральный проект «Современная школа»</t>
  </si>
  <si>
    <t>Региональный проект Амурской области «Современная школа»</t>
  </si>
  <si>
    <t>Региональный проект Амурской области  «Дорожная сеть»</t>
  </si>
  <si>
    <t>Региональный проект Амурской области «Культурная среда»</t>
  </si>
  <si>
    <t>Региональный проект Амурской области «Обеспечение устойчивого сокращения непригодного для проживания жилищного фонда»</t>
  </si>
  <si>
    <t xml:space="preserve"> тыс. руб.</t>
  </si>
  <si>
    <t>Обеспечение мероприятий по переселению граждан из аварийного жилищного фонда</t>
  </si>
  <si>
    <t>В том числе:</t>
  </si>
  <si>
    <t>Остаток неосвоенных  средств       (ст.2 - ст.7)</t>
  </si>
  <si>
    <t>Региональный проект Амурской области «Спорт - норма жизни»</t>
  </si>
  <si>
    <t>Муниципальная программа «Развитие физической культуры и спорта в городе Благовещенске»</t>
  </si>
  <si>
    <t>1. Национальный проект «Культура»</t>
  </si>
  <si>
    <t>3. Национальный проект «Жилье и городская среда»</t>
  </si>
  <si>
    <t>3.1 Федеральный проект «Жилье»</t>
  </si>
  <si>
    <t>3.2 Федеральный проект «Формирование комфортной городской среды»</t>
  </si>
  <si>
    <t>3.3 Федеральный проект «Обеспечение устойчивого сокращения непригодного для проживания жилищного фонда»</t>
  </si>
  <si>
    <t>4. Национальный проект «Демография»</t>
  </si>
  <si>
    <t>5.1 Федеральный проект  «Дорожная сеть»</t>
  </si>
  <si>
    <t xml:space="preserve">городской бюджет, в том числе: </t>
  </si>
  <si>
    <t>городской бюджет, в том числе:</t>
  </si>
  <si>
    <r>
      <t>областной бюджет</t>
    </r>
    <r>
      <rPr>
        <sz val="16"/>
        <rFont val="Times New Roman"/>
        <family val="1"/>
        <charset val="204"/>
      </rPr>
      <t>, в том числе:</t>
    </r>
  </si>
  <si>
    <r>
      <t xml:space="preserve">1.1 Федеральный проект «Обеспечение качественно нового уровня развития инфраструктуры культуры» </t>
    </r>
    <r>
      <rPr>
        <i/>
        <sz val="16"/>
        <rFont val="Times New Roman"/>
        <family val="1"/>
        <charset val="204"/>
      </rPr>
      <t>(краткое наименование:«Культурная среда»)</t>
    </r>
  </si>
  <si>
    <r>
      <t xml:space="preserve">Государственная программа Российской Федерации «Развитие культуры» </t>
    </r>
    <r>
      <rPr>
        <b/>
        <i/>
        <sz val="16"/>
        <rFont val="Times New Roman"/>
        <family val="1"/>
        <charset val="204"/>
      </rPr>
      <t>(подпрограмма «Наследие»)</t>
    </r>
  </si>
  <si>
    <r>
      <t xml:space="preserve">Государственная программа Амурской области «Развитие и сохранение культуры и искусства Амурской области» </t>
    </r>
    <r>
      <rPr>
        <b/>
        <i/>
        <sz val="16"/>
        <rFont val="Times New Roman"/>
        <family val="1"/>
        <charset val="204"/>
      </rPr>
      <t>(подпрограмма «Обеспечение реализации основных направлений государственной политики в сфере реализации государственной программы»)</t>
    </r>
  </si>
  <si>
    <r>
      <t xml:space="preserve">Муниципальная программа «Развитие и сохранение культуры в городе Благовещенске» </t>
    </r>
    <r>
      <rPr>
        <b/>
        <i/>
        <sz val="16"/>
        <rFont val="Times New Roman"/>
        <family val="1"/>
        <charset val="204"/>
      </rPr>
      <t>(подпрограмма «Библиотечное обслуживание»)</t>
    </r>
  </si>
  <si>
    <r>
      <t xml:space="preserve">Государственная программа Российской Федерации «Развитие образования» </t>
    </r>
    <r>
      <rPr>
        <b/>
        <i/>
        <sz val="16"/>
        <rFont val="Times New Roman"/>
        <family val="1"/>
        <charset val="204"/>
      </rPr>
      <t>(подпрограмма «Развитие дошкольного и общего образования»)</t>
    </r>
  </si>
  <si>
    <r>
      <t xml:space="preserve">Государственная программа Амурской области «Развитие образования Амурской области» </t>
    </r>
    <r>
      <rPr>
        <b/>
        <i/>
        <sz val="16"/>
        <rFont val="Times New Roman"/>
        <family val="1"/>
        <charset val="204"/>
      </rPr>
      <t>(подпрограмма «Развитие дошкольного, общего и дополнительного образования детей»)</t>
    </r>
  </si>
  <si>
    <r>
      <t xml:space="preserve">Муниципальная программа «Развитие образования города Благовещенска» </t>
    </r>
    <r>
      <rPr>
        <b/>
        <i/>
        <sz val="16"/>
        <rFont val="Times New Roman"/>
        <family val="1"/>
        <charset val="204"/>
      </rPr>
      <t>(подпрограмма «Развитие дошкольного, общего и дополнительного образования детей»)</t>
    </r>
  </si>
  <si>
    <r>
      <t>областной бюджет,</t>
    </r>
    <r>
      <rPr>
        <sz val="16"/>
        <rFont val="Times New Roman"/>
        <family val="1"/>
        <charset val="204"/>
      </rPr>
      <t xml:space="preserve"> в том числе: </t>
    </r>
  </si>
  <si>
    <r>
      <t xml:space="preserve">Государственная программа Российской Федерации «Обеспечение доступным и комфортным жильем и коммунальными услугами граждан Российской Федерации» </t>
    </r>
    <r>
      <rPr>
        <b/>
        <i/>
        <sz val="16"/>
        <rFont val="Times New Roman"/>
        <family val="1"/>
        <charset val="204"/>
      </rPr>
      <t>(подпрограмма «Создание условий для обеспечения доступным и комфортным жильем граждан России»)</t>
    </r>
  </si>
  <si>
    <r>
      <t xml:space="preserve">Муниципальная программа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r>
      <rPr>
        <b/>
        <i/>
        <sz val="16"/>
        <rFont val="Times New Roman"/>
        <family val="1"/>
        <charset val="204"/>
      </rPr>
      <t>(подпрограмма «Повышение качества и надежности жилищно-коммунального обслуживания населения, обеспечение доступности коммунальных услуг»)</t>
    </r>
  </si>
  <si>
    <r>
      <t xml:space="preserve">Государственная программа Амурской области «Обеспечение доступным и качественным жильем населения Амурской области» </t>
    </r>
    <r>
      <rPr>
        <b/>
        <i/>
        <sz val="16"/>
        <rFont val="Times New Roman"/>
        <family val="1"/>
        <charset val="204"/>
      </rPr>
      <t>(подпрограмма «Стимулирование развития жилищного строительства на территории области»)</t>
    </r>
  </si>
  <si>
    <r>
      <t xml:space="preserve"> 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6"/>
        <rFont val="Times New Roman"/>
        <family val="1"/>
        <charset val="204"/>
      </rPr>
      <t>(подпрограмма «Обеспечение доступности коммунальных услуг, повышение качества и надежности жилищно-коммунального обслуживания населения»)</t>
    </r>
  </si>
  <si>
    <r>
      <t xml:space="preserve">Реализация мероприятий программы формирования современной городской среды, </t>
    </r>
    <r>
      <rPr>
        <b/>
        <sz val="16"/>
        <rFont val="Times New Roman"/>
        <family val="1"/>
        <charset val="204"/>
      </rPr>
      <t>всего</t>
    </r>
  </si>
  <si>
    <r>
      <t xml:space="preserve"> Государственная программа Российской Федерации «Обеспечение доступным и комфортным жильём и коммунальными услугами граждан Российской Федерации» </t>
    </r>
    <r>
      <rPr>
        <b/>
        <i/>
        <sz val="16"/>
        <rFont val="Times New Roman"/>
        <family val="1"/>
        <charset val="204"/>
      </rPr>
      <t>(подпрограмма «Создание условий для обеспечения качественными услугами жилищно-коммунального хозяйства граждан России»)</t>
    </r>
  </si>
  <si>
    <r>
      <t xml:space="preserve">5. Национальный проект «Безопасные и качественные автомобильные дороги» </t>
    </r>
    <r>
      <rPr>
        <i/>
        <sz val="16"/>
        <rFont val="Times New Roman"/>
        <family val="1"/>
        <charset val="204"/>
      </rPr>
      <t>(краткое наименование: «БКАД»)</t>
    </r>
  </si>
  <si>
    <r>
      <t xml:space="preserve">Государственная программа Российской Федерации  «Развитие транспортной системы» </t>
    </r>
    <r>
      <rPr>
        <b/>
        <i/>
        <sz val="16"/>
        <rFont val="Times New Roman"/>
        <family val="1"/>
        <charset val="204"/>
      </rPr>
      <t>(подпрограмма  «Дорожное хозяйство»)</t>
    </r>
  </si>
  <si>
    <r>
      <t xml:space="preserve">Государственная программа Амурской области «Развитие транспортной системы Амурской области» </t>
    </r>
    <r>
      <rPr>
        <b/>
        <i/>
        <sz val="16"/>
        <rFont val="Times New Roman"/>
        <family val="1"/>
        <charset val="204"/>
      </rPr>
      <t>(подпрограмма «Развитие сети автомобильных дорог общего пользования Амурской области»)</t>
    </r>
  </si>
  <si>
    <r>
      <t xml:space="preserve">Муниципальная программа  «Развитие транспортной системы города Благовещенска» </t>
    </r>
    <r>
      <rPr>
        <b/>
        <i/>
        <sz val="16"/>
        <rFont val="Times New Roman"/>
        <family val="1"/>
        <charset val="204"/>
      </rPr>
      <t>(подпрограмма  «Осуществление дорожной деятельности в отношении автомобильных дорог общего пользования местного значения»)</t>
    </r>
  </si>
  <si>
    <r>
      <t xml:space="preserve">4.1 Федеральный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t>
    </r>
    <r>
      <rPr>
        <i/>
        <sz val="16"/>
        <rFont val="Times New Roman"/>
        <family val="1"/>
        <charset val="204"/>
      </rPr>
      <t>(краткое наименование:«Спорт - норма жизни»)</t>
    </r>
  </si>
  <si>
    <r>
      <t xml:space="preserve">Государственная программа Российской Федерации «Развитие физической культуры и спорта» </t>
    </r>
    <r>
      <rPr>
        <b/>
        <i/>
        <sz val="16"/>
        <rFont val="Times New Roman"/>
        <family val="1"/>
        <charset val="204"/>
      </rPr>
      <t>(подпрограмма «Развитие спорта высших достижений и системы подготовки спортивного резерва»)</t>
    </r>
  </si>
  <si>
    <r>
      <t xml:space="preserve">Государственная программа Амурской области «Развитие физической культуры и спорта на территории Амурской области» </t>
    </r>
    <r>
      <rPr>
        <b/>
        <i/>
        <sz val="16"/>
        <rFont val="Times New Roman"/>
        <family val="1"/>
        <charset val="204"/>
      </rPr>
      <t>(подпрограмма «Развитие спорта высших достижений и системы подготовки спортивного резерва»)</t>
    </r>
  </si>
  <si>
    <r>
      <t xml:space="preserve">Оснащение объектов спортивной инфраструктуры спортивно-технологическим оборудованием, </t>
    </r>
    <r>
      <rPr>
        <b/>
        <sz val="16"/>
        <rFont val="Times New Roman"/>
        <family val="1"/>
        <charset val="204"/>
      </rPr>
      <t>всего</t>
    </r>
  </si>
  <si>
    <r>
      <t xml:space="preserve">Государственная программа Амурской области «Обеспечение доступным и качественным жильем населения Амурской области» </t>
    </r>
    <r>
      <rPr>
        <b/>
        <i/>
        <sz val="16"/>
        <rFont val="Times New Roman"/>
        <family val="1"/>
        <charset val="204"/>
      </rPr>
      <t>(подпрограмма «Переселение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t>
    </r>
    <r>
      <rPr>
        <b/>
        <sz val="16"/>
        <rFont val="Times New Roman"/>
        <family val="1"/>
        <charset val="204"/>
      </rPr>
      <t xml:space="preserve">
</t>
    </r>
  </si>
  <si>
    <r>
      <t xml:space="preserve">Муниципальная программа «Обеспечение доступным и комфортным жильем населения города Благовещенска» </t>
    </r>
    <r>
      <rPr>
        <b/>
        <i/>
        <sz val="16"/>
        <rFont val="Times New Roman"/>
        <family val="1"/>
        <charset val="204"/>
      </rPr>
      <t>(подпрограмма «Переселение граждан из аварийного жилищного фонда на территории города Благовещенска»)</t>
    </r>
  </si>
  <si>
    <r>
      <t xml:space="preserve">Обеспечение мероприятий по переселению граждан из аварийного жилищного фонда, </t>
    </r>
    <r>
      <rPr>
        <b/>
        <sz val="16"/>
        <rFont val="Times New Roman"/>
        <family val="1"/>
        <charset val="204"/>
      </rPr>
      <t>всего</t>
    </r>
  </si>
  <si>
    <r>
      <t xml:space="preserve">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6"/>
        <rFont val="Times New Roman"/>
        <family val="1"/>
        <charset val="204"/>
      </rPr>
      <t>(подпрограмма «Повышение качества питьевого водоснабжения населения Амурской области»)</t>
    </r>
  </si>
  <si>
    <r>
      <t xml:space="preserve">Разработка проектно-сметной документации для строительства и реконструкции (модернизации) объектов питьевого водоснабжения, </t>
    </r>
    <r>
      <rPr>
        <b/>
        <sz val="16"/>
        <rFont val="Times New Roman"/>
        <family val="1"/>
        <charset val="204"/>
      </rPr>
      <t>всего</t>
    </r>
  </si>
  <si>
    <t>3.4 Региональный проект Амурской области «Чистая вода»</t>
  </si>
  <si>
    <t>Ответственный исполнитель – администрация города Благовещенска в лице управления жилищно-коммунального хозяйства, Комитет по управлению имуществом муниципального образования города Благовещенска (МКУ «Благовещенский городской архивный и жилищный центр» или МУ «БГАЖЦ»)</t>
  </si>
  <si>
    <t xml:space="preserve">Ответственный исполнитель – администрация города Благовещенска в лице управления по физической культуре, спорту и делам молодежи </t>
  </si>
  <si>
    <t>неиспользованный остаток прошлых лет (2020 года)</t>
  </si>
  <si>
    <t>Ответственный исполнитель – администрация города Благовещенска в лице управления образования, управления архитектуры и градостроительства (МУ «ГУКС»)</t>
  </si>
  <si>
    <r>
      <t xml:space="preserve">Создание новых мест в общеобразовательных организациях (проведение государственной экспертизы), </t>
    </r>
    <r>
      <rPr>
        <b/>
        <sz val="16"/>
        <rFont val="Times New Roman"/>
        <family val="1"/>
        <charset val="204"/>
      </rPr>
      <t>всего</t>
    </r>
  </si>
  <si>
    <r>
      <t xml:space="preserve">Финансовое обеспечение дорожной деятельности в рамках реализации национального проекта «Безопасные и качественные автомобильные дороги» (осуществление строительного контроля), </t>
    </r>
    <r>
      <rPr>
        <b/>
        <sz val="16"/>
        <rFont val="Times New Roman"/>
        <family val="1"/>
        <charset val="204"/>
      </rPr>
      <t>всего</t>
    </r>
  </si>
  <si>
    <t>Примечание*</t>
  </si>
  <si>
    <t xml:space="preserve">   * Информация о текущем состоянии реализации мероприятия: заключенных соглашениях, конкурсных процедурах, достигаемых (достигнутых) результатах,
причинах низкого освоения, проблемных вопросах.
</t>
  </si>
  <si>
    <r>
      <rPr>
        <b/>
        <u/>
        <sz val="16"/>
        <rFont val="Times New Roman"/>
        <family val="1"/>
        <charset val="204"/>
      </rPr>
      <t>Освоение средств ФБ и ОБ составляет 100%</t>
    </r>
    <r>
      <rPr>
        <sz val="16"/>
        <rFont val="Times New Roman"/>
        <family val="1"/>
        <charset val="204"/>
      </rPr>
      <t xml:space="preserve">. Между администрацией города Благовещенска и министерством по физической культуре и спорту Амурской области в целях реализации национального проекта «Демография» на территории муниципального образования города Благовещенска заключено </t>
    </r>
    <r>
      <rPr>
        <b/>
        <sz val="16"/>
        <rFont val="Times New Roman"/>
        <family val="1"/>
        <charset val="204"/>
      </rPr>
      <t>соглашение от 23.01.2020 № 10701000-1-2019-012</t>
    </r>
    <r>
      <rPr>
        <sz val="16"/>
        <rFont val="Times New Roman"/>
        <family val="1"/>
        <charset val="204"/>
      </rPr>
      <t xml:space="preserve"> (дополнительное соглашение от 28.04.2021 №10701000-1-2019-012/1)</t>
    </r>
    <r>
      <rPr>
        <b/>
        <sz val="16"/>
        <rFont val="Times New Roman"/>
        <family val="1"/>
        <charset val="204"/>
      </rPr>
      <t xml:space="preserve"> </t>
    </r>
    <r>
      <rPr>
        <sz val="16"/>
        <rFont val="Times New Roman"/>
        <family val="1"/>
        <charset val="204"/>
      </rPr>
      <t xml:space="preserve">о предоставлении </t>
    </r>
    <r>
      <rPr>
        <b/>
        <sz val="16"/>
        <rFont val="Times New Roman"/>
        <family val="1"/>
        <charset val="204"/>
      </rPr>
      <t xml:space="preserve">в 2021-2023 годах субсидии </t>
    </r>
    <r>
      <rPr>
        <sz val="16"/>
        <rFont val="Times New Roman"/>
        <family val="1"/>
        <charset val="204"/>
      </rPr>
      <t>на оснащение объектов спортивной инфраструктуры спортивно-технологическим оборудованием на сумму</t>
    </r>
    <r>
      <rPr>
        <b/>
        <sz val="16"/>
        <rFont val="Times New Roman"/>
        <family val="1"/>
        <charset val="204"/>
      </rPr>
      <t xml:space="preserve"> 2 810,8 тыс. руб. </t>
    </r>
    <r>
      <rPr>
        <sz val="16"/>
        <rFont val="Times New Roman"/>
        <family val="1"/>
        <charset val="204"/>
      </rPr>
      <t>(в том числе: 2020 год - 0,0 тыс. руб.,</t>
    </r>
    <r>
      <rPr>
        <b/>
        <sz val="16"/>
        <rFont val="Times New Roman"/>
        <family val="1"/>
        <charset val="204"/>
      </rPr>
      <t xml:space="preserve"> 2021 год - 2 810,8 тыс. руб.</t>
    </r>
    <r>
      <rPr>
        <sz val="16"/>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- 3 053,8 тыс. руб. (в том числе: 2020 год - 0,0 тыс. руб., 2021 год - 3 053,8 тыс. руб.), </t>
    </r>
    <r>
      <rPr>
        <b/>
        <sz val="16"/>
        <rFont val="Times New Roman"/>
        <family val="1"/>
        <charset val="204"/>
      </rPr>
      <t>уровень софинансирования 92,04%</t>
    </r>
    <r>
      <rPr>
        <sz val="16"/>
        <rFont val="Times New Roman"/>
        <family val="1"/>
        <charset val="204"/>
      </rPr>
      <t>. Д</t>
    </r>
    <r>
      <rPr>
        <b/>
        <sz val="16"/>
        <rFont val="Times New Roman"/>
        <family val="1"/>
        <charset val="204"/>
      </rPr>
      <t>остигнутый результат:</t>
    </r>
    <r>
      <rPr>
        <sz val="16"/>
        <rFont val="Times New Roman"/>
        <family val="1"/>
        <charset val="204"/>
      </rPr>
      <t xml:space="preserve"> осуществлена поставка 1 комплекта спортивного оборудования (малые спортивные формы и футбольные поля). Приобретено и установлено спортивно-технологическое оборудование для городского Центра тестирования по выполнению видов испытаний (тестов), нормативов Всероссийского физкультурно-спортивного комплекса «Готов к труду и обороне» (ГТО) в муниципальном образовании городе Благовещенске на базе муниципального учреждения спортивно-оздоровительного комплекса «Юность», расположенного по адресу ул. Краснофлотская, дом 6. Между МУ СОК «Юность» и ООО «АТМ АКРОНЕКС» заключен и исполнен договор от 27.04.2021 №2021.58318 на сумму 3 053,8 тыс. руб. на поставку спортивно-технологического оборудования для создания малой спортивной площадки ГТО, монтаж оборудования включал в себя: укладку резинового покрытия и установку спортивно-технологического оборудования. 
</t>
    </r>
  </si>
  <si>
    <t xml:space="preserve">Всего за январь-декабрь 2021 года по национальным проектам Российской Федерации 
</t>
  </si>
  <si>
    <r>
      <t xml:space="preserve">Создание модельных муниципальных библиотек, в том числе за счёт средств резервного фонда Правительства Российской Федерации, </t>
    </r>
    <r>
      <rPr>
        <b/>
        <sz val="19"/>
        <rFont val="Times New Roman"/>
        <family val="1"/>
        <charset val="204"/>
      </rPr>
      <t>всего</t>
    </r>
  </si>
  <si>
    <r>
      <t xml:space="preserve">Стимулирование программ развития жилищного строительства субъектов Российской Федерации (Строительство, реконструкция и расширение систем водоснабжения и канализации в г.Благовещенске (водовод от насосной станции второго подъема водозабора «Северный» до распределительной сети города. Осуществление строительного контроля.), </t>
    </r>
    <r>
      <rPr>
        <b/>
        <sz val="16"/>
        <rFont val="Times New Roman"/>
        <family val="1"/>
        <charset val="204"/>
      </rPr>
      <t>всего</t>
    </r>
  </si>
  <si>
    <r>
      <rPr>
        <b/>
        <u/>
        <sz val="16"/>
        <rFont val="Times New Roman"/>
        <family val="1"/>
        <charset val="204"/>
      </rPr>
      <t>Освоение средств ФБ и ОБ составляет 100%.</t>
    </r>
    <r>
      <rPr>
        <sz val="1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t>
    </r>
    <r>
      <rPr>
        <b/>
        <sz val="16"/>
        <rFont val="Times New Roman"/>
        <family val="1"/>
        <charset val="204"/>
      </rPr>
      <t>соглашение от 21.01.2021 №10701000-1-2021-004</t>
    </r>
    <r>
      <rPr>
        <sz val="16"/>
        <rFont val="Times New Roman"/>
        <family val="1"/>
        <charset val="204"/>
      </rPr>
      <t xml:space="preserve"> о предоставлении </t>
    </r>
    <r>
      <rPr>
        <b/>
        <sz val="16"/>
        <rFont val="Times New Roman"/>
        <family val="1"/>
        <charset val="204"/>
      </rPr>
      <t>в 2021-2023 годах</t>
    </r>
    <r>
      <rPr>
        <sz val="16"/>
        <rFont val="Times New Roman"/>
        <family val="1"/>
        <charset val="204"/>
      </rPr>
      <t xml:space="preserve"> </t>
    </r>
    <r>
      <rPr>
        <b/>
        <sz val="16"/>
        <rFont val="Times New Roman"/>
        <family val="1"/>
        <charset val="204"/>
      </rPr>
      <t>субсидии</t>
    </r>
    <r>
      <rPr>
        <sz val="16"/>
        <rFont val="Times New Roman"/>
        <family val="1"/>
        <charset val="204"/>
      </rPr>
      <t xml:space="preserve"> на реализацию программ формирования современной городской среды на сумму</t>
    </r>
    <r>
      <rPr>
        <b/>
        <sz val="16"/>
        <rFont val="Times New Roman"/>
        <family val="1"/>
        <charset val="204"/>
      </rPr>
      <t xml:space="preserve"> 339 124,5 тыс. руб. </t>
    </r>
    <r>
      <rPr>
        <sz val="16"/>
        <rFont val="Times New Roman"/>
        <family val="1"/>
        <charset val="204"/>
      </rPr>
      <t xml:space="preserve">(в том числе: </t>
    </r>
    <r>
      <rPr>
        <b/>
        <sz val="16"/>
        <rFont val="Times New Roman"/>
        <family val="1"/>
        <charset val="204"/>
      </rPr>
      <t>2021 год - 130 253,9 тыс. руб.</t>
    </r>
    <r>
      <rPr>
        <sz val="16"/>
        <rFont val="Times New Roman"/>
        <family val="1"/>
        <charset val="204"/>
      </rPr>
      <t xml:space="preserve">, 2022 год - 104 628,2 тыс. руб., 2023 год - 104 242,4 тыс. руб.) от общего объема бюджетных ассигнований, предусматриваемых в бюджете города на финансовое обеспечение расходных обязательств - 342 515,7 тыс. руб. (в том числе: </t>
    </r>
    <r>
      <rPr>
        <b/>
        <sz val="16"/>
        <rFont val="Times New Roman"/>
        <family val="1"/>
        <charset val="204"/>
      </rPr>
      <t>2021 год - 131 556,4 тыс. руб.</t>
    </r>
    <r>
      <rPr>
        <sz val="16"/>
        <rFont val="Times New Roman"/>
        <family val="1"/>
        <charset val="204"/>
      </rPr>
      <t>, 2022 год - 105 674,5 тыс. руб., 2023 год - 105 284,8 тыс. руб.),</t>
    </r>
    <r>
      <rPr>
        <b/>
        <sz val="16"/>
        <rFont val="Times New Roman"/>
        <family val="1"/>
        <charset val="204"/>
      </rPr>
      <t xml:space="preserve"> уровень софинансирования 99,01%</t>
    </r>
    <r>
      <rPr>
        <sz val="16"/>
        <rFont val="Times New Roman"/>
        <family val="1"/>
        <charset val="204"/>
      </rPr>
      <t xml:space="preserve">. </t>
    </r>
    <r>
      <rPr>
        <b/>
        <sz val="16"/>
        <rFont val="Times New Roman"/>
        <family val="1"/>
        <charset val="204"/>
      </rPr>
      <t>Планируемый к достижению до 31.12.2024 результат:</t>
    </r>
    <r>
      <rPr>
        <sz val="16"/>
        <rFont val="Times New Roman"/>
        <family val="1"/>
        <charset val="204"/>
      </rPr>
      <t xml:space="preserve"> благоустройство 102 территорий города </t>
    </r>
    <r>
      <rPr>
        <i/>
        <sz val="16"/>
        <rFont val="Times New Roman"/>
        <family val="1"/>
        <charset val="204"/>
      </rPr>
      <t xml:space="preserve">(нарастающим итогом с 2019 года), </t>
    </r>
    <r>
      <rPr>
        <sz val="16"/>
        <rFont val="Times New Roman"/>
        <family val="1"/>
        <charset val="204"/>
      </rPr>
      <t xml:space="preserve">в том числе: до 31.12.2019 - 23, до 31.12.2020 - 25, </t>
    </r>
    <r>
      <rPr>
        <b/>
        <sz val="16"/>
        <rFont val="Times New Roman"/>
        <family val="1"/>
        <charset val="204"/>
      </rPr>
      <t>до 31.12.2021 - 29</t>
    </r>
    <r>
      <rPr>
        <sz val="16"/>
        <rFont val="Times New Roman"/>
        <family val="1"/>
        <charset val="204"/>
      </rPr>
      <t>,</t>
    </r>
    <r>
      <rPr>
        <i/>
        <sz val="16"/>
        <rFont val="Times New Roman"/>
        <family val="1"/>
        <charset val="204"/>
      </rPr>
      <t xml:space="preserve"> </t>
    </r>
    <r>
      <rPr>
        <sz val="16"/>
        <rFont val="Times New Roman"/>
        <family val="1"/>
        <charset val="204"/>
      </rPr>
      <t xml:space="preserve">до 31.12.2022 - 7, до 31.12.2023 - 10, до 31.12.2024 - 8. </t>
    </r>
    <r>
      <rPr>
        <b/>
        <sz val="16"/>
        <rFont val="Times New Roman"/>
        <family val="1"/>
        <charset val="204"/>
      </rPr>
      <t>Достигнутый результат:</t>
    </r>
    <r>
      <rPr>
        <sz val="16"/>
        <rFont val="Times New Roman"/>
        <family val="1"/>
        <charset val="204"/>
      </rPr>
      <t xml:space="preserve"> благоустроены 29 территорий города, в том числе 28 дворовых территорий и 1 общественная. МУ «ГУКС» заключены и исполнены 24 муниципальных контракта на выполнение работ по благоустройству дворовых территорий многоквартирных жилых домов города Благовещенска </t>
    </r>
    <r>
      <rPr>
        <i/>
        <sz val="16"/>
        <rFont val="Times New Roman"/>
        <family val="1"/>
        <charset val="204"/>
      </rPr>
      <t>(по адресам ул. Пушкина 199/1, 183/3, 183/5, 183/7 в квартале № 345, ул. Студенческая 41, 41/1, 38, 25/1,  ул. Воронкова 20, ул. Василенко 11, 13, ул. Институтская 14, 14а, 17/1, ул. Кантемирова 10, ул. Горького 139, ул. Ленина, 153, ул. Амурская 263, ул. Трудовая 38, ул. Кузнечная 32/2, ул. Островского 234, ул. Театральная 98, п. Моховая падь ДОС-18, ул. Шевченко 117, ул. Политехническая 174)</t>
    </r>
    <r>
      <rPr>
        <sz val="16"/>
        <rFont val="Times New Roman"/>
        <family val="1"/>
        <charset val="204"/>
      </rPr>
      <t xml:space="preserve">, по монтажу мелких металлоконструкций при благоустройстве дворовых территорий </t>
    </r>
    <r>
      <rPr>
        <i/>
        <sz val="16"/>
        <rFont val="Times New Roman"/>
        <family val="1"/>
        <charset val="204"/>
      </rPr>
      <t>(по адресам ул.Калинина 132, ул.Фрунзе 37, пер. Колхозный 4)</t>
    </r>
    <r>
      <rPr>
        <sz val="16"/>
        <rFont val="Times New Roman"/>
        <family val="1"/>
        <charset val="204"/>
      </rPr>
      <t>,</t>
    </r>
    <r>
      <rPr>
        <i/>
        <sz val="16"/>
        <rFont val="Times New Roman"/>
        <family val="1"/>
        <charset val="204"/>
      </rPr>
      <t xml:space="preserve"> </t>
    </r>
    <r>
      <rPr>
        <sz val="16"/>
        <rFont val="Times New Roman"/>
        <family val="1"/>
        <charset val="204"/>
      </rPr>
      <t xml:space="preserve">по устройству наружного освещения дворовой территории многоквартирного жилого дома по ул. Студенческая 25/1 и по установке малых архитектурных форм, по благоустройству общественной территории, расположенной в поселке Моховая Падь и территории, прилегающей к ручью Буяновский и домам, в том числе устройству детской площадки и монтажу игрового комплекса на ней, обустройству спортивной площадки. 
</t>
    </r>
  </si>
  <si>
    <r>
      <t xml:space="preserve">Для достижения национальных целей развития Российской Федерации на период до 2030 года, определенных Указом Президента Российской Федерации от 21.07.2020 № 474 «О национальных целях развития Российской Федерации на период до 2030 года», посредством реализации национальных проектов Российской Федерации, разработанных в соответствии с Указом Президента Российской Федерации от 07.05.2018 № 204 «О национальных целях и стратегических задачах развития Российской Федерации на период до 2024 года», муниципальным образованием городом Благовещенском </t>
    </r>
    <r>
      <rPr>
        <b/>
        <sz val="19"/>
        <rFont val="Times New Roman"/>
        <family val="1"/>
        <charset val="204"/>
      </rPr>
      <t>в 2021 го</t>
    </r>
    <r>
      <rPr>
        <sz val="19"/>
        <rFont val="Times New Roman"/>
        <family val="1"/>
        <charset val="204"/>
      </rPr>
      <t xml:space="preserve">ду реализовывались мероприятия в рамках </t>
    </r>
    <r>
      <rPr>
        <b/>
        <sz val="19"/>
        <rFont val="Times New Roman"/>
        <family val="1"/>
        <charset val="204"/>
      </rPr>
      <t>8</t>
    </r>
    <r>
      <rPr>
        <sz val="19"/>
        <rFont val="Times New Roman"/>
        <family val="1"/>
        <charset val="204"/>
      </rPr>
      <t xml:space="preserve"> </t>
    </r>
    <r>
      <rPr>
        <b/>
        <sz val="19"/>
        <rFont val="Times New Roman"/>
        <family val="1"/>
        <charset val="204"/>
      </rPr>
      <t xml:space="preserve">региональных проектов Амурской области </t>
    </r>
    <r>
      <rPr>
        <i/>
        <sz val="19"/>
        <rFont val="Times New Roman"/>
        <family val="1"/>
        <charset val="204"/>
      </rPr>
      <t>(1.«Культурная среда»; 2.«Современная школа»; 3.«Жилье»; 4.«Формирование комфортной городской среды»; 5.«Обеспечение устойчивого сокращения непригодного для проживания жилищного фонда»; 6.«Чистая вода»; 7.«Спорт - норма жизни»; 8.«Дорожная сеть»)</t>
    </r>
    <r>
      <rPr>
        <sz val="19"/>
        <rFont val="Times New Roman"/>
        <family val="1"/>
        <charset val="204"/>
      </rPr>
      <t xml:space="preserve">, направленных на реализацию одноименных федеральных проектов, входящих в состав следующих </t>
    </r>
    <r>
      <rPr>
        <b/>
        <sz val="19"/>
        <rFont val="Times New Roman"/>
        <family val="1"/>
        <charset val="204"/>
      </rPr>
      <t>5 национальных проектов Российской Федерации: «Культура», «Образование», «Жилье и городская среда», «Демография»,</t>
    </r>
    <r>
      <rPr>
        <sz val="19"/>
        <rFont val="Times New Roman"/>
        <family val="1"/>
        <charset val="204"/>
      </rPr>
      <t xml:space="preserve"> </t>
    </r>
    <r>
      <rPr>
        <b/>
        <sz val="19"/>
        <rFont val="Times New Roman"/>
        <family val="1"/>
        <charset val="204"/>
      </rPr>
      <t>«Безопасные и качественные автомобильные дороги»</t>
    </r>
    <r>
      <rPr>
        <sz val="19"/>
        <rFont val="Times New Roman"/>
        <family val="1"/>
        <charset val="204"/>
      </rPr>
      <t xml:space="preserve">, финансируемых из федерального и (или) областного бюджетов в рамках государственных программ Российской Федерации и Амурской области. Общая сумма привлеченных средств из вышестоящих бюджетов составила </t>
    </r>
    <r>
      <rPr>
        <b/>
        <sz val="19"/>
        <rFont val="Times New Roman"/>
        <family val="1"/>
        <charset val="204"/>
      </rPr>
      <t xml:space="preserve">2 186,6 млн. руб., </t>
    </r>
    <r>
      <rPr>
        <sz val="19"/>
        <rFont val="Times New Roman"/>
        <family val="1"/>
        <charset val="204"/>
      </rPr>
      <t xml:space="preserve">из них фактическое финансирование и кассовое исполнение составили 2 020,0 млн. руб. Всего объем выполненных работ в стоимостном выражении составил 1 333,1 млн. руб., процент освоения от планового объема финансирования - 59,2%. Распоряжением администрации города Благовещенска от 28.06.2019 № 107р назначены ответственные за реализацию и представление информации о реализации национальных и региональных проектов на территории города Благовещенска.
</t>
    </r>
  </si>
  <si>
    <r>
      <rPr>
        <b/>
        <u/>
        <sz val="16"/>
        <rFont val="Times New Roman"/>
        <family val="1"/>
        <charset val="204"/>
      </rPr>
      <t>Освоение средств ФБ составляет 100%, ОБ - 50,8%</t>
    </r>
    <r>
      <rPr>
        <b/>
        <i/>
        <sz val="16"/>
        <rFont val="Times New Roman"/>
        <family val="1"/>
        <charset val="204"/>
      </rPr>
      <t xml:space="preserve"> (низкое выполнение работ (освоение финансовых средств) обусловлено: 1) частичным выполнением работ на сумму 65 500,5 тыс. руб. из 123 811,1 тыс. руб., проавансированных в 2020 году, по причине неблагоприятных погодных условий в летний период 2021 года, систематическим затоплением строительной площадки ввиду высокого подъема уровня грунтовых вод - по региональному проекту Амурской области «Жилье»; 2) нарушением застройщиком срока завершения строительства многоквартирных домов, ввода их в эксплуатацию и передачи 13 жилых помещений (квартир) в связи с отсутствием разрешения на ввод объекта в эксплуатацию и авансированием муниципальных контрактов по приобретению благоустроенных 74 жилых квартир, созданных в будущем до 16.12.2022 - по региональному проекту Амурской области «Обеспечение устойчивого сокращения непригодного для проживания жилищного фонда»; 3) нарушением срока выполнения работ в связи с длительными сроками сбора исходных данных, согласования проекта планировки территории и проекта межевания территории с организациями, выдавшими технические условия, а также устранения проектной организацией замечаний, неоднократно выданных управлением архитектуры и градостроительства - по региональному проекту Амурской области «Чистая вода».</t>
    </r>
  </si>
  <si>
    <r>
      <rPr>
        <b/>
        <u/>
        <sz val="19"/>
        <rFont val="Times New Roman"/>
        <family val="1"/>
        <charset val="204"/>
      </rPr>
      <t>Освоение средств ФБ составляет 100%</t>
    </r>
    <r>
      <rPr>
        <sz val="19"/>
        <rFont val="Times New Roman"/>
        <family val="1"/>
        <charset val="204"/>
      </rPr>
      <t xml:space="preserve">. Между администрацией города Благовещенска и министерством культуры и национальной политики Амурской области в целях реализации национального проекта «Культура» на территории муниципального образования города Благовещенска заключены </t>
    </r>
    <r>
      <rPr>
        <b/>
        <sz val="19"/>
        <rFont val="Times New Roman"/>
        <family val="1"/>
        <charset val="204"/>
      </rPr>
      <t>2</t>
    </r>
    <r>
      <rPr>
        <sz val="19"/>
        <rFont val="Times New Roman"/>
        <family val="1"/>
        <charset val="204"/>
      </rPr>
      <t xml:space="preserve"> </t>
    </r>
    <r>
      <rPr>
        <b/>
        <sz val="19"/>
        <rFont val="Times New Roman"/>
        <family val="1"/>
        <charset val="204"/>
      </rPr>
      <t>соглашения</t>
    </r>
    <r>
      <rPr>
        <sz val="19"/>
        <rFont val="Times New Roman"/>
        <family val="1"/>
        <charset val="204"/>
      </rPr>
      <t xml:space="preserve">: </t>
    </r>
    <r>
      <rPr>
        <b/>
        <sz val="19"/>
        <rFont val="Times New Roman"/>
        <family val="1"/>
        <charset val="204"/>
      </rPr>
      <t xml:space="preserve">1)от 20.01.2021 № 10701000-1-2021-008 </t>
    </r>
    <r>
      <rPr>
        <sz val="19"/>
        <rFont val="Times New Roman"/>
        <family val="1"/>
        <charset val="204"/>
      </rPr>
      <t xml:space="preserve">о предоставлении </t>
    </r>
    <r>
      <rPr>
        <b/>
        <sz val="19"/>
        <rFont val="Times New Roman"/>
        <family val="1"/>
        <charset val="204"/>
      </rPr>
      <t>в 2021 году иного межбюджетного трансферта</t>
    </r>
    <r>
      <rPr>
        <sz val="19"/>
        <rFont val="Times New Roman"/>
        <family val="1"/>
        <charset val="204"/>
      </rPr>
      <t>, имеющего целевое назначение, на сумму</t>
    </r>
    <r>
      <rPr>
        <b/>
        <sz val="19"/>
        <rFont val="Times New Roman"/>
        <family val="1"/>
        <charset val="204"/>
      </rPr>
      <t xml:space="preserve"> 5 000,0 тыс. руб.</t>
    </r>
    <r>
      <rPr>
        <sz val="19"/>
        <rFont val="Times New Roman"/>
        <family val="1"/>
        <charset val="204"/>
      </rPr>
      <t xml:space="preserve"> </t>
    </r>
    <r>
      <rPr>
        <b/>
        <sz val="19"/>
        <rFont val="Times New Roman"/>
        <family val="1"/>
        <charset val="204"/>
      </rPr>
      <t>(уровень софинансирования 100%)</t>
    </r>
    <r>
      <rPr>
        <sz val="19"/>
        <rFont val="Times New Roman"/>
        <family val="1"/>
        <charset val="204"/>
      </rPr>
      <t xml:space="preserve"> на создание модельных муниципальных библиотек. </t>
    </r>
    <r>
      <rPr>
        <b/>
        <sz val="19"/>
        <rFont val="Times New Roman"/>
        <family val="1"/>
        <charset val="204"/>
      </rPr>
      <t xml:space="preserve">Достигнутый результат: </t>
    </r>
    <r>
      <rPr>
        <sz val="19"/>
        <rFont val="Times New Roman"/>
        <family val="1"/>
        <charset val="204"/>
      </rPr>
      <t xml:space="preserve">переоснащена 1 муниципальная библиотека им. Б. Машука по ул. Институтская, 10/1 по модельному стандарту. Муниципальным бюджетным учреждением культуры «Муниципальная информационная библиотечная система» (далее - МБУК «МИБС») были заключены и исполнены 28 муниципальных контрактов (договоров) на поставку литературы, оборудования, мебели и др. Открытие муниципальной модельной библиотеки состоялось </t>
    </r>
    <r>
      <rPr>
        <b/>
        <sz val="19"/>
        <rFont val="Times New Roman"/>
        <family val="1"/>
        <charset val="204"/>
      </rPr>
      <t>01.10.2021. 2)от 14.10.2021 № 10701000-1-2021-033</t>
    </r>
    <r>
      <rPr>
        <sz val="19"/>
        <rFont val="Times New Roman"/>
        <family val="1"/>
        <charset val="204"/>
      </rPr>
      <t xml:space="preserve"> о предоставлении </t>
    </r>
    <r>
      <rPr>
        <b/>
        <sz val="19"/>
        <rFont val="Times New Roman"/>
        <family val="1"/>
        <charset val="204"/>
      </rPr>
      <t>в 2021 году иного межбюджетного трансферта</t>
    </r>
    <r>
      <rPr>
        <sz val="19"/>
        <rFont val="Times New Roman"/>
        <family val="1"/>
        <charset val="204"/>
      </rPr>
      <t xml:space="preserve">, имеющего целевое назначение, на сумму </t>
    </r>
    <r>
      <rPr>
        <b/>
        <sz val="19"/>
        <rFont val="Times New Roman"/>
        <family val="1"/>
        <charset val="204"/>
      </rPr>
      <t>5 000,0 тыс. руб. (уровень софинансирования 100%)</t>
    </r>
    <r>
      <rPr>
        <sz val="19"/>
        <rFont val="Times New Roman"/>
        <family val="1"/>
        <charset val="204"/>
      </rPr>
      <t xml:space="preserve"> на создание модельных муниципальных библиотек </t>
    </r>
    <r>
      <rPr>
        <b/>
        <sz val="19"/>
        <rFont val="Times New Roman"/>
        <family val="1"/>
        <charset val="204"/>
      </rPr>
      <t>за счёт средств резервного фонда Правительства Российской Федерации</t>
    </r>
    <r>
      <rPr>
        <sz val="19"/>
        <rFont val="Times New Roman"/>
        <family val="1"/>
        <charset val="204"/>
      </rPr>
      <t xml:space="preserve">. </t>
    </r>
    <r>
      <rPr>
        <b/>
        <sz val="19"/>
        <rFont val="Times New Roman"/>
        <family val="1"/>
        <charset val="204"/>
      </rPr>
      <t>Достигнутый результат:</t>
    </r>
    <r>
      <rPr>
        <sz val="19"/>
        <rFont val="Times New Roman"/>
        <family val="1"/>
        <charset val="204"/>
      </rPr>
      <t xml:space="preserve"> переоснащена 1 муниципальная библиотека им. П. Комарова по ул. Лазо, 42 по модельному стандарту. МБУК «МИБС» были заключены и исполнены 41 муниципальный контракт (договор) на поставку литературы, приобретение оборудования, мебели и др. Открытие муниципальной модельной библиотеки состоялось </t>
    </r>
    <r>
      <rPr>
        <b/>
        <sz val="19"/>
        <rFont val="Times New Roman"/>
        <family val="1"/>
        <charset val="204"/>
      </rPr>
      <t>24.12.2021</t>
    </r>
    <r>
      <rPr>
        <sz val="19"/>
        <rFont val="Times New Roman"/>
        <family val="1"/>
        <charset val="204"/>
      </rPr>
      <t xml:space="preserve">. Всего в 2021 году в городе Благовещенске созданы 2 модельные муниципальные библиотеки в рамках национального проекта «Культура».  
</t>
    </r>
  </si>
  <si>
    <r>
      <rPr>
        <b/>
        <u/>
        <sz val="16"/>
        <rFont val="Times New Roman"/>
        <family val="1"/>
        <charset val="204"/>
      </rPr>
      <t>Освоение средств ФБ составляет 40%, ОБ - 25,9% (с учётом выполненных работ на неиспользованный остаток средств ОБ 2020 года на сумму 58 171,4 тыс. руб. из 321 627,3 тыс. руб., низкое выполнение работ (освоение финансовых средств) обусловлено приостановлением подрядной организацией АО «Строительная компания № 1» строительства объекта с сентября по декабрь 2021 года в связи со сложившейся на территории РФ неблагоприятной эпидемиологической обстановкой, которая повлекла за собой удорожание строительных материалов и заработной платы рабочих более чем на 30%).</t>
    </r>
    <r>
      <rPr>
        <sz val="16"/>
        <rFont val="Times New Roman"/>
        <family val="1"/>
        <charset val="204"/>
      </rPr>
      <t xml:space="preserve"> 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заключены </t>
    </r>
    <r>
      <rPr>
        <b/>
        <sz val="16"/>
        <rFont val="Times New Roman"/>
        <family val="1"/>
        <charset val="204"/>
      </rPr>
      <t>3 соглашения:</t>
    </r>
    <r>
      <rPr>
        <sz val="16"/>
        <rFont val="Times New Roman"/>
        <family val="1"/>
        <charset val="204"/>
      </rPr>
      <t xml:space="preserve"> </t>
    </r>
    <r>
      <rPr>
        <b/>
        <sz val="16"/>
        <rFont val="Times New Roman"/>
        <family val="1"/>
        <charset val="204"/>
      </rPr>
      <t xml:space="preserve">1)от 20.01.2020 №10701000-1-2020-007/01 </t>
    </r>
    <r>
      <rPr>
        <sz val="16"/>
        <rFont val="Times New Roman"/>
        <family val="1"/>
        <charset val="204"/>
      </rPr>
      <t>(дополнительное соглашение от 13.02.2021 №10701000-1-2020-007/1/2, на 2020-2021 годы, из ОБ, уровень софинансирования 94%, неиспользованный остаток 2020 года) и</t>
    </r>
    <r>
      <rPr>
        <b/>
        <sz val="16"/>
        <rFont val="Times New Roman"/>
        <family val="1"/>
        <charset val="204"/>
      </rPr>
      <t xml:space="preserve"> 2) от 22.01.2021 №10701000-1-2020-011</t>
    </r>
    <r>
      <rPr>
        <sz val="16"/>
        <rFont val="Times New Roman"/>
        <family val="1"/>
        <charset val="204"/>
      </rPr>
      <t xml:space="preserve"> (на 2021-2023 годы, из ФБ и ОБ, уровень софинансирования 99%) о предоставлении</t>
    </r>
    <r>
      <rPr>
        <b/>
        <sz val="16"/>
        <rFont val="Times New Roman"/>
        <family val="1"/>
        <charset val="204"/>
      </rPr>
      <t xml:space="preserve"> в 2020-2023 годах субсидии</t>
    </r>
    <r>
      <rPr>
        <sz val="16"/>
        <rFont val="Times New Roman"/>
        <family val="1"/>
        <charset val="204"/>
      </rPr>
      <t xml:space="preserve"> на софинансирование расходных обязательств, возникающих при реализации мероприятий по содействию создания в Амурской области новых мест в общеобразовательных организациях, на общую сумму </t>
    </r>
    <r>
      <rPr>
        <b/>
        <sz val="16"/>
        <rFont val="Times New Roman"/>
        <family val="1"/>
        <charset val="204"/>
      </rPr>
      <t>не более</t>
    </r>
    <r>
      <rPr>
        <sz val="16"/>
        <rFont val="Times New Roman"/>
        <family val="1"/>
        <charset val="204"/>
      </rPr>
      <t xml:space="preserve"> 1 733 247,5 тыс. руб. (в том числе: 2020 год – 192 972,2 тыс. руб., </t>
    </r>
    <r>
      <rPr>
        <b/>
        <sz val="16"/>
        <rFont val="Times New Roman"/>
        <family val="1"/>
        <charset val="204"/>
      </rPr>
      <t>2021 год – 910 183,2 тыс. руб.</t>
    </r>
    <r>
      <rPr>
        <sz val="16"/>
        <rFont val="Times New Roman"/>
        <family val="1"/>
        <charset val="204"/>
      </rPr>
      <t xml:space="preserve">, 2022 год - ‪630 092,1 тыс. руб., 2023 год - ‪0,0 тыс. руб.) от общего объема бюджетных ассигнований, предусматриваемых в бюджете города на финансовое обеспечение расходных обязательств – не менее 1 777 367,0 тыс. руб. (в том числе: 2020 год – 205 289,5 тыс. руб., </t>
    </r>
    <r>
      <rPr>
        <b/>
        <sz val="16"/>
        <rFont val="Times New Roman"/>
        <family val="1"/>
        <charset val="204"/>
      </rPr>
      <t>2021 год - 935 620,8 тыс. руб.</t>
    </r>
    <r>
      <rPr>
        <sz val="16"/>
        <rFont val="Times New Roman"/>
        <family val="1"/>
        <charset val="204"/>
      </rPr>
      <t xml:space="preserve">, 2022 год - ‪636 456,7 тыс. руб., 2023 год - ‪0,0 тыс. руб.).‬‬‬‬ </t>
    </r>
    <r>
      <rPr>
        <b/>
        <sz val="16"/>
        <rFont val="Times New Roman"/>
        <family val="1"/>
        <charset val="204"/>
      </rPr>
      <t xml:space="preserve">Планируемый к достижению до 31.12.2022 результат: </t>
    </r>
    <r>
      <rPr>
        <sz val="16"/>
        <rFont val="Times New Roman"/>
        <family val="1"/>
        <charset val="204"/>
      </rPr>
      <t xml:space="preserve">создание </t>
    </r>
    <r>
      <rPr>
        <b/>
        <sz val="16"/>
        <rFont val="Times New Roman"/>
        <family val="1"/>
        <charset val="204"/>
      </rPr>
      <t xml:space="preserve">1500 новых мест </t>
    </r>
    <r>
      <rPr>
        <sz val="16"/>
        <rFont val="Times New Roman"/>
        <family val="1"/>
        <charset val="204"/>
      </rPr>
      <t xml:space="preserve">в общеобразовательных организациях. Предусмотрено </t>
    </r>
    <r>
      <rPr>
        <b/>
        <sz val="16"/>
        <rFont val="Times New Roman"/>
        <family val="1"/>
        <charset val="204"/>
      </rPr>
      <t xml:space="preserve">строительство объекта «Школа на 1500 мест в квартале 406 г.Благовещенск, Амурская область». </t>
    </r>
    <r>
      <rPr>
        <sz val="16"/>
        <rFont val="Times New Roman"/>
        <family val="1"/>
        <charset val="204"/>
      </rPr>
      <t xml:space="preserve">Утвержденная сметная стоимость объекта в ценах I квартала 2019 года - 1 430 063,94 тыс. руб. МУ «ГУКС» заключен муниципальный контракт от 10.03.2020 № 0037/2020 на сумму 1 370 194,3 тыс. руб. с  АО «Строительная компания № 1» на выполнение работ по строительству объекта. </t>
    </r>
    <r>
      <rPr>
        <b/>
        <sz val="16"/>
        <rFont val="Times New Roman"/>
        <family val="1"/>
        <charset val="204"/>
      </rPr>
      <t xml:space="preserve">Окончание выполнения работ </t>
    </r>
    <r>
      <rPr>
        <sz val="16"/>
        <rFont val="Times New Roman"/>
        <family val="1"/>
        <charset val="204"/>
      </rPr>
      <t>по муниципальному контракту</t>
    </r>
    <r>
      <rPr>
        <b/>
        <sz val="16"/>
        <rFont val="Times New Roman"/>
        <family val="1"/>
        <charset val="204"/>
      </rPr>
      <t xml:space="preserve"> – не позднее 15.08.2022. Техническая готовность объекта - 28,8%</t>
    </r>
    <r>
      <rPr>
        <sz val="16"/>
        <rFont val="Times New Roman"/>
        <family val="1"/>
        <charset val="204"/>
      </rPr>
      <t xml:space="preserve">. Подрядной организацией АО «Строительная компания № 1» строительно-монтажные работы в сентябре приостановлены в связи с проведением инвентаризации объекта для определения остатков работ по контракту. Сложившаяся на территории РФ неблагоприятная эпидемиологическая обстановка, повлекла за собой удорожание строительных материалов и заработной платы рабочих более чем на 30%, что ведёт к невозможности исполнения муниципального контракта в срок. На дополнительно предусмотренные средства городского бюджета в размере 110,0 тыс. руб. проведена повторная государственная экспертиза проверки достоверности определения сметной стоимости строительства (исполнен м/к от 06.12.2021 № 0253Д-21/АГЭ -1366 с ГАУ «Амургосэкспертиза» на сумму 109,945 тыс. руб.). АО «СК № 1» строительно-монтажные работы в декабре возобновлены.; </t>
    </r>
    <r>
      <rPr>
        <b/>
        <sz val="16"/>
        <rFont val="Times New Roman"/>
        <family val="1"/>
        <charset val="204"/>
      </rPr>
      <t>3) от 30.03.2020 № 18-2020-Е2</t>
    </r>
    <r>
      <rPr>
        <sz val="16"/>
        <rFont val="Times New Roman"/>
        <family val="1"/>
        <charset val="204"/>
      </rPr>
      <t xml:space="preserve"> о реализации </t>
    </r>
    <r>
      <rPr>
        <b/>
        <sz val="16"/>
        <rFont val="Times New Roman"/>
        <family val="1"/>
        <charset val="204"/>
      </rPr>
      <t>регионального проекта «Успех каждого ребенка»</t>
    </r>
    <r>
      <rPr>
        <sz val="16"/>
        <rFont val="Times New Roman"/>
        <family val="1"/>
        <charset val="204"/>
      </rPr>
      <t xml:space="preserve"> на территории города Благовещенска. Предметом соглашения является организация взаимодействия сторон при реализации регионального проекта и осуществления мониторинга его реализации </t>
    </r>
    <r>
      <rPr>
        <b/>
        <sz val="16"/>
        <rFont val="Times New Roman"/>
        <family val="1"/>
        <charset val="204"/>
      </rPr>
      <t>по достижению целей, показателей и результатов</t>
    </r>
    <r>
      <rPr>
        <sz val="16"/>
        <rFont val="Times New Roman"/>
        <family val="1"/>
        <charset val="204"/>
      </rPr>
      <t xml:space="preserve"> в части мероприятий, реализуемых в муниципальном образовании городе Благовещенске. </t>
    </r>
    <r>
      <rPr>
        <b/>
        <sz val="16"/>
        <rFont val="Times New Roman"/>
        <family val="1"/>
        <charset val="204"/>
      </rPr>
      <t>Срок действия соглашения: до 31.12.2024.</t>
    </r>
    <r>
      <rPr>
        <sz val="16"/>
        <rFont val="Times New Roman"/>
        <family val="1"/>
        <charset val="204"/>
      </rPr>
      <t xml:space="preserve"> В целях реализации регионального проекта «руководитель регионального проекта» (министерство образования и науки Амурской области) передаёт «участнику регионального проекта» (администрации города Благовещенска) в порядке, установленном законодательством Российской Федерации, из собственности Амурской области в собственность муниципального образования имущество в пределах утвержденных инфраструктурных листов, приобретенное на средства федерального и областного бюджетов. Участником регионального проекта обеспечивается достижение значений показателей, выполнение задач, результатов регионального проекта по муниципальному образованию, в соответствии с приложением к соглашению. 
</t>
    </r>
  </si>
  <si>
    <r>
      <rPr>
        <b/>
        <u/>
        <sz val="16"/>
        <rFont val="Times New Roman"/>
        <family val="1"/>
        <charset val="204"/>
      </rPr>
      <t xml:space="preserve">Освоение средств ФБ составляет 100%, ОБ - 164,9% </t>
    </r>
    <r>
      <rPr>
        <b/>
        <i/>
        <u/>
        <sz val="16"/>
        <rFont val="Times New Roman"/>
        <family val="1"/>
        <charset val="204"/>
      </rPr>
      <t>(с учетом частично выполненных работ на сумму 65 500,5 тыс. руб. из 123 811,1 тыс. руб., проавансированных в 2020 году, по причине неблагоприятных погодных условий в летний период 2021 года, систематическим затоплением строительной площадки ввиду высокого подъема уровня грунтовых вод)</t>
    </r>
    <r>
      <rPr>
        <b/>
        <u/>
        <sz val="16"/>
        <rFont val="Times New Roman"/>
        <family val="1"/>
        <charset val="204"/>
      </rPr>
      <t>.</t>
    </r>
    <r>
      <rPr>
        <sz val="16"/>
        <rFont val="Times New Roman"/>
        <family val="1"/>
        <charset val="204"/>
      </rPr>
      <t xml:space="preserve"> Между администрацией города Благовещенска и министерством строительства и архитектуры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t>
    </r>
    <r>
      <rPr>
        <b/>
        <sz val="16"/>
        <rFont val="Times New Roman"/>
        <family val="1"/>
        <charset val="204"/>
      </rPr>
      <t>соглашение:</t>
    </r>
    <r>
      <rPr>
        <sz val="16"/>
        <rFont val="Times New Roman"/>
        <family val="1"/>
        <charset val="204"/>
      </rPr>
      <t xml:space="preserve"> </t>
    </r>
    <r>
      <rPr>
        <b/>
        <sz val="16"/>
        <rFont val="Times New Roman"/>
        <family val="1"/>
        <charset val="204"/>
      </rPr>
      <t xml:space="preserve">от 22.01.2021 № 10701000-1-2021-007 </t>
    </r>
    <r>
      <rPr>
        <sz val="16"/>
        <rFont val="Times New Roman"/>
        <family val="1"/>
        <charset val="204"/>
      </rPr>
      <t xml:space="preserve">о предоставлении </t>
    </r>
    <r>
      <rPr>
        <b/>
        <sz val="16"/>
        <rFont val="Times New Roman"/>
        <family val="1"/>
        <charset val="204"/>
      </rPr>
      <t>в 2021-2023 годах субсидии</t>
    </r>
    <r>
      <rPr>
        <sz val="16"/>
        <rFont val="Times New Roman"/>
        <family val="1"/>
        <charset val="204"/>
      </rPr>
      <t xml:space="preserve"> на мероприятия по стимулированию программ развития жилищного строительства субъектов Российской Федерации на общую сумму </t>
    </r>
    <r>
      <rPr>
        <b/>
        <sz val="16"/>
        <rFont val="Times New Roman"/>
        <family val="1"/>
        <charset val="204"/>
      </rPr>
      <t>не более</t>
    </r>
    <r>
      <rPr>
        <sz val="16"/>
        <rFont val="Times New Roman"/>
        <family val="1"/>
        <charset val="204"/>
      </rPr>
      <t xml:space="preserve"> </t>
    </r>
    <r>
      <rPr>
        <b/>
        <sz val="16"/>
        <rFont val="Times New Roman"/>
        <family val="1"/>
        <charset val="204"/>
      </rPr>
      <t xml:space="preserve">209 862,0 тыс. руб. </t>
    </r>
    <r>
      <rPr>
        <sz val="16"/>
        <rFont val="Times New Roman"/>
        <family val="1"/>
        <charset val="204"/>
      </rPr>
      <t xml:space="preserve">(в том числе: </t>
    </r>
    <r>
      <rPr>
        <b/>
        <sz val="16"/>
        <rFont val="Times New Roman"/>
        <family val="1"/>
        <charset val="204"/>
      </rPr>
      <t>2021 год</t>
    </r>
    <r>
      <rPr>
        <sz val="16"/>
        <rFont val="Times New Roman"/>
        <family val="1"/>
        <charset val="204"/>
      </rPr>
      <t xml:space="preserve"> </t>
    </r>
    <r>
      <rPr>
        <b/>
        <sz val="16"/>
        <rFont val="Times New Roman"/>
        <family val="1"/>
        <charset val="204"/>
      </rPr>
      <t>- 209 862,0 тыс. руб</t>
    </r>
    <r>
      <rPr>
        <sz val="16"/>
        <rFont val="Times New Roman"/>
        <family val="1"/>
        <charset val="204"/>
      </rPr>
      <t xml:space="preserve">., 2022 год - 0,0 тыс. руб., 2023 год - 0,0 тыс. руб.) от общего объема бюджетных ассигнований, предусматриваемых в бюджете города на финансовое обеспечение расходных обязательств – не менее 211 981,8 тыс. руб. (в том числе: </t>
    </r>
    <r>
      <rPr>
        <b/>
        <sz val="16"/>
        <rFont val="Times New Roman"/>
        <family val="1"/>
        <charset val="204"/>
      </rPr>
      <t>2021 год - 211 981,8 тыс. руб.</t>
    </r>
    <r>
      <rPr>
        <sz val="16"/>
        <rFont val="Times New Roman"/>
        <family val="1"/>
        <charset val="204"/>
      </rPr>
      <t xml:space="preserve">, 2022 год - 0,0 тыс. руб., 2023 год - 0,0 тыс. руб.), </t>
    </r>
    <r>
      <rPr>
        <b/>
        <sz val="16"/>
        <rFont val="Times New Roman"/>
        <family val="1"/>
        <charset val="204"/>
      </rPr>
      <t>уровень софинансирования 99%.</t>
    </r>
    <r>
      <rPr>
        <sz val="16"/>
        <rFont val="Times New Roman"/>
        <family val="1"/>
        <charset val="204"/>
      </rPr>
      <t xml:space="preserve"> </t>
    </r>
    <r>
      <rPr>
        <b/>
        <sz val="16"/>
        <rFont val="Times New Roman"/>
        <family val="1"/>
        <charset val="204"/>
      </rPr>
      <t>Планируемый к достижению результат:</t>
    </r>
    <r>
      <rPr>
        <sz val="16"/>
        <rFont val="Times New Roman"/>
        <family val="1"/>
        <charset val="204"/>
      </rPr>
      <t xml:space="preserve"> реализация </t>
    </r>
    <r>
      <rPr>
        <b/>
        <sz val="16"/>
        <rFont val="Times New Roman"/>
        <family val="1"/>
        <charset val="204"/>
      </rPr>
      <t>1 проекта</t>
    </r>
    <r>
      <rPr>
        <sz val="16"/>
        <rFont val="Times New Roman"/>
        <family val="1"/>
        <charset val="204"/>
      </rPr>
      <t xml:space="preserve"> по развитию территорий, расположенных в границах населенных пунктов, предусматривающих строительство жилья, которые включены в государственные программы субъектов Российской Федерации по развитию жилищного строительства. </t>
    </r>
    <r>
      <rPr>
        <b/>
        <sz val="16"/>
        <rFont val="Times New Roman"/>
        <family val="1"/>
        <charset val="204"/>
      </rPr>
      <t>Целевой показатель по вводу жилья</t>
    </r>
    <r>
      <rPr>
        <sz val="16"/>
        <rFont val="Times New Roman"/>
        <family val="1"/>
        <charset val="204"/>
      </rPr>
      <t xml:space="preserve"> - 15,084 тыс. кв. м (в том числе: 2021 год - 0,0 тыс. кв. м, 2022 год - 4,891 тыс. кв. м, 2023 год - 3,043 тыс. кв. м, 2024 год - 7,150 тыс. кв. м). Предусмотрена реализация </t>
    </r>
    <r>
      <rPr>
        <b/>
        <sz val="16"/>
        <rFont val="Times New Roman"/>
        <family val="1"/>
        <charset val="204"/>
      </rPr>
      <t>проекта «Северный планировочный район в границах улиц Зеленая - 50 лет Октября - Шафира – Муравьева-Амурского города Благовещенска»</t>
    </r>
    <r>
      <rPr>
        <sz val="16"/>
        <rFont val="Times New Roman"/>
        <family val="1"/>
        <charset val="204"/>
      </rPr>
      <t xml:space="preserve"> благодаря </t>
    </r>
    <r>
      <rPr>
        <b/>
        <sz val="16"/>
        <rFont val="Times New Roman"/>
        <family val="1"/>
        <charset val="204"/>
      </rPr>
      <t>строительству</t>
    </r>
    <r>
      <rPr>
        <sz val="16"/>
        <rFont val="Times New Roman"/>
        <family val="1"/>
        <charset val="204"/>
      </rPr>
      <t xml:space="preserve">, реконструкции и расширению систем водоснабжения и канализации объекта инженерной инфраструктуры - </t>
    </r>
    <r>
      <rPr>
        <b/>
        <sz val="16"/>
        <rFont val="Times New Roman"/>
        <family val="1"/>
        <charset val="204"/>
      </rPr>
      <t>водовода от насосной станции второго подъема водозабора «Северный» до распределительной сети города</t>
    </r>
    <r>
      <rPr>
        <sz val="16"/>
        <rFont val="Times New Roman"/>
        <family val="1"/>
        <charset val="204"/>
      </rPr>
      <t xml:space="preserve">. Срок строительства объекта: 2020 - 2021 годы, </t>
    </r>
    <r>
      <rPr>
        <b/>
        <sz val="16"/>
        <rFont val="Times New Roman"/>
        <family val="1"/>
        <charset val="204"/>
      </rPr>
      <t>ввод объекта в эксплуатацию планировался до 30.11.2021.</t>
    </r>
    <r>
      <rPr>
        <sz val="16"/>
        <rFont val="Times New Roman"/>
        <family val="1"/>
        <charset val="204"/>
      </rPr>
      <t xml:space="preserve"> Заказчиком МУ «ГУКС» в 2020-2021 годах заключены 6 муниципальных контрактов:  1) от 15.05.2020 №0149/2020 на выполнение работ по завершению строительства объекта на сумму 415 286,5 тыс. руб. с подрядчиком ООО «Сервер», дата исполнения м/к - 30.11.2021, </t>
    </r>
    <r>
      <rPr>
        <b/>
        <sz val="16"/>
        <rFont val="Times New Roman"/>
        <family val="1"/>
        <charset val="204"/>
      </rPr>
      <t>техническая готовность - 85,9%. Нарушение срока выполнения работ по муниципальному контракту обусловлено неблагоприятными погодными условиями в летний период 2021 года, систематическим затоплением строительной площадки ввиду высокого подъема уровня грунтовых вод. Строительство объекта продолжается, ожидаемый срок ввода объекта в эксплуатацию - I квартал 2022 года.</t>
    </r>
    <r>
      <rPr>
        <sz val="16"/>
        <rFont val="Times New Roman"/>
        <family val="1"/>
        <charset val="204"/>
      </rPr>
      <t xml:space="preserve">; 2) от 22.06.2020 №65/2020 на осуществление строительного контроля при выполнении работ по завершению строительства объекта на сумму 7 502,2 тыс. руб. </t>
    </r>
    <r>
      <rPr>
        <i/>
        <sz val="16"/>
        <rFont val="Times New Roman"/>
        <family val="1"/>
        <charset val="204"/>
      </rPr>
      <t>(средства городского бюджета)</t>
    </r>
    <r>
      <rPr>
        <sz val="16"/>
        <rFont val="Times New Roman"/>
        <family val="1"/>
        <charset val="204"/>
      </rPr>
      <t xml:space="preserve"> с Федеральным бюджетным учреждением «Федеральный центр по сопровождению инвестиционных программ», техническая готовность - 100% (в 2021 году оплачено 4 584,7 тыс.руб.); 3) от 28.09.2020 №115/2020 на осуществление авторского надзора за строительством объекта на сумму 664,0 тыс. руб. с ООО «Амургражданпроект», техническая готовность - 100%; 4) от 30.11.2021 №102/2021 на выполнение работ по исполнительной съемке объекта (от К 25 до К 49) на сумму 592,4 тыс. руб. с ООО «Меридиан», техническая готовность - 100%; 5) от 30.11.2021 №103/2021 на выполнение работ по исполнительной съемке объекта (от К 1 до К 25) на сумму 599,3 тыс. руб. с ООО «Меридиан», техническая готовность - 100%; 6) от 30.11.2021 №104/2021 на выполнение работ по изготовлению технического плана объекта на сумму 158,8 тыс. руб. с ООО «Меридиан», техническая готовность - 100%. 
</t>
    </r>
  </si>
  <si>
    <r>
      <rPr>
        <b/>
        <u/>
        <sz val="16"/>
        <rFont val="Times New Roman"/>
        <family val="1"/>
        <charset val="204"/>
      </rPr>
      <t>Освоение средств ОБ составляет 0%</t>
    </r>
    <r>
      <rPr>
        <b/>
        <sz val="16"/>
        <rFont val="Times New Roman"/>
        <family val="1"/>
        <charset val="204"/>
      </rPr>
      <t xml:space="preserve">. </t>
    </r>
    <r>
      <rPr>
        <sz val="16"/>
        <rFont val="Times New Roman"/>
        <family val="1"/>
        <charset val="204"/>
      </rPr>
      <t xml:space="preserve">МУ «БГАЖЦ» именуемым как «Участник долевого строительства» заключены 3 муниципальных контракта на общую сумму 34 095 648,60 руб. </t>
    </r>
    <r>
      <rPr>
        <i/>
        <sz val="16"/>
        <rFont val="Times New Roman"/>
        <family val="1"/>
        <charset val="204"/>
      </rPr>
      <t>(от 07.05.2021 №Ф.2021.0132 на сумму 14 784 655,60 руб. и №Ф.2021.0133 на сумму 14 284 540,40 руб., от 26.07.2021 №Ф.2021.0288 на сумму 5 026 452,60 руб.)</t>
    </r>
    <r>
      <rPr>
        <sz val="16"/>
        <rFont val="Times New Roman"/>
        <family val="1"/>
        <charset val="204"/>
      </rPr>
      <t xml:space="preserve"> с АО Специализированный застройщик «Амурстрой» именуемым как «Застройщик» на приобретение </t>
    </r>
    <r>
      <rPr>
        <b/>
        <sz val="16"/>
        <rFont val="Times New Roman"/>
        <family val="1"/>
        <charset val="204"/>
      </rPr>
      <t xml:space="preserve">13 жилых помещений (квартир) </t>
    </r>
    <r>
      <rPr>
        <sz val="16"/>
        <rFont val="Times New Roman"/>
        <family val="1"/>
        <charset val="204"/>
      </rPr>
      <t xml:space="preserve">путем участия в долевом строительстве для граждан, переселяемых из аварийного жилищного фонда, общей площадью (за исключением площади балконов, лоджий, веранд и террас) - 456,3 кв. м. Общая площадь жилых помещений является строительной (проектной) и по окончании строительства многоквартирного дома при технической инвентаризации может быть изменена в сторону увеличения без изменения стоимости (цены) Контракта либо в сторону уменьшения. </t>
    </r>
    <r>
      <rPr>
        <b/>
        <sz val="16"/>
        <rFont val="Times New Roman"/>
        <family val="1"/>
        <charset val="204"/>
      </rPr>
      <t>Планируемый срок завершения строительства многоквартирных домов, ввода их в эксплуатацию и передача жилых помещений: не позднее 01 декабря 2021 года</t>
    </r>
    <r>
      <rPr>
        <sz val="16"/>
        <rFont val="Times New Roman"/>
        <family val="1"/>
        <charset val="204"/>
      </rPr>
      <t xml:space="preserve"> </t>
    </r>
    <r>
      <rPr>
        <i/>
        <sz val="16"/>
        <rFont val="Times New Roman"/>
        <family val="1"/>
        <charset val="204"/>
      </rPr>
      <t>(не позднее 15 декабря 2021 года)</t>
    </r>
    <r>
      <rPr>
        <sz val="16"/>
        <rFont val="Times New Roman"/>
        <family val="1"/>
        <charset val="204"/>
      </rPr>
      <t xml:space="preserve">. Застройщик обязуется в предусмотренный Контрактом срок своими силами и (или) с привлечением других лиц построить (создать) многоквартирные дома по адресам: Амурская область, г. Благовещенск, </t>
    </r>
    <r>
      <rPr>
        <b/>
        <sz val="16"/>
        <rFont val="Times New Roman"/>
        <family val="1"/>
        <charset val="204"/>
      </rPr>
      <t>404 квартал, литер 3, литер 2,</t>
    </r>
    <r>
      <rPr>
        <sz val="16"/>
        <rFont val="Times New Roman"/>
        <family val="1"/>
        <charset val="204"/>
      </rPr>
      <t xml:space="preserve"> и после получения разрешения на ввод их в эксплуатацию передать Объекты долевого строительства ( квартиры) Участнику долевого строительства в муниципальную собственность. По состоянию на 01.01.2022 произведена оплата в размере 22 359 018,24 руб., застройщиком не исполнены обязательства в связи с отсутствием разрешения на ввод объекта в эксплуатацию, ожидаемая дата передачи жилых помещений - февраль 2022 года.
Также МУ «БГАЖЦ» именуемым как «Заказчик» заключены 6 муниципальных контрактов на общую сумму 207 598 251,0 руб. </t>
    </r>
    <r>
      <rPr>
        <i/>
        <sz val="16"/>
        <rFont val="Times New Roman"/>
        <family val="1"/>
        <charset val="204"/>
      </rPr>
      <t>(от 18.06.2021 №Ф.2021.0204 на сумму 18 666 155,40 руб., № Ф.2021.0205 на сумму 25 025 317,20 руб., № Ф.2021.0206  на сумму  46 611 915,60 руб., № Ф.2021.0207 на сумму 48 841 324,20 руб.,  №Ф.2021.0209 на сумму 22  582 017,00 руб., №Ф.2021.0210  на сумму 45 871 521,60 руб.</t>
    </r>
    <r>
      <rPr>
        <sz val="16"/>
        <rFont val="Times New Roman"/>
        <family val="1"/>
        <charset val="204"/>
      </rPr>
      <t xml:space="preserve">), с АО Специализированный застройщик «Амурстрой» именуемым как «Поставщик» на приобретение благоустроенных </t>
    </r>
    <r>
      <rPr>
        <b/>
        <sz val="16"/>
        <rFont val="Times New Roman"/>
        <family val="1"/>
        <charset val="204"/>
      </rPr>
      <t>74 жилых квартир</t>
    </r>
    <r>
      <rPr>
        <sz val="16"/>
        <rFont val="Times New Roman"/>
        <family val="1"/>
        <charset val="204"/>
      </rPr>
      <t xml:space="preserve">, созданных в будущем по муниципальной программе «Обеспечение доступным и комфортным жильем населения города Благовещенска», общей площадью (за исключением площади балконов, лоджий, веранд и террас) – 2 674,1 кв.м. </t>
    </r>
    <r>
      <rPr>
        <b/>
        <sz val="16"/>
        <rFont val="Times New Roman"/>
        <family val="1"/>
        <charset val="204"/>
      </rPr>
      <t>Срок приобретения объектов недвижимости: с момента заключения контракта до 16 декабря 2022 года.</t>
    </r>
    <r>
      <rPr>
        <sz val="16"/>
        <rFont val="Times New Roman"/>
        <family val="1"/>
        <charset val="204"/>
      </rPr>
      <t xml:space="preserve"> Осуществлено авансирование по муниципальным контрактам в размере 103 799 125,5 руб.</t>
    </r>
  </si>
  <si>
    <r>
      <rPr>
        <b/>
        <u/>
        <sz val="16"/>
        <rFont val="Times New Roman"/>
        <family val="1"/>
        <charset val="204"/>
      </rPr>
      <t>Освоение средств ОБ составляет 0% (нарушение срока выполнения работ обусловлено длительными сроками сбора исходных данных, согласования проекта планировки территории и проекта межевания территории с организациями, выдавшими технические условия, а также устранения проектной организацией замечаний, неоднократно выданных управлением архитектуры и градостроительства)</t>
    </r>
    <r>
      <rPr>
        <sz val="16"/>
        <rFont val="Times New Roman"/>
        <family val="1"/>
        <charset val="204"/>
      </rPr>
      <t xml:space="preserve">. Между муниципальным образованием городом Благовещенском  и министерством жилищно-коммунального хозяйства Амурской области в целях реализации регионального проекта Амурской области «Чистая вода» на территории города заключено </t>
    </r>
    <r>
      <rPr>
        <b/>
        <sz val="16"/>
        <rFont val="Times New Roman"/>
        <family val="1"/>
        <charset val="204"/>
      </rPr>
      <t>соглашение от 12.03.2021 №01-39-3636</t>
    </r>
    <r>
      <rPr>
        <sz val="16"/>
        <rFont val="Times New Roman"/>
        <family val="1"/>
        <charset val="204"/>
      </rPr>
      <t xml:space="preserve"> о предоставлении</t>
    </r>
    <r>
      <rPr>
        <b/>
        <sz val="16"/>
        <rFont val="Times New Roman"/>
        <family val="1"/>
        <charset val="204"/>
      </rPr>
      <t xml:space="preserve"> субсидии из областного бюджета в 2021 году </t>
    </r>
    <r>
      <rPr>
        <sz val="16"/>
        <rFont val="Times New Roman"/>
        <family val="1"/>
        <charset val="204"/>
      </rPr>
      <t xml:space="preserve">на разработку проектно-сметной документации для строительства и реконструкции (модернизации) объектов питьевого водоснабжения  на сумму не более </t>
    </r>
    <r>
      <rPr>
        <b/>
        <sz val="16"/>
        <rFont val="Times New Roman"/>
        <family val="1"/>
        <charset val="204"/>
      </rPr>
      <t>23 997,5 тыс. руб.</t>
    </r>
    <r>
      <rPr>
        <sz val="16"/>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- 25 529,2 тыс. руб., </t>
    </r>
    <r>
      <rPr>
        <b/>
        <sz val="16"/>
        <rFont val="Times New Roman"/>
        <family val="1"/>
        <charset val="204"/>
      </rPr>
      <t>уровень софинансирования 94%</t>
    </r>
    <r>
      <rPr>
        <sz val="16"/>
        <rFont val="Times New Roman"/>
        <family val="1"/>
        <charset val="204"/>
      </rPr>
      <t xml:space="preserve">. </t>
    </r>
    <r>
      <rPr>
        <b/>
        <sz val="16"/>
        <rFont val="Times New Roman"/>
        <family val="1"/>
        <charset val="204"/>
      </rPr>
      <t>Планируемый к достижению в 2021 году результат: проект 1 шт.</t>
    </r>
    <r>
      <rPr>
        <sz val="16"/>
        <rFont val="Times New Roman"/>
        <family val="1"/>
        <charset val="204"/>
      </rPr>
      <t xml:space="preserve"> Муниципальным учреждением «Городское управление капитального строительства», выступающим от имени муниципального образования города Благовещенска («Заказчик»), заключен муниципальный контракт от 21.12.2020 № 0404/2020 с ООО «Южный Проектный Институт» на </t>
    </r>
    <r>
      <rPr>
        <b/>
        <sz val="16"/>
        <rFont val="Times New Roman"/>
        <family val="1"/>
        <charset val="204"/>
      </rPr>
      <t>выполнение проектных и изыскательских работ по объекту «Строительство станции обезжелезивания с. Белогорье»</t>
    </r>
    <r>
      <rPr>
        <sz val="16"/>
        <rFont val="Times New Roman"/>
        <family val="1"/>
        <charset val="204"/>
      </rPr>
      <t xml:space="preserve"> на сумму 23 200,0 тыс. руб. Местоположение объекта: Амурская область, город Благовещенск, с. Белогорье, кварталы Б-15, Б-25. Результат выполнения работ по м/к: проектная документация и документ, содержащий результаты инженерных изысканий (геодезических, геологических, экологических, гидрометеорологических), а также положительное заключение государственной экспертизы проектной документации и результатов инженерных изысканий (в том числе сметы). </t>
    </r>
    <r>
      <rPr>
        <b/>
        <sz val="16"/>
        <rFont val="Times New Roman"/>
        <family val="1"/>
        <charset val="204"/>
      </rPr>
      <t>Срок выполнения работ по муниципальному контракту: до 20.12.2021.</t>
    </r>
    <r>
      <rPr>
        <sz val="16"/>
        <rFont val="Times New Roman"/>
        <family val="1"/>
        <charset val="204"/>
      </rPr>
      <t xml:space="preserve"> Нарушение срока выполнения работ обусловлено длительными сроками сбора исходных данных, согласования проекта планировки территории и проекта межевания территории с организациями, выдавшими технические условия, а также устранения проектной организацией замечаний, неоднократно выданных управлением архитектуры и градостроительства. Постановлением администрации города Благовещенска от 23.12.2021 № 5413 утверждён проект планировки территории и проект межевания территории части кварталов Б-15, Б-25 с. Белогорье города Благовещенска. Работы продолжаются. Предполагаемый срок разработки проектной документации – май 2022 года. 
</t>
    </r>
    <r>
      <rPr>
        <b/>
        <sz val="16"/>
        <rFont val="Times New Roman"/>
        <family val="1"/>
        <charset val="204"/>
      </rPr>
      <t xml:space="preserve">
</t>
    </r>
    <r>
      <rPr>
        <sz val="16"/>
        <rFont val="Times New Roman"/>
        <family val="1"/>
        <charset val="204"/>
      </rPr>
      <t xml:space="preserve">
</t>
    </r>
  </si>
  <si>
    <r>
      <rPr>
        <b/>
        <u/>
        <sz val="15.6"/>
        <rFont val="Times New Roman"/>
        <family val="1"/>
        <charset val="204"/>
      </rPr>
      <t>Освоение средств ФБ составляет 83,7%, ОБ - 101,9%  (с учетом: полностью выполненных работ на сумму 69 830,6 тыс. руб., проавансированных в 2020 году; не до конца выполненных работ 1 этапа (82,6% из 100%) по ремонту автомобильной дороги по ул. Ленина от ул. Шевченко до ул. Мухина по причине повышения уровня грунтовых вод; авансирования на сумму 100 735,6 тыс. руб. по двум муниципальным контрактам, планируемым к реализации в 2022 году с целью продолжения участия в национальном проекте).</t>
    </r>
    <r>
      <rPr>
        <sz val="15.6"/>
        <rFont val="Times New Roman"/>
        <family val="1"/>
        <charset val="204"/>
      </rPr>
      <t xml:space="preserve"> 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«БКАД» заключено </t>
    </r>
    <r>
      <rPr>
        <b/>
        <sz val="15.6"/>
        <rFont val="Times New Roman"/>
        <family val="1"/>
        <charset val="204"/>
      </rPr>
      <t>соглашение от 18.11.2021 №10701000-1-2021-027</t>
    </r>
    <r>
      <rPr>
        <sz val="15.6"/>
        <rFont val="Times New Roman"/>
        <family val="1"/>
        <charset val="204"/>
      </rPr>
      <t xml:space="preserve"> о предоставлении </t>
    </r>
    <r>
      <rPr>
        <b/>
        <sz val="15.6"/>
        <rFont val="Times New Roman"/>
        <family val="1"/>
        <charset val="204"/>
      </rPr>
      <t>в 2021-2023 годах иного межбюджетного трансферта</t>
    </r>
    <r>
      <rPr>
        <sz val="15.6"/>
        <rFont val="Times New Roman"/>
        <family val="1"/>
        <charset val="204"/>
      </rPr>
      <t xml:space="preserve">, имеющего целевое назначение, на сумму 1 960 549,32341 тыс. руб., в том числе: </t>
    </r>
    <r>
      <rPr>
        <b/>
        <sz val="15.6"/>
        <rFont val="Times New Roman"/>
        <family val="1"/>
        <charset val="204"/>
      </rPr>
      <t>2021 год - ‪583 637,32341 тыс. руб.</t>
    </r>
    <r>
      <rPr>
        <sz val="15.6"/>
        <rFont val="Times New Roman"/>
        <family val="1"/>
        <charset val="204"/>
      </rPr>
      <t xml:space="preserve">, 2022 год - ‪688 456,0 тыс. руб., 2023 год - 688 456,0 тыс. руб. </t>
    </r>
    <r>
      <rPr>
        <b/>
        <sz val="15.6"/>
        <rFont val="Times New Roman"/>
        <family val="1"/>
        <charset val="204"/>
      </rPr>
      <t>(уровень софинансирования 100%)</t>
    </r>
    <r>
      <rPr>
        <sz val="15.6"/>
        <rFont val="Times New Roman"/>
        <family val="1"/>
        <charset val="204"/>
      </rPr>
      <t xml:space="preserve">. </t>
    </r>
    <r>
      <rPr>
        <b/>
        <sz val="15.6"/>
        <rFont val="Times New Roman"/>
        <family val="1"/>
        <charset val="204"/>
      </rPr>
      <t>Планируемый к достижению до 01.12.2021 результат:</t>
    </r>
    <r>
      <rPr>
        <sz val="15.6"/>
        <rFont val="Times New Roman"/>
        <family val="1"/>
        <charset val="204"/>
      </rPr>
      <t xml:space="preserve"> выполнение дорожных работ в соответствии с программами дорожной деятельности на текущий год субъектами Российской Федерации – 1 условная штука (до 01.12.2022 – 1 усл. шт., до 01.12.2023 – 1 усл. шт., всего с 2019 по 2023 годы - 5 усл. шт.). </t>
    </r>
    <r>
      <rPr>
        <b/>
        <sz val="15.6"/>
        <rFont val="Times New Roman"/>
        <family val="1"/>
        <charset val="204"/>
      </rPr>
      <t>В 2021 году иной межбюджетный трансферт предполагалось использовать для выполнения ремонтных работ на следующих участках автомобильных дорог города Благовещенска: с. Белогорье, ул. Мухина от ул. Набережная до ул. Мухина, 87; ул. Горького от ул. Калинина до ул. Театральная; ул. Зеленая от ул. М. Амурского до ул. Трудовая; ул. Ленина от ст. Солнечное в сторону с. Верхнеблаговещенское; ул. Ленина от ул. Ленина, 307 в сторону с. Верхнеблаговещенское; ул. Ленина от ул. Шевченко до ул. Мухина; ул. Мухина от ул. Пролетарская до ул. Зейская.</t>
    </r>
    <r>
      <rPr>
        <sz val="15.6"/>
        <rFont val="Times New Roman"/>
        <family val="1"/>
        <charset val="204"/>
      </rPr>
      <t xml:space="preserve"> В 2022 году будет использоваться на: ул. Ленина от ул. Театральная до ул. Шимановского; ул. Горького от ул. Лазо до ул. Театральная; ул. Мухина от ул. Пролетарская до ул. Зейская; Игнатьевское шоссе от «0» км в сторону ул. Мухина; ул.50 лет Октября от ул. Ленина до ул. Амурская; ул. Октябрьская от ул. 50 лет Октября до ул. Мухина. В 2023 году будет использоваться на: ул. Театральная от ул. Краснофлотская до ул. Горького; ул. Мухина от ул. Пролетарская до ж/д переезда; ул. Кольцевая от ул. Театральная до Новотроицкого шоссе. Заказчиком - муниципальным учреждением «Городское управление капитального строительства» (МУ «ГУКС») в 2019-2021 годах заключены </t>
    </r>
    <r>
      <rPr>
        <b/>
        <sz val="15.6"/>
        <rFont val="Times New Roman"/>
        <family val="1"/>
        <charset val="204"/>
      </rPr>
      <t>16 муниципальных контрактов на выполнение работ на автомобильных дорогах города Благовещенска</t>
    </r>
    <r>
      <rPr>
        <sz val="15.6"/>
        <rFont val="Times New Roman"/>
        <family val="1"/>
        <charset val="204"/>
      </rPr>
      <t>, в 2020 году исполнены 10 м/к  и частично оплачен аванс на сумму 69 830,6 тыс. руб. по м/к от 15.12.2020 № 0434/2020 с АО «Асфальт» на сумму 299 983,8 тыс. руб. на выполнение работ по ремонту автомобильной дороги по ул. Горького от ул. Калинина до ул. Театральная, планируемому к реализации в 2021 году. Сроки выполнения работ по м/к: начало - не позднее 15.04.2021, окончание - 31.10.2021. В 2021 году полностью оплачен аванс на сумму 89 995,1 тыс. руб. по м/к от 15.12.2020 № 0434/2020 с АО «Асфальт» и выполнены работы на сумму 301 107,1 тыс. руб. (техническая готовность по м/к - 100%). Также заключены м/к: от 22.03.2021 № 0022/2021 с ООО «Сервер» на сумму 228 371,1 тыс. руб. на выполнение работ по ремонту автомобильной дороги по ул. Ленина от ул. Шевченко до ул. Мухина (1 этап, сроки выполнения работ: начало - в течении 10 дней после заключения, окончание - 20.12.2021, техническая готовность по 1 этапу м/к – 82,6%, нарушение срока обусловлено повышением уровня грунтовых вод), от ул. Театральная до ул. Шимановского (2 этап, сроки выполнения работ: начало - 17.01.2022, окончание - 31.10.2022), выполнены работы на сумму 119 984,2 тыс. руб. (техническая готовность по м/к – 52,5%); от 16.06.2021 № 0148/2021 с ООО «РостЖилСервиса» на сумму 32 620,6 тыс. руб. на выполнение работ по ремонту асфальтобетонного покрытия с. Белогорье, ул. Мухина от ул. Набережная до ул. Мухина 87, окончание выполнения работ - 31.10.2021 (техническая готовность по м/к - 100%); от 22.06.2021 № 0160/2021 с ООО «Сервер» на сумму 73 935,2 тыс. руб. на выполнение работ по ремонту УДС г. Благовещенска (ул. Зеленая от ул. М. Амурского до ул. Трудовая, ул. Ленина от ст. Солнечная в сторону с. Верхнеблаговещенское, ул. Ленина от ул. Ленина 307 в сторону с. Верхнеблаговещенское), окончание выполнения работ - 31.10.2021 (техническая готовность по м/к - 100%); от 27.09.2021 № 0368/2021 с  АО «Асфальт» на сумму 331 860,6 тыс. руб. на выполнение работ по капитальному ремонту автомобильной дороги по ул. Мухина от ул. Пролетарская до ул. Зейская, начало выполнения работ - 15.01.2022 и окончание  30.11.2022, оплачен аванс на сумму 99 558,2 тыс. руб.;  от 23.12.2021 № 0544/2021 с  ООО «Сервер» на сумму 173 270,5 тыс. руб. на выполнение работ по ремонту автомобильной дороги по ул. Игнатьевское шоссе от «0» км в сторону ул. Мухина, начало выполнения работ - 15.04.2022 и окончание  31.07.2022, оплачен аванс на сумму 1 177,4 тыс. руб. На средства городского бюджета заключены 2 м/к: 1) от 15.06.2021 № 0157/2021 с ООО «Азимут» на сумму 6 464,5 тыс. руб. на выполнение работ по экспертно-лабораторному сопровождению объектов ремонта УДС г. Благовещенска в рамках реализации национального проекта «БКАД», окончание выполнения работ - не позднее 24.12.2021 (техническая готовность по м/к - 100%); 2) от 19.11.2021 №97/2021 с ООО «ИННОВАЦИОННО – ВНЕДРЕНЧЕСКИЙ ЦЕНТР ЭНЕРГОАКТИВ» на сумму 599,5 тыс. руб. на выполнение работ по экспертно-лабораторному сопровождению ремонта автомобильной дороги по ул. Ленина от ст. Солнечное в сторону с. Верхнеблаговещенское, окончание выполнения работ - не позднее 24.12.2021 (техническая готовность по м/к - 100%).</t>
    </r>
  </si>
  <si>
    <r>
      <rPr>
        <b/>
        <u/>
        <sz val="16"/>
        <rFont val="Times New Roman"/>
        <family val="1"/>
        <charset val="204"/>
      </rPr>
      <t>Освоение средств ОБ составляет 86,7%.</t>
    </r>
    <r>
      <rPr>
        <sz val="16"/>
        <rFont val="Times New Roman"/>
        <family val="1"/>
        <charset val="204"/>
      </rPr>
      <t xml:space="preserve"> Муниципальным казенным учреждением «Благовещенский городской архивный и жилищный центр» (МУ «БГАЖЦ») заключены 19 соглашений об изъятии недвижимого имущества для муниципальных нужди, в том числе произведены выплаты по 7 решениям суда об изъятии недвижимого имущества для муниципальных нужд. По состоянию на 01.01.2022 площадь расселенного аварийного жилищного фонда составила 0,74 тыс.кв.м., расселено из аварийного жилищного фонда 43 гражданина.</t>
    </r>
  </si>
  <si>
    <r>
      <rPr>
        <b/>
        <u/>
        <sz val="16"/>
        <rFont val="Times New Roman"/>
        <family val="1"/>
        <charset val="204"/>
      </rPr>
      <t>Освоение средств ОБ составляет 16% (низкое выполнение работ (освоение финансовых средств) обусловлено нарушением застройщиком срока завершения строительства многоквартирных домов, ввода их в эксплуатацию и передачи 13 жилых помещений (квартир) в связи с отсутствием разрешения на ввод объекта в эксплуатацию и авансированием муниципальных контрактов по приобретению благоустроенных 74 жилых квартир, созданных в будущем до 16.12.2022).</t>
    </r>
    <r>
      <rPr>
        <sz val="1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t>
    </r>
    <r>
      <rPr>
        <b/>
        <sz val="16"/>
        <rFont val="Times New Roman"/>
        <family val="1"/>
        <charset val="204"/>
      </rPr>
      <t xml:space="preserve"> соглашение от 06.05.2020 № 4/2 </t>
    </r>
    <r>
      <rPr>
        <sz val="16"/>
        <rFont val="Times New Roman"/>
        <family val="1"/>
        <charset val="204"/>
      </rPr>
      <t xml:space="preserve">(дополнительные соглашения от 11.03.2021 № 01-39-3595, от 05.04.2021 № 01-39-3680, от 19.05.2021 № 01-39-3793 и от 30.12.2021 № 01-39-4018) о направлении в 2020-2022 годах в бюджет муниципального образования </t>
    </r>
    <r>
      <rPr>
        <b/>
        <sz val="16"/>
        <rFont val="Times New Roman"/>
        <family val="1"/>
        <charset val="204"/>
      </rPr>
      <t>субсидии</t>
    </r>
    <r>
      <rPr>
        <sz val="16"/>
        <rFont val="Times New Roman"/>
        <family val="1"/>
        <charset val="204"/>
      </rPr>
      <t xml:space="preserve"> </t>
    </r>
    <r>
      <rPr>
        <b/>
        <sz val="16"/>
        <rFont val="Times New Roman"/>
        <family val="1"/>
        <charset val="204"/>
      </rPr>
      <t>из областного бюджета</t>
    </r>
    <r>
      <rPr>
        <sz val="16"/>
        <rFont val="Times New Roman"/>
        <family val="1"/>
        <charset val="204"/>
      </rPr>
      <t xml:space="preserve"> на реализацию</t>
    </r>
    <r>
      <rPr>
        <b/>
        <sz val="16"/>
        <rFont val="Times New Roman"/>
        <family val="1"/>
        <charset val="204"/>
      </rPr>
      <t xml:space="preserve"> III этапа (2021 - 2022 гг.)</t>
    </r>
    <r>
      <rPr>
        <sz val="16"/>
        <rFont val="Times New Roman"/>
        <family val="1"/>
        <charset val="204"/>
      </rPr>
      <t xml:space="preserve"> 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(далее-Программа), на обеспечение мероприятий по переселению граждан из аварийного жилищного фонда,</t>
    </r>
    <r>
      <rPr>
        <b/>
        <sz val="16"/>
        <rFont val="Times New Roman"/>
        <family val="1"/>
        <charset val="204"/>
      </rPr>
      <t xml:space="preserve"> в 2021 году</t>
    </r>
    <r>
      <rPr>
        <sz val="16"/>
        <rFont val="Times New Roman"/>
        <family val="1"/>
        <charset val="204"/>
      </rPr>
      <t xml:space="preserve"> в размере не более </t>
    </r>
    <r>
      <rPr>
        <b/>
        <sz val="16"/>
        <rFont val="Times New Roman"/>
        <family val="1"/>
        <charset val="204"/>
      </rPr>
      <t>344 937,24573 тыс. руб.</t>
    </r>
    <r>
      <rPr>
        <sz val="16"/>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t>
    </r>
    <r>
      <rPr>
        <b/>
        <sz val="16"/>
        <rFont val="Times New Roman"/>
        <family val="1"/>
        <charset val="204"/>
      </rPr>
      <t xml:space="preserve">348 421,46073 тыс. руб., уровень софинансирования 99%, </t>
    </r>
    <r>
      <rPr>
        <sz val="16"/>
        <rFont val="Times New Roman"/>
        <family val="1"/>
        <charset val="204"/>
      </rPr>
      <t xml:space="preserve">в плановом периоде 2022, 2023 годы - 0,0 тыс. руб.. </t>
    </r>
    <r>
      <rPr>
        <b/>
        <sz val="16"/>
        <rFont val="Times New Roman"/>
        <family val="1"/>
        <charset val="204"/>
      </rPr>
      <t>Планируемый к достижению целевой показатель:</t>
    </r>
    <r>
      <rPr>
        <sz val="16"/>
        <rFont val="Times New Roman"/>
        <family val="1"/>
        <charset val="204"/>
      </rPr>
      <t xml:space="preserve"> общая площадь аварийного жилищного фонда, подлежащего расселению в рамках III этапа Программы составляет </t>
    </r>
    <r>
      <rPr>
        <b/>
        <sz val="16"/>
        <rFont val="Times New Roman"/>
        <family val="1"/>
        <charset val="204"/>
      </rPr>
      <t>не менее 4 871,91 кв. м.,</t>
    </r>
    <r>
      <rPr>
        <sz val="16"/>
        <rFont val="Times New Roman"/>
        <family val="1"/>
        <charset val="204"/>
      </rPr>
      <t xml:space="preserve"> в том числе: </t>
    </r>
    <r>
      <rPr>
        <b/>
        <sz val="16"/>
        <rFont val="Times New Roman"/>
        <family val="1"/>
        <charset val="204"/>
      </rPr>
      <t>2021 год - 1 343,1 кв. м.</t>
    </r>
    <r>
      <rPr>
        <sz val="16"/>
        <rFont val="Times New Roman"/>
        <family val="1"/>
        <charset val="204"/>
      </rPr>
      <t>, 2022 год - 3 528,81 кв. м. Стороны при выполнении условий соглашения исходят из того, что заключение муниципальных контрактов (договоров) осуществляется на</t>
    </r>
    <r>
      <rPr>
        <b/>
        <sz val="16"/>
        <rFont val="Times New Roman"/>
        <family val="1"/>
        <charset val="204"/>
      </rPr>
      <t xml:space="preserve"> приобретение жилых помещений</t>
    </r>
    <r>
      <rPr>
        <sz val="16"/>
        <rFont val="Times New Roman"/>
        <family val="1"/>
        <charset val="204"/>
      </rPr>
      <t xml:space="preserve"> в многоквартирных домах (в том числе в многоквартирных домах, строительство которых не завершено, включая многоквартирные дома, строящиеся (создаваемые) с привлечением денежных средств граждан и (или) юридических лиц) или в домах, указанных в пункте 2 части 2 статьи 49 Градостроительного кодекса РФ, на </t>
    </r>
    <r>
      <rPr>
        <b/>
        <sz val="16"/>
        <rFont val="Times New Roman"/>
        <family val="1"/>
        <charset val="204"/>
      </rPr>
      <t>строительство</t>
    </r>
    <r>
      <rPr>
        <sz val="16"/>
        <rFont val="Times New Roman"/>
        <family val="1"/>
        <charset val="204"/>
      </rPr>
      <t xml:space="preserve"> таких домов, а также на </t>
    </r>
    <r>
      <rPr>
        <b/>
        <sz val="16"/>
        <rFont val="Times New Roman"/>
        <family val="1"/>
        <charset val="204"/>
      </rPr>
      <t>выплату</t>
    </r>
    <r>
      <rPr>
        <sz val="16"/>
        <rFont val="Times New Roman"/>
        <family val="1"/>
        <charset val="204"/>
      </rPr>
      <t xml:space="preserve"> лицам, в чьей собственности находятся жилые помещения, входящие в аварийный жилищный фонд,</t>
    </r>
    <r>
      <rPr>
        <b/>
        <sz val="16"/>
        <rFont val="Times New Roman"/>
        <family val="1"/>
        <charset val="204"/>
      </rPr>
      <t xml:space="preserve"> возмещения</t>
    </r>
    <r>
      <rPr>
        <sz val="16"/>
        <rFont val="Times New Roman"/>
        <family val="1"/>
        <charset val="204"/>
      </rPr>
      <t xml:space="preserve"> за изымаемые жилые помещения в соответствии со статьей 32 Жилищного кодекса РФ, в целях реализации III этапа Программы и переселения граждан из аварийного жилищного фонда, признанного таковым до 01.01.2017 и включенного в Программу. Расходные обязательства муниципального образования, в целях софинансирования которых предоставляется Субсидия, установлены постановлением администрации города Благовещенска  Амурской области от 05.04.2013 № 1727 «Об утверждении муниципальной адресной программы «Переселение граждан из аварийного жилищного фонда на территории города Благовещенска в 2013 - 2025 годах». Муниципальное образование обязуется обеспечить переселение граждан из аварийного жилищного фонда и оформление в муниципальную собственность предоставляемых жилых помещений. </t>
    </r>
    <r>
      <rPr>
        <b/>
        <sz val="16"/>
        <rFont val="Times New Roman"/>
        <family val="1"/>
        <charset val="204"/>
      </rPr>
      <t>До 29.12.2021</t>
    </r>
    <r>
      <rPr>
        <sz val="16"/>
        <rFont val="Times New Roman"/>
        <family val="1"/>
        <charset val="204"/>
      </rPr>
      <t xml:space="preserve"> обеспечить заключение муниципальных контрактов для расселения не менее 90 % и </t>
    </r>
    <r>
      <rPr>
        <b/>
        <sz val="16"/>
        <rFont val="Times New Roman"/>
        <family val="1"/>
        <charset val="204"/>
      </rPr>
      <t xml:space="preserve">до 01.06.2022 </t>
    </r>
    <r>
      <rPr>
        <sz val="16"/>
        <rFont val="Times New Roman"/>
        <family val="1"/>
        <charset val="204"/>
      </rPr>
      <t>не менее 10 % аварийного жилищного фонда и (или) до 29.12.2021 обеспечить заключение муниципальных контрактов на сумму, составляющую не менее 90 % и до 01.06.2022 не менее 10 % от общего объема бюджетных ассигнований. Значения результата использования субсидии (площадь аварийного жилищного фонда): 2021 год - 68 %, 2022 год - 32 %.
По состоянию на 01.01.2022 площадь расселенного аварийного жилищного фонда составила 0,74 тыс.кв. м., расселено из аварийного жилищного фонда 43 гражданина. Низкое выполнение работ (освоение финансовых средств) обусловлено: 1) нарушением застройщиком в рамках заключенных 3 м/к срока завершения строительства многоквартирных домов (по адресам: Амурская область, г. Благовещенск, 404 квартал, литер 3, литер 2), ввода их в эксплуатацию и передачи 13 жилых помещений (квартир) не позднее 01.12.2021 (15.12.2021) в связи с отсутствием разрешения на ввод объекта в эксплуатацию, ожидаемая дата передачи жилых помещений - февраль 2022 года.; 2) авансированием в рамках заключенных 6 м/к по приобретению благоустроенных 74 жилых квартир, созданных в будущем, срок приобретения объектов недвижимости: до 16.12.2022.</t>
    </r>
  </si>
  <si>
    <t>Информация о реализации муниципальным образованием городом Благовещенском мероприятий в рамках национальных проектов Российской Федерации за 2021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</si>
</sst>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x14ac:knownFonts="1">
    <font>
      <sz val="11"/>
      <color theme="1"/>
      <name val="Calibri"/>
      <family val="2"/>
      <scheme val="minor"/>
    </font>
    <font>
      <sz val="11"/>
      <color theme="1"/>
      <name val="Calibri"/>
      <family val="2"/>
      <charset val="204"/>
      <scheme val="minor"/>
    </font>
    <font>
      <sz val="12"/>
      <name val="Times New Roman"/>
      <family val="1"/>
      <charset val="204"/>
    </font>
    <font>
      <b/>
      <sz val="14"/>
      <name val="Times New Roman"/>
      <family val="1"/>
      <charset val="204"/>
    </font>
    <font>
      <sz val="12"/>
      <name val="Calibri"/>
      <family val="2"/>
    </font>
    <font>
      <sz val="14"/>
      <name val="Times New Roman"/>
      <family val="1"/>
      <charset val="204"/>
    </font>
    <font>
      <i/>
      <sz val="12"/>
      <name val="Calibri"/>
      <family val="2"/>
    </font>
    <font>
      <b/>
      <i/>
      <sz val="12"/>
      <name val="Calibri"/>
      <family val="2"/>
    </font>
    <font>
      <b/>
      <sz val="12"/>
      <name val="Calibri"/>
      <family val="2"/>
    </font>
    <font>
      <sz val="14"/>
      <name val="Calibri"/>
      <family val="2"/>
      <scheme val="minor"/>
    </font>
    <font>
      <i/>
      <sz val="14"/>
      <name val="Times New Roman"/>
      <family val="1"/>
      <charset val="204"/>
    </font>
    <font>
      <sz val="14"/>
      <name val="Calibri"/>
      <family val="2"/>
    </font>
    <font>
      <sz val="12"/>
      <color theme="1"/>
      <name val="Times New Roman"/>
      <family val="2"/>
      <charset val="204"/>
    </font>
    <font>
      <sz val="10"/>
      <name val="Arial Cyr"/>
      <charset val="204"/>
    </font>
    <font>
      <sz val="9"/>
      <color indexed="81"/>
      <name val="Tahoma"/>
      <family val="2"/>
      <charset val="204"/>
    </font>
    <font>
      <b/>
      <sz val="9"/>
      <color indexed="81"/>
      <name val="Tahoma"/>
      <family val="2"/>
      <charset val="204"/>
    </font>
    <font>
      <sz val="16"/>
      <name val="Times New Roman"/>
      <family val="1"/>
      <charset val="204"/>
    </font>
    <font>
      <b/>
      <sz val="16"/>
      <name val="Times New Roman"/>
      <family val="1"/>
      <charset val="204"/>
    </font>
    <font>
      <i/>
      <sz val="16"/>
      <name val="Times New Roman"/>
      <family val="1"/>
      <charset val="204"/>
    </font>
    <font>
      <b/>
      <i/>
      <sz val="16"/>
      <name val="Times New Roman"/>
      <family val="1"/>
      <charset val="204"/>
    </font>
    <font>
      <b/>
      <sz val="22"/>
      <name val="Times New Roman"/>
      <family val="1"/>
      <charset val="204"/>
    </font>
    <font>
      <b/>
      <sz val="22"/>
      <name val="Calibri"/>
      <family val="2"/>
    </font>
    <font>
      <sz val="19"/>
      <name val="Times New Roman"/>
      <family val="1"/>
      <charset val="204"/>
    </font>
    <font>
      <b/>
      <sz val="19"/>
      <name val="Times New Roman"/>
      <family val="1"/>
      <charset val="204"/>
    </font>
    <font>
      <i/>
      <sz val="19"/>
      <name val="Times New Roman"/>
      <family val="1"/>
      <charset val="204"/>
    </font>
    <font>
      <b/>
      <sz val="16"/>
      <name val="Calibri"/>
      <family val="2"/>
      <scheme val="minor"/>
    </font>
    <font>
      <sz val="16"/>
      <name val="Calibri"/>
      <family val="2"/>
    </font>
    <font>
      <b/>
      <u/>
      <sz val="16"/>
      <name val="Times New Roman"/>
      <family val="1"/>
      <charset val="204"/>
    </font>
    <font>
      <sz val="16"/>
      <name val="Calibri"/>
      <family val="2"/>
      <scheme val="minor"/>
    </font>
    <font>
      <b/>
      <i/>
      <u/>
      <sz val="16"/>
      <name val="Times New Roman"/>
      <family val="1"/>
      <charset val="204"/>
    </font>
    <font>
      <i/>
      <sz val="24"/>
      <name val="Times New Roman"/>
      <family val="1"/>
      <charset val="204"/>
    </font>
    <font>
      <b/>
      <u/>
      <sz val="19"/>
      <name val="Times New Roman"/>
      <family val="1"/>
      <charset val="204"/>
    </font>
    <font>
      <sz val="19"/>
      <name val="Calibri"/>
      <family val="2"/>
      <scheme val="minor"/>
    </font>
    <font>
      <sz val="15.6"/>
      <name val="Times New Roman"/>
      <family val="1"/>
      <charset val="204"/>
    </font>
    <font>
      <b/>
      <u/>
      <sz val="15.6"/>
      <name val="Times New Roman"/>
      <family val="1"/>
      <charset val="204"/>
    </font>
    <font>
      <b/>
      <sz val="15.6"/>
      <name val="Times New Roman"/>
      <family val="1"/>
      <charset val="204"/>
    </font>
    <font>
      <sz val="15.6"/>
      <name val="Calibri"/>
      <family val="2"/>
      <scheme val="minor"/>
    </font>
    <font>
      <b/>
      <sz val="20"/>
      <name val="Times New Roman"/>
      <family val="1"/>
      <charset val="204"/>
    </font>
    <font>
      <b/>
      <sz val="20"/>
      <name val="Calibr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0" fontId="12" fillId="0" borderId="0"/>
    <xf numFmtId="0" fontId="12" fillId="0" borderId="0"/>
    <xf numFmtId="0" fontId="13" fillId="0" borderId="0"/>
    <xf numFmtId="0" fontId="1" fillId="0" borderId="0"/>
    <xf numFmtId="0" fontId="13" fillId="0" borderId="0"/>
    <xf numFmtId="0" fontId="13" fillId="0" borderId="0"/>
  </cellStyleXfs>
  <cellXfs count="192">
    <xf numFmtId="0" fontId="0" fillId="0" borderId="0" xfId="0"/>
    <xf numFmtId="0" fontId="4" fillId="0" borderId="0" xfId="0" applyFont="1" applyFill="1"/>
    <xf numFmtId="0" fontId="2" fillId="2" borderId="0" xfId="0" applyFont="1" applyFill="1" applyAlignment="1">
      <alignment horizontal="right"/>
    </xf>
    <xf numFmtId="0" fontId="6" fillId="0" borderId="0" xfId="0" applyFont="1" applyFill="1" applyAlignment="1">
      <alignment horizontal="right"/>
    </xf>
    <xf numFmtId="0" fontId="4" fillId="2" borderId="0" xfId="0" applyFont="1" applyFill="1"/>
    <xf numFmtId="0" fontId="4" fillId="2" borderId="0" xfId="0" applyFont="1" applyFill="1" applyAlignment="1">
      <alignment horizontal="left"/>
    </xf>
    <xf numFmtId="164" fontId="4" fillId="2" borderId="0" xfId="0" applyNumberFormat="1" applyFont="1" applyFill="1"/>
    <xf numFmtId="0" fontId="6" fillId="0" borderId="0" xfId="0" applyFont="1" applyFill="1"/>
    <xf numFmtId="0" fontId="7" fillId="2"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11" fillId="0" borderId="1" xfId="0" applyFont="1" applyFill="1" applyBorder="1"/>
    <xf numFmtId="0" fontId="8" fillId="2" borderId="0" xfId="0" applyFont="1" applyFill="1"/>
    <xf numFmtId="0" fontId="3" fillId="0"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164" fontId="5"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164" fontId="10" fillId="2" borderId="1" xfId="0" applyNumberFormat="1" applyFont="1" applyFill="1" applyBorder="1" applyAlignment="1">
      <alignment horizontal="center" vertical="top" wrapText="1"/>
    </xf>
    <xf numFmtId="0" fontId="6" fillId="2" borderId="0" xfId="0" applyFont="1" applyFill="1"/>
    <xf numFmtId="0" fontId="4" fillId="5" borderId="0" xfId="0" applyFont="1" applyFill="1" applyAlignment="1">
      <alignment horizontal="center"/>
    </xf>
    <xf numFmtId="0" fontId="4" fillId="6" borderId="0" xfId="0" applyFont="1" applyFill="1" applyAlignment="1">
      <alignment horizontal="center"/>
    </xf>
    <xf numFmtId="0" fontId="2" fillId="7" borderId="1" xfId="0" applyFont="1" applyFill="1" applyBorder="1" applyAlignment="1">
      <alignment horizontal="center" vertical="top" wrapText="1"/>
    </xf>
    <xf numFmtId="0" fontId="4" fillId="7" borderId="0" xfId="0" applyFont="1" applyFill="1"/>
    <xf numFmtId="0" fontId="4" fillId="4" borderId="0" xfId="0" applyFont="1" applyFill="1" applyAlignment="1">
      <alignment horizontal="left"/>
    </xf>
    <xf numFmtId="0" fontId="6" fillId="2" borderId="0" xfId="0" applyFont="1" applyFill="1" applyAlignment="1">
      <alignment horizontal="right"/>
    </xf>
    <xf numFmtId="0" fontId="2" fillId="2" borderId="0" xfId="0" applyFont="1" applyFill="1"/>
    <xf numFmtId="164" fontId="6" fillId="2" borderId="0" xfId="0" applyNumberFormat="1" applyFont="1" applyFill="1" applyAlignment="1">
      <alignment horizontal="right"/>
    </xf>
    <xf numFmtId="0" fontId="4" fillId="0" borderId="0" xfId="0" applyFont="1" applyFill="1" applyAlignment="1">
      <alignment vertical="center"/>
    </xf>
    <xf numFmtId="0" fontId="4" fillId="4" borderId="0" xfId="0" applyFont="1" applyFill="1" applyBorder="1"/>
    <xf numFmtId="164" fontId="3" fillId="7" borderId="1" xfId="0" applyNumberFormat="1" applyFont="1" applyFill="1" applyBorder="1" applyAlignment="1">
      <alignment horizontal="center" vertical="top" wrapText="1"/>
    </xf>
    <xf numFmtId="164" fontId="5" fillId="7" borderId="1" xfId="0" applyNumberFormat="1" applyFont="1" applyFill="1" applyBorder="1" applyAlignment="1">
      <alignment horizontal="center" vertical="top" wrapText="1"/>
    </xf>
    <xf numFmtId="0" fontId="17" fillId="2" borderId="1" xfId="0" applyFont="1" applyFill="1" applyBorder="1" applyAlignment="1">
      <alignment horizontal="left" vertical="top" wrapText="1"/>
    </xf>
    <xf numFmtId="164" fontId="17" fillId="2" borderId="1"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164" fontId="19" fillId="2" borderId="1" xfId="0" applyNumberFormat="1" applyFont="1" applyFill="1" applyBorder="1" applyAlignment="1">
      <alignment horizontal="center" vertical="center" wrapText="1"/>
    </xf>
    <xf numFmtId="0" fontId="21" fillId="0" borderId="0" xfId="0" applyFont="1" applyFill="1"/>
    <xf numFmtId="0" fontId="20" fillId="2" borderId="0" xfId="0" applyFont="1" applyFill="1" applyAlignment="1">
      <alignment horizontal="right"/>
    </xf>
    <xf numFmtId="0" fontId="19" fillId="2" borderId="1" xfId="0" applyFont="1" applyFill="1" applyBorder="1" applyAlignment="1">
      <alignment horizontal="right" vertical="center" wrapText="1"/>
    </xf>
    <xf numFmtId="0" fontId="17" fillId="2" borderId="1" xfId="0" applyFont="1" applyFill="1" applyBorder="1" applyAlignment="1">
      <alignment horizontal="right" vertical="center" wrapText="1"/>
    </xf>
    <xf numFmtId="0" fontId="16" fillId="2" borderId="1" xfId="0" applyFont="1" applyFill="1" applyBorder="1" applyAlignment="1">
      <alignment horizontal="right" vertical="center" wrapText="1"/>
    </xf>
    <xf numFmtId="0" fontId="16" fillId="2"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164" fontId="16" fillId="2" borderId="1" xfId="0" applyNumberFormat="1" applyFont="1" applyFill="1" applyBorder="1" applyAlignment="1">
      <alignment horizontal="center" vertical="top" wrapText="1"/>
    </xf>
    <xf numFmtId="0" fontId="17" fillId="0" borderId="1" xfId="0" applyFont="1" applyFill="1" applyBorder="1" applyAlignment="1">
      <alignment horizontal="right" vertical="center" wrapText="1"/>
    </xf>
    <xf numFmtId="0" fontId="16" fillId="0" borderId="1" xfId="0" applyFont="1" applyFill="1" applyBorder="1" applyAlignment="1">
      <alignment horizontal="right" vertical="center" wrapText="1"/>
    </xf>
    <xf numFmtId="0" fontId="16" fillId="4" borderId="1" xfId="0" applyFont="1" applyFill="1" applyBorder="1" applyAlignment="1">
      <alignment horizontal="center" vertical="top" wrapText="1"/>
    </xf>
    <xf numFmtId="0" fontId="17" fillId="0" borderId="1" xfId="0" applyFont="1" applyFill="1" applyBorder="1" applyAlignment="1">
      <alignment horizontal="right" vertical="top" wrapText="1"/>
    </xf>
    <xf numFmtId="0" fontId="16" fillId="0" borderId="1" xfId="0" applyFont="1" applyFill="1" applyBorder="1" applyAlignment="1">
      <alignment horizontal="center" vertical="top" wrapText="1"/>
    </xf>
    <xf numFmtId="0" fontId="26" fillId="0" borderId="1" xfId="0" applyFont="1" applyFill="1" applyBorder="1"/>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0" xfId="0" applyFont="1" applyFill="1" applyAlignment="1">
      <alignment vertical="center"/>
    </xf>
    <xf numFmtId="0" fontId="5" fillId="6" borderId="1" xfId="0" applyFont="1" applyFill="1" applyBorder="1" applyAlignment="1">
      <alignment horizontal="center" vertical="center" wrapText="1"/>
    </xf>
    <xf numFmtId="0" fontId="4" fillId="6" borderId="0" xfId="0" applyFont="1" applyFill="1" applyAlignment="1">
      <alignment vertical="center"/>
    </xf>
    <xf numFmtId="0" fontId="16" fillId="3" borderId="1" xfId="0" applyFont="1" applyFill="1" applyBorder="1" applyAlignment="1">
      <alignment horizontal="left" vertical="top" wrapText="1"/>
    </xf>
    <xf numFmtId="164" fontId="17" fillId="7" borderId="1" xfId="0" applyNumberFormat="1" applyFont="1" applyFill="1" applyBorder="1" applyAlignment="1">
      <alignment horizontal="center" vertical="top" wrapText="1"/>
    </xf>
    <xf numFmtId="0" fontId="17" fillId="2" borderId="1" xfId="0" applyFont="1" applyFill="1" applyBorder="1" applyAlignment="1">
      <alignment horizontal="right" vertical="top" wrapText="1"/>
    </xf>
    <xf numFmtId="164" fontId="17" fillId="2" borderId="1" xfId="0" applyNumberFormat="1" applyFont="1" applyFill="1" applyBorder="1" applyAlignment="1">
      <alignment horizontal="center" vertical="center"/>
    </xf>
    <xf numFmtId="0" fontId="16" fillId="2" borderId="1" xfId="0" applyFont="1" applyFill="1" applyBorder="1" applyAlignment="1">
      <alignment horizontal="right" vertical="top" wrapText="1"/>
    </xf>
    <xf numFmtId="164" fontId="16" fillId="2" borderId="1" xfId="0" applyNumberFormat="1" applyFont="1" applyFill="1" applyBorder="1" applyAlignment="1">
      <alignment horizontal="center" vertical="center"/>
    </xf>
    <xf numFmtId="0" fontId="4" fillId="5" borderId="0" xfId="0" applyFont="1" applyFill="1" applyAlignment="1">
      <alignment horizontal="center" vertical="center"/>
    </xf>
    <xf numFmtId="0" fontId="4" fillId="2"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Fill="1" applyAlignment="1">
      <alignment horizontal="center" vertical="center"/>
    </xf>
    <xf numFmtId="14" fontId="16" fillId="2" borderId="1" xfId="0" applyNumberFormat="1" applyFont="1" applyFill="1" applyBorder="1" applyAlignment="1">
      <alignment horizontal="center" vertical="top" wrapText="1"/>
    </xf>
    <xf numFmtId="0" fontId="8" fillId="0" borderId="0" xfId="0" applyFont="1" applyFill="1" applyAlignment="1">
      <alignment horizontal="center" vertical="center"/>
    </xf>
    <xf numFmtId="0" fontId="26" fillId="0" borderId="0" xfId="0" applyFont="1" applyFill="1"/>
    <xf numFmtId="0" fontId="26" fillId="7" borderId="0" xfId="0" applyFont="1" applyFill="1"/>
    <xf numFmtId="0" fontId="16" fillId="4" borderId="1" xfId="0" applyFont="1" applyFill="1" applyBorder="1" applyAlignment="1">
      <alignment horizontal="center" vertical="center" wrapText="1"/>
    </xf>
    <xf numFmtId="0" fontId="26" fillId="5" borderId="0" xfId="0" applyFont="1" applyFill="1" applyAlignment="1">
      <alignment horizontal="center" vertical="center"/>
    </xf>
    <xf numFmtId="0" fontId="26" fillId="7" borderId="0" xfId="0" applyFont="1" applyFill="1" applyAlignment="1">
      <alignment horizontal="center" vertical="center"/>
    </xf>
    <xf numFmtId="0" fontId="26" fillId="0" borderId="0" xfId="0" applyFont="1" applyFill="1" applyAlignment="1">
      <alignment horizontal="center" vertical="center"/>
    </xf>
    <xf numFmtId="0" fontId="26" fillId="6" borderId="0" xfId="0" applyFont="1" applyFill="1" applyAlignment="1">
      <alignment horizontal="center" vertical="center"/>
    </xf>
    <xf numFmtId="0" fontId="16" fillId="0" borderId="1" xfId="0" applyFont="1" applyFill="1" applyBorder="1" applyAlignment="1">
      <alignment horizontal="center" vertical="center" wrapText="1"/>
    </xf>
    <xf numFmtId="0" fontId="26" fillId="4" borderId="0" xfId="0" applyFont="1" applyFill="1" applyBorder="1" applyAlignment="1">
      <alignment horizontal="center" vertical="center"/>
    </xf>
    <xf numFmtId="0" fontId="26" fillId="0" borderId="1" xfId="0" applyFont="1" applyFill="1" applyBorder="1" applyAlignment="1">
      <alignment horizontal="center" vertical="center"/>
    </xf>
    <xf numFmtId="0" fontId="16" fillId="7"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26" fillId="2" borderId="0" xfId="0" applyFont="1" applyFill="1"/>
    <xf numFmtId="0" fontId="17" fillId="7" borderId="1" xfId="0" applyFont="1" applyFill="1" applyBorder="1" applyAlignment="1">
      <alignment horizontal="center" vertical="center" wrapText="1"/>
    </xf>
    <xf numFmtId="0" fontId="26" fillId="7" borderId="1" xfId="0" applyFont="1" applyFill="1" applyBorder="1"/>
    <xf numFmtId="164" fontId="16"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26" fillId="7" borderId="1" xfId="0" applyFont="1" applyFill="1" applyBorder="1" applyAlignment="1">
      <alignment horizontal="center" vertical="center"/>
    </xf>
    <xf numFmtId="164" fontId="2" fillId="2" borderId="1" xfId="0" applyNumberFormat="1"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164" fontId="16" fillId="2" borderId="8"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0" fontId="16" fillId="2" borderId="1" xfId="0" applyFont="1" applyFill="1" applyBorder="1" applyAlignment="1">
      <alignment horizontal="left" vertical="top" wrapText="1"/>
    </xf>
    <xf numFmtId="0" fontId="7" fillId="0" borderId="0" xfId="0" applyFont="1" applyFill="1"/>
    <xf numFmtId="0" fontId="8" fillId="0" borderId="0" xfId="0" applyFont="1" applyFill="1"/>
    <xf numFmtId="0" fontId="4" fillId="0" borderId="0" xfId="0" applyFont="1" applyFill="1" applyBorder="1"/>
    <xf numFmtId="0" fontId="26" fillId="0" borderId="0" xfId="0" applyFont="1" applyFill="1" applyBorder="1" applyAlignment="1">
      <alignment horizontal="center" vertical="center"/>
    </xf>
    <xf numFmtId="164" fontId="17"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top" wrapText="1"/>
    </xf>
    <xf numFmtId="164" fontId="19" fillId="0" borderId="1" xfId="0" applyNumberFormat="1" applyFont="1" applyFill="1" applyBorder="1" applyAlignment="1">
      <alignment horizontal="center" vertical="center" wrapText="1"/>
    </xf>
    <xf numFmtId="0" fontId="30" fillId="2" borderId="9" xfId="0" applyFont="1" applyFill="1" applyBorder="1" applyAlignment="1">
      <alignment horizontal="left" vertical="top"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7" fillId="4" borderId="1" xfId="0" applyFont="1" applyFill="1" applyBorder="1" applyAlignment="1">
      <alignment horizontal="center" vertical="top" wrapText="1"/>
    </xf>
    <xf numFmtId="0" fontId="17" fillId="5" borderId="1" xfId="0" applyFont="1" applyFill="1" applyBorder="1" applyAlignment="1">
      <alignment horizontal="center" vertical="center" wrapText="1"/>
    </xf>
    <xf numFmtId="0" fontId="17" fillId="0" borderId="1" xfId="0" applyFont="1" applyFill="1" applyBorder="1" applyAlignment="1">
      <alignment horizontal="center" vertical="top" wrapText="1"/>
    </xf>
    <xf numFmtId="0" fontId="18"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5" fillId="2" borderId="1" xfId="0" applyFont="1" applyFill="1" applyBorder="1" applyAlignment="1">
      <alignment horizontal="center" vertical="top" wrapText="1"/>
    </xf>
    <xf numFmtId="0" fontId="22"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28" fillId="5" borderId="1" xfId="0" applyFont="1" applyFill="1" applyBorder="1" applyAlignment="1">
      <alignment horizontal="center" vertical="center" wrapText="1"/>
    </xf>
    <xf numFmtId="164" fontId="17" fillId="2" borderId="5" xfId="0" applyNumberFormat="1" applyFont="1" applyFill="1" applyBorder="1" applyAlignment="1">
      <alignment horizontal="center" vertical="center"/>
    </xf>
    <xf numFmtId="164" fontId="17" fillId="2" borderId="6" xfId="0" applyNumberFormat="1" applyFont="1" applyFill="1" applyBorder="1" applyAlignment="1">
      <alignment horizontal="center" vertical="center"/>
    </xf>
    <xf numFmtId="164" fontId="17" fillId="2" borderId="7" xfId="0" applyNumberFormat="1"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0" borderId="5"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7" xfId="0" applyFont="1" applyFill="1" applyBorder="1" applyAlignment="1">
      <alignment horizontal="center" vertical="top"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33" fillId="0" borderId="1" xfId="0" applyFont="1" applyFill="1" applyBorder="1" applyAlignment="1">
      <alignment horizontal="left" vertical="top" wrapText="1"/>
    </xf>
    <xf numFmtId="0" fontId="36" fillId="0" borderId="1" xfId="0" applyFont="1" applyFill="1" applyBorder="1" applyAlignment="1">
      <alignment horizontal="left" vertical="top" wrapText="1"/>
    </xf>
    <xf numFmtId="0" fontId="17" fillId="0" borderId="1" xfId="0" applyFont="1" applyFill="1" applyBorder="1" applyAlignment="1">
      <alignment horizontal="center" vertical="center" wrapText="1"/>
    </xf>
    <xf numFmtId="0" fontId="16" fillId="2" borderId="1" xfId="0" applyFont="1" applyFill="1" applyBorder="1" applyAlignment="1">
      <alignment horizontal="left" vertical="top" wrapText="1"/>
    </xf>
    <xf numFmtId="0" fontId="28" fillId="2" borderId="1" xfId="0" applyFont="1" applyFill="1" applyBorder="1" applyAlignment="1">
      <alignment horizontal="left" vertical="top" wrapText="1"/>
    </xf>
    <xf numFmtId="0" fontId="17"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25" fillId="2" borderId="6"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17" fillId="5" borderId="1" xfId="0" applyFont="1" applyFill="1" applyBorder="1" applyAlignment="1">
      <alignment horizontal="center" vertical="top" wrapText="1"/>
    </xf>
    <xf numFmtId="0" fontId="28" fillId="5" borderId="1"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left" vertical="top" wrapText="1"/>
    </xf>
    <xf numFmtId="0" fontId="17" fillId="0" borderId="3" xfId="0" applyFont="1" applyFill="1" applyBorder="1" applyAlignment="1">
      <alignment horizontal="left" vertical="top" wrapText="1"/>
    </xf>
    <xf numFmtId="0" fontId="18" fillId="0" borderId="5" xfId="0" applyFont="1" applyFill="1" applyBorder="1" applyAlignment="1">
      <alignmen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17" fillId="7" borderId="5" xfId="0" applyFont="1" applyFill="1" applyBorder="1" applyAlignment="1">
      <alignment horizontal="center" vertical="top" wrapText="1"/>
    </xf>
    <xf numFmtId="0" fontId="17" fillId="7" borderId="6" xfId="0" applyFont="1" applyFill="1" applyBorder="1" applyAlignment="1">
      <alignment horizontal="center" vertical="top" wrapText="1"/>
    </xf>
    <xf numFmtId="0" fontId="17" fillId="7" borderId="7" xfId="0" applyFont="1" applyFill="1" applyBorder="1" applyAlignment="1">
      <alignment horizontal="center" vertical="top" wrapText="1"/>
    </xf>
    <xf numFmtId="164" fontId="17" fillId="0" borderId="1" xfId="0" applyNumberFormat="1" applyFont="1" applyFill="1" applyBorder="1" applyAlignment="1">
      <alignment horizontal="left" vertical="top" wrapText="1"/>
    </xf>
    <xf numFmtId="0" fontId="17" fillId="6" borderId="5"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7" xfId="0" applyFont="1" applyFill="1" applyBorder="1" applyAlignment="1">
      <alignment horizontal="center" vertical="top" wrapText="1"/>
    </xf>
    <xf numFmtId="0" fontId="20" fillId="2" borderId="0" xfId="0" applyFont="1" applyFill="1" applyAlignment="1">
      <alignment horizontal="center" vertical="center" wrapText="1"/>
    </xf>
    <xf numFmtId="0" fontId="1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7" fillId="2" borderId="0" xfId="0" applyFont="1" applyFill="1" applyAlignment="1">
      <alignment horizontal="center" vertical="center" wrapText="1"/>
    </xf>
    <xf numFmtId="0" fontId="38" fillId="2" borderId="0" xfId="0" applyFont="1" applyFill="1" applyAlignment="1">
      <alignment horizontal="center" vertical="center" wrapText="1"/>
    </xf>
  </cellXfs>
  <cellStyles count="7">
    <cellStyle name="Обычный" xfId="0" builtinId="0"/>
    <cellStyle name="Обычный 2" xfId="6"/>
    <cellStyle name="Обычный 3" xfId="3"/>
    <cellStyle name="Обычный 3 2" xfId="5"/>
    <cellStyle name="Обычный 4" xfId="4"/>
    <cellStyle name="Обычный 5" xfId="2"/>
    <cellStyle name="Обычный 6"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299"/>
  <sheetViews>
    <sheetView tabSelected="1" topLeftCell="B126" zoomScale="60" zoomScaleNormal="60" zoomScaleSheetLayoutView="70" workbookViewId="0">
      <selection activeCell="O4" sqref="O4"/>
    </sheetView>
  </sheetViews>
  <sheetFormatPr defaultRowHeight="15.75" x14ac:dyDescent="0.25"/>
  <cols>
    <col min="1" max="1" width="1" style="1" hidden="1" customWidth="1"/>
    <col min="2" max="2" width="46" style="3" customWidth="1"/>
    <col min="3" max="3" width="20.42578125" style="4" customWidth="1"/>
    <col min="4" max="4" width="23.5703125" style="4" customWidth="1"/>
    <col min="5" max="5" width="21.7109375" style="4" customWidth="1"/>
    <col min="6" max="6" width="18.42578125" style="4" customWidth="1"/>
    <col min="7" max="7" width="20.85546875" style="4" customWidth="1"/>
    <col min="8" max="8" width="18.85546875" style="4" customWidth="1"/>
    <col min="9" max="9" width="20.5703125" style="4" customWidth="1"/>
    <col min="10" max="10" width="18" style="4" customWidth="1"/>
    <col min="11" max="11" width="0.140625" style="4" customWidth="1"/>
    <col min="12" max="12" width="111.7109375" style="24" customWidth="1"/>
    <col min="13" max="16384" width="9.140625" style="1"/>
  </cols>
  <sheetData>
    <row r="1" spans="1:53" x14ac:dyDescent="0.25">
      <c r="A1" s="4"/>
      <c r="B1" s="25"/>
      <c r="L1" s="5"/>
    </row>
    <row r="2" spans="1:53" ht="15" customHeight="1" x14ac:dyDescent="0.25">
      <c r="A2" s="4"/>
      <c r="B2" s="25"/>
      <c r="L2" s="2"/>
    </row>
    <row r="3" spans="1:53" s="36" customFormat="1" ht="30.75" customHeight="1" x14ac:dyDescent="0.45">
      <c r="A3" s="190" t="s">
        <v>101</v>
      </c>
      <c r="B3" s="191"/>
      <c r="C3" s="191"/>
      <c r="D3" s="191"/>
      <c r="E3" s="191"/>
      <c r="F3" s="191"/>
      <c r="G3" s="191"/>
      <c r="H3" s="191"/>
      <c r="I3" s="191"/>
      <c r="J3" s="191"/>
      <c r="K3" s="191"/>
      <c r="L3" s="191"/>
    </row>
    <row r="4" spans="1:53" s="36" customFormat="1" ht="30.75" customHeight="1" x14ac:dyDescent="0.45">
      <c r="A4" s="89"/>
      <c r="B4" s="183"/>
      <c r="C4" s="183"/>
      <c r="D4" s="183"/>
      <c r="E4" s="183"/>
      <c r="F4" s="183"/>
      <c r="G4" s="183"/>
      <c r="H4" s="183"/>
      <c r="I4" s="183"/>
      <c r="J4" s="183"/>
      <c r="K4" s="183"/>
      <c r="L4" s="183"/>
    </row>
    <row r="5" spans="1:53" ht="25.5" customHeight="1" x14ac:dyDescent="0.35">
      <c r="A5" s="26"/>
      <c r="B5" s="27"/>
      <c r="C5" s="6"/>
      <c r="D5" s="6"/>
      <c r="E5" s="6"/>
      <c r="F5" s="6"/>
      <c r="G5" s="6"/>
      <c r="H5" s="6"/>
      <c r="L5" s="37" t="s">
        <v>34</v>
      </c>
    </row>
    <row r="6" spans="1:53" ht="28.15" customHeight="1" x14ac:dyDescent="0.25">
      <c r="A6" s="119" t="s">
        <v>0</v>
      </c>
      <c r="B6" s="184" t="s">
        <v>13</v>
      </c>
      <c r="C6" s="185" t="s">
        <v>25</v>
      </c>
      <c r="D6" s="185" t="s">
        <v>26</v>
      </c>
      <c r="E6" s="187" t="s">
        <v>24</v>
      </c>
      <c r="F6" s="187" t="s">
        <v>14</v>
      </c>
      <c r="G6" s="187" t="s">
        <v>27</v>
      </c>
      <c r="H6" s="187" t="s">
        <v>15</v>
      </c>
      <c r="I6" s="187" t="s">
        <v>28</v>
      </c>
      <c r="J6" s="185" t="s">
        <v>37</v>
      </c>
      <c r="K6" s="185" t="s">
        <v>6</v>
      </c>
      <c r="L6" s="184" t="s">
        <v>84</v>
      </c>
    </row>
    <row r="7" spans="1:53" ht="93.75" customHeight="1" x14ac:dyDescent="0.25">
      <c r="A7" s="119"/>
      <c r="B7" s="184"/>
      <c r="C7" s="186"/>
      <c r="D7" s="186"/>
      <c r="E7" s="188"/>
      <c r="F7" s="188"/>
      <c r="G7" s="188"/>
      <c r="H7" s="188"/>
      <c r="I7" s="189"/>
      <c r="J7" s="186"/>
      <c r="K7" s="186"/>
      <c r="L7" s="184"/>
    </row>
    <row r="8" spans="1:53" s="7" customFormat="1" ht="19.5" customHeight="1" x14ac:dyDescent="0.25">
      <c r="A8" s="14">
        <v>1</v>
      </c>
      <c r="B8" s="14">
        <v>1</v>
      </c>
      <c r="C8" s="14">
        <v>2</v>
      </c>
      <c r="D8" s="14">
        <v>3</v>
      </c>
      <c r="E8" s="14">
        <v>4</v>
      </c>
      <c r="F8" s="14">
        <v>5</v>
      </c>
      <c r="G8" s="14">
        <v>6</v>
      </c>
      <c r="H8" s="14">
        <v>7</v>
      </c>
      <c r="I8" s="14">
        <v>8</v>
      </c>
      <c r="J8" s="14">
        <v>9</v>
      </c>
      <c r="K8" s="14">
        <v>7</v>
      </c>
      <c r="L8" s="14">
        <v>10</v>
      </c>
    </row>
    <row r="9" spans="1:53" s="4" customFormat="1" ht="84" customHeight="1" x14ac:dyDescent="0.25">
      <c r="A9" s="119"/>
      <c r="B9" s="32" t="s">
        <v>87</v>
      </c>
      <c r="C9" s="33">
        <f>C10+C11+C13</f>
        <v>2252723.49021</v>
      </c>
      <c r="D9" s="33">
        <f>D10+D11+D13</f>
        <v>2081647.1261700001</v>
      </c>
      <c r="E9" s="33">
        <f>D9/C9*100</f>
        <v>92.405798368797932</v>
      </c>
      <c r="F9" s="33">
        <f>F10+F11+F13</f>
        <v>2081647.1261700001</v>
      </c>
      <c r="G9" s="33">
        <f>F9/C9*100</f>
        <v>92.405798368797932</v>
      </c>
      <c r="H9" s="33">
        <f>H10+H11+H13</f>
        <v>1333118.4182799999</v>
      </c>
      <c r="I9" s="33">
        <f>H9/C9*100</f>
        <v>59.178075963318776</v>
      </c>
      <c r="J9" s="33">
        <f>C9-H9</f>
        <v>919605.07193000009</v>
      </c>
      <c r="K9" s="30"/>
      <c r="L9" s="120" t="s">
        <v>91</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1:53" s="8" customFormat="1" ht="41.25" customHeight="1" x14ac:dyDescent="0.25">
      <c r="A10" s="119"/>
      <c r="B10" s="39" t="s">
        <v>5</v>
      </c>
      <c r="C10" s="33">
        <f>C17+C23</f>
        <v>1040497.81093</v>
      </c>
      <c r="D10" s="33">
        <f>D17+D23</f>
        <v>1040497.81093</v>
      </c>
      <c r="E10" s="33">
        <f t="shared" ref="E10:E14" si="0">D10/C10*100</f>
        <v>100</v>
      </c>
      <c r="F10" s="33">
        <f>F17+F23</f>
        <v>1040497.81093</v>
      </c>
      <c r="G10" s="33">
        <f t="shared" ref="G10:G14" si="1">F10/C10*100</f>
        <v>100</v>
      </c>
      <c r="H10" s="33">
        <f>H17+H23</f>
        <v>715851.18992999999</v>
      </c>
      <c r="I10" s="33">
        <f t="shared" ref="I10:I14" si="2">H10/C10*100</f>
        <v>68.798913597921953</v>
      </c>
      <c r="J10" s="33">
        <f t="shared" ref="J10:J14" si="3">C10-H10</f>
        <v>324646.62100000004</v>
      </c>
      <c r="K10" s="30"/>
      <c r="L10" s="120"/>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row>
    <row r="11" spans="1:53" s="8" customFormat="1" ht="41.25" customHeight="1" x14ac:dyDescent="0.25">
      <c r="A11" s="119"/>
      <c r="B11" s="39" t="s">
        <v>49</v>
      </c>
      <c r="C11" s="33">
        <f>C18+C24</f>
        <v>1146110.6456899999</v>
      </c>
      <c r="D11" s="33">
        <f>D18+D24</f>
        <v>979512.98534000001</v>
      </c>
      <c r="E11" s="33">
        <f t="shared" si="0"/>
        <v>85.464085777712839</v>
      </c>
      <c r="F11" s="33">
        <f>F18+F24</f>
        <v>979512.98534000001</v>
      </c>
      <c r="G11" s="33">
        <f t="shared" si="1"/>
        <v>85.464085777712839</v>
      </c>
      <c r="H11" s="33">
        <f>H18+H24</f>
        <v>574781.41967999993</v>
      </c>
      <c r="I11" s="33">
        <f t="shared" si="2"/>
        <v>50.150604729263357</v>
      </c>
      <c r="J11" s="33">
        <f t="shared" si="3"/>
        <v>571329.22600999998</v>
      </c>
      <c r="K11" s="30"/>
      <c r="L11" s="120"/>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row>
    <row r="12" spans="1:53" s="8" customFormat="1" ht="41.25" customHeight="1" x14ac:dyDescent="0.25">
      <c r="A12" s="119"/>
      <c r="B12" s="38" t="s">
        <v>80</v>
      </c>
      <c r="C12" s="33">
        <f>C19</f>
        <v>302329.62865999999</v>
      </c>
      <c r="D12" s="33">
        <f>D19</f>
        <v>302329.62865999999</v>
      </c>
      <c r="E12" s="33">
        <f t="shared" si="0"/>
        <v>100</v>
      </c>
      <c r="F12" s="33">
        <f>F19</f>
        <v>302329.62865999999</v>
      </c>
      <c r="G12" s="33">
        <f t="shared" si="1"/>
        <v>100</v>
      </c>
      <c r="H12" s="33">
        <f>H19</f>
        <v>54681.10284</v>
      </c>
      <c r="I12" s="33">
        <f t="shared" si="2"/>
        <v>18.086584196977395</v>
      </c>
      <c r="J12" s="33">
        <f t="shared" si="3"/>
        <v>247648.52581999998</v>
      </c>
      <c r="K12" s="30"/>
      <c r="L12" s="120"/>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row>
    <row r="13" spans="1:53" s="4" customFormat="1" ht="41.25" customHeight="1" x14ac:dyDescent="0.25">
      <c r="A13" s="119"/>
      <c r="B13" s="40" t="s">
        <v>48</v>
      </c>
      <c r="C13" s="34">
        <f>C20+C25</f>
        <v>66115.033590000006</v>
      </c>
      <c r="D13" s="34">
        <f>D20+D25</f>
        <v>61636.329900000012</v>
      </c>
      <c r="E13" s="34">
        <f t="shared" si="0"/>
        <v>93.225892135555981</v>
      </c>
      <c r="F13" s="34">
        <f>F20+F25</f>
        <v>61636.329900000012</v>
      </c>
      <c r="G13" s="34">
        <f t="shared" si="1"/>
        <v>93.225892135555981</v>
      </c>
      <c r="H13" s="34">
        <f>H20+H25</f>
        <v>42485.808669999999</v>
      </c>
      <c r="I13" s="34">
        <f t="shared" si="2"/>
        <v>64.260435733070608</v>
      </c>
      <c r="J13" s="34">
        <f t="shared" si="3"/>
        <v>23629.224920000008</v>
      </c>
      <c r="K13" s="30"/>
      <c r="L13" s="120"/>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row>
    <row r="14" spans="1:53" s="4" customFormat="1" ht="41.25" customHeight="1" x14ac:dyDescent="0.25">
      <c r="A14" s="119"/>
      <c r="B14" s="38" t="s">
        <v>80</v>
      </c>
      <c r="C14" s="33">
        <f>C21</f>
        <v>19297.635869999998</v>
      </c>
      <c r="D14" s="33">
        <f>D21</f>
        <v>19297.635869999998</v>
      </c>
      <c r="E14" s="33">
        <f t="shared" si="0"/>
        <v>100</v>
      </c>
      <c r="F14" s="33">
        <f>F21</f>
        <v>19297.635869999998</v>
      </c>
      <c r="G14" s="33">
        <f t="shared" si="1"/>
        <v>100</v>
      </c>
      <c r="H14" s="33">
        <f>H21</f>
        <v>3490.28316</v>
      </c>
      <c r="I14" s="33">
        <f t="shared" si="2"/>
        <v>18.086584198772119</v>
      </c>
      <c r="J14" s="33">
        <f t="shared" si="3"/>
        <v>15807.352709999999</v>
      </c>
      <c r="K14" s="30"/>
      <c r="L14" s="120"/>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1:53" s="4" customFormat="1" ht="68.25" customHeight="1" x14ac:dyDescent="0.25">
      <c r="A15" s="119"/>
      <c r="B15" s="41" t="s">
        <v>36</v>
      </c>
      <c r="C15" s="130"/>
      <c r="D15" s="131"/>
      <c r="E15" s="131"/>
      <c r="F15" s="131"/>
      <c r="G15" s="131"/>
      <c r="H15" s="131"/>
      <c r="I15" s="131"/>
      <c r="J15" s="132"/>
      <c r="K15" s="30"/>
      <c r="L15" s="120"/>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row>
    <row r="16" spans="1:53" s="4" customFormat="1" ht="41.25" customHeight="1" x14ac:dyDescent="0.25">
      <c r="A16" s="119"/>
      <c r="B16" s="42" t="s">
        <v>16</v>
      </c>
      <c r="C16" s="33">
        <f>C17+C18+C20</f>
        <v>1438829.5379699999</v>
      </c>
      <c r="D16" s="33">
        <f>D17+D18+D20</f>
        <v>1278455.37048</v>
      </c>
      <c r="E16" s="33">
        <f t="shared" ref="E16:E21" si="4">D16/C16*100</f>
        <v>88.853845208358265</v>
      </c>
      <c r="F16" s="33">
        <f>F17+F18+F20</f>
        <v>1278455.37048</v>
      </c>
      <c r="G16" s="33">
        <f t="shared" ref="G16:G25" si="5">F16/C16*100</f>
        <v>88.853845208358265</v>
      </c>
      <c r="H16" s="33">
        <f>H17+H18+H20</f>
        <v>585916.78599999996</v>
      </c>
      <c r="I16" s="33">
        <f t="shared" ref="I16:I21" si="6">H16/C16*100</f>
        <v>40.721765194412939</v>
      </c>
      <c r="J16" s="33">
        <f>C16-H16</f>
        <v>852912.75196999998</v>
      </c>
      <c r="K16" s="30"/>
      <c r="L16" s="120"/>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row>
    <row r="17" spans="1:53" s="12" customFormat="1" ht="41.25" customHeight="1" x14ac:dyDescent="0.25">
      <c r="A17" s="119"/>
      <c r="B17" s="39" t="s">
        <v>1</v>
      </c>
      <c r="C17" s="33">
        <f>C45+C63+C94+C102</f>
        <v>555921.9</v>
      </c>
      <c r="D17" s="33">
        <f>D45+D63+D94+D102</f>
        <v>555921.9</v>
      </c>
      <c r="E17" s="33">
        <f t="shared" si="4"/>
        <v>100</v>
      </c>
      <c r="F17" s="33">
        <f>F45+F63+F94+F102</f>
        <v>555921.9</v>
      </c>
      <c r="G17" s="33">
        <f t="shared" si="5"/>
        <v>100</v>
      </c>
      <c r="H17" s="33">
        <f>H45+H63+H94+H102</f>
        <v>291361.90000000002</v>
      </c>
      <c r="I17" s="33">
        <f t="shared" si="6"/>
        <v>52.410581414403708</v>
      </c>
      <c r="J17" s="33">
        <f t="shared" ref="J17:J25" si="7">C17-H17</f>
        <v>264560</v>
      </c>
      <c r="K17" s="30"/>
      <c r="L17" s="120"/>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row>
    <row r="18" spans="1:53" s="12" customFormat="1" ht="41.25" customHeight="1" x14ac:dyDescent="0.25">
      <c r="A18" s="119"/>
      <c r="B18" s="39" t="s">
        <v>49</v>
      </c>
      <c r="C18" s="33">
        <f>C46+C64+C95+C103</f>
        <v>845534.92735999997</v>
      </c>
      <c r="D18" s="33">
        <f>D46+D64+D95+D103</f>
        <v>686692.56608999998</v>
      </c>
      <c r="E18" s="33">
        <f t="shared" si="4"/>
        <v>81.213979916128253</v>
      </c>
      <c r="F18" s="33">
        <f>F46+F64+F95+F103</f>
        <v>686692.56608999998</v>
      </c>
      <c r="G18" s="33">
        <f t="shared" si="5"/>
        <v>81.213979916128253</v>
      </c>
      <c r="H18" s="33">
        <f>H46+H64+H95+H103</f>
        <v>277864.50283999997</v>
      </c>
      <c r="I18" s="33">
        <f t="shared" si="6"/>
        <v>32.862569463283066</v>
      </c>
      <c r="J18" s="33">
        <f t="shared" si="7"/>
        <v>567670.42452</v>
      </c>
      <c r="K18" s="30"/>
      <c r="L18" s="120"/>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row>
    <row r="19" spans="1:53" s="12" customFormat="1" ht="41.25" customHeight="1" x14ac:dyDescent="0.25">
      <c r="A19" s="119"/>
      <c r="B19" s="38" t="s">
        <v>80</v>
      </c>
      <c r="C19" s="35">
        <f>C47</f>
        <v>302329.62865999999</v>
      </c>
      <c r="D19" s="35">
        <f>D47</f>
        <v>302329.62865999999</v>
      </c>
      <c r="E19" s="35">
        <f t="shared" si="4"/>
        <v>100</v>
      </c>
      <c r="F19" s="35">
        <f>F47</f>
        <v>302329.62865999999</v>
      </c>
      <c r="G19" s="35">
        <f t="shared" si="5"/>
        <v>100</v>
      </c>
      <c r="H19" s="35">
        <f>H47</f>
        <v>54681.10284</v>
      </c>
      <c r="I19" s="35">
        <f t="shared" si="6"/>
        <v>18.086584196977395</v>
      </c>
      <c r="J19" s="35">
        <f t="shared" si="7"/>
        <v>247648.52581999998</v>
      </c>
      <c r="K19" s="30"/>
      <c r="L19" s="120"/>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row>
    <row r="20" spans="1:53" s="4" customFormat="1" ht="41.25" customHeight="1" x14ac:dyDescent="0.25">
      <c r="A20" s="119"/>
      <c r="B20" s="40" t="s">
        <v>48</v>
      </c>
      <c r="C20" s="34">
        <f>C48+C65+C96+C104</f>
        <v>37372.710610000002</v>
      </c>
      <c r="D20" s="34">
        <f>D48+D65+D96+D104</f>
        <v>35840.904390000003</v>
      </c>
      <c r="E20" s="34">
        <f t="shared" si="4"/>
        <v>95.901270753451513</v>
      </c>
      <c r="F20" s="34">
        <f>F48+F65+F96+F104</f>
        <v>35840.904390000003</v>
      </c>
      <c r="G20" s="34">
        <f t="shared" si="5"/>
        <v>95.901270753451513</v>
      </c>
      <c r="H20" s="34">
        <f>H48+H65+H96+H104</f>
        <v>16690.383159999998</v>
      </c>
      <c r="I20" s="34">
        <f t="shared" si="6"/>
        <v>44.659279157380865</v>
      </c>
      <c r="J20" s="34">
        <f t="shared" si="7"/>
        <v>20682.327450000004</v>
      </c>
      <c r="K20" s="31"/>
      <c r="L20" s="120"/>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53" s="4" customFormat="1" ht="41.25" customHeight="1" x14ac:dyDescent="0.25">
      <c r="A21" s="119"/>
      <c r="B21" s="38" t="s">
        <v>80</v>
      </c>
      <c r="C21" s="35">
        <f>C49</f>
        <v>19297.635869999998</v>
      </c>
      <c r="D21" s="35">
        <f>D49</f>
        <v>19297.635869999998</v>
      </c>
      <c r="E21" s="35">
        <f t="shared" si="4"/>
        <v>100</v>
      </c>
      <c r="F21" s="35">
        <f>F49</f>
        <v>19297.635869999998</v>
      </c>
      <c r="G21" s="35">
        <f t="shared" si="5"/>
        <v>100</v>
      </c>
      <c r="H21" s="35">
        <f>H49</f>
        <v>3490.28316</v>
      </c>
      <c r="I21" s="35">
        <f t="shared" si="6"/>
        <v>18.086584198772119</v>
      </c>
      <c r="J21" s="35">
        <f t="shared" si="7"/>
        <v>15807.352709999999</v>
      </c>
      <c r="K21" s="31"/>
      <c r="L21" s="120"/>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53" s="4" customFormat="1" ht="41.25" customHeight="1" x14ac:dyDescent="0.25">
      <c r="A22" s="119"/>
      <c r="B22" s="43" t="s">
        <v>17</v>
      </c>
      <c r="C22" s="33">
        <f>C23+C24+C25</f>
        <v>813893.95224000013</v>
      </c>
      <c r="D22" s="33">
        <f>D23+D24+D25</f>
        <v>803191.75569000002</v>
      </c>
      <c r="E22" s="33">
        <f>D22/C22*100</f>
        <v>98.685062529271107</v>
      </c>
      <c r="F22" s="33">
        <f>F23+F24+F25</f>
        <v>803191.75569000002</v>
      </c>
      <c r="G22" s="33">
        <f t="shared" si="5"/>
        <v>98.685062529271107</v>
      </c>
      <c r="H22" s="33">
        <f>H23+H24+H25</f>
        <v>747201.6322799999</v>
      </c>
      <c r="I22" s="33">
        <f>H22/C22*100</f>
        <v>91.805772757439769</v>
      </c>
      <c r="J22" s="33">
        <f>C22-H22</f>
        <v>66692.319960000226</v>
      </c>
      <c r="K22" s="30"/>
      <c r="L22" s="120"/>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53" s="12" customFormat="1" ht="41.25" customHeight="1" x14ac:dyDescent="0.25">
      <c r="A23" s="119"/>
      <c r="B23" s="39" t="s">
        <v>1</v>
      </c>
      <c r="C23" s="33">
        <f t="shared" ref="C23:D25" si="8">C34+C73+C89+C113+C124</f>
        <v>484575.91093000001</v>
      </c>
      <c r="D23" s="33">
        <f t="shared" si="8"/>
        <v>484575.91093000001</v>
      </c>
      <c r="E23" s="33">
        <f t="shared" ref="E23:E25" si="9">D23/C23*100</f>
        <v>100</v>
      </c>
      <c r="F23" s="33">
        <f>F34+F73+F89+F113+F124</f>
        <v>484575.91093000001</v>
      </c>
      <c r="G23" s="33">
        <f t="shared" si="5"/>
        <v>100</v>
      </c>
      <c r="H23" s="33">
        <f>H34+H73+H89+H113+H124</f>
        <v>424489.28992999997</v>
      </c>
      <c r="I23" s="33">
        <f t="shared" ref="I23:I25" si="10">H23/C23*100</f>
        <v>87.600163432663919</v>
      </c>
      <c r="J23" s="33">
        <f t="shared" si="7"/>
        <v>60086.621000000043</v>
      </c>
      <c r="K23" s="30"/>
      <c r="L23" s="120"/>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row>
    <row r="24" spans="1:53" s="12" customFormat="1" ht="41.25" customHeight="1" x14ac:dyDescent="0.25">
      <c r="A24" s="119"/>
      <c r="B24" s="39" t="s">
        <v>2</v>
      </c>
      <c r="C24" s="33">
        <f t="shared" si="8"/>
        <v>300575.71833</v>
      </c>
      <c r="D24" s="33">
        <f t="shared" si="8"/>
        <v>292820.41925000004</v>
      </c>
      <c r="E24" s="33">
        <f t="shared" si="9"/>
        <v>97.419851768769462</v>
      </c>
      <c r="F24" s="33">
        <f>F35+F74+F90+F114+F125</f>
        <v>292820.41925000004</v>
      </c>
      <c r="G24" s="33">
        <f t="shared" si="5"/>
        <v>97.419851768769462</v>
      </c>
      <c r="H24" s="33">
        <f>H35+H74+H90+H114+H125</f>
        <v>296916.91683999996</v>
      </c>
      <c r="I24" s="33">
        <f t="shared" si="10"/>
        <v>98.78273550826782</v>
      </c>
      <c r="J24" s="33">
        <f t="shared" si="7"/>
        <v>3658.8014900000417</v>
      </c>
      <c r="K24" s="30"/>
      <c r="L24" s="120"/>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row>
    <row r="25" spans="1:53" s="4" customFormat="1" ht="41.25" customHeight="1" x14ac:dyDescent="0.25">
      <c r="A25" s="119"/>
      <c r="B25" s="40" t="s">
        <v>3</v>
      </c>
      <c r="C25" s="34">
        <f t="shared" si="8"/>
        <v>28742.322980000004</v>
      </c>
      <c r="D25" s="34">
        <f t="shared" si="8"/>
        <v>25795.425510000005</v>
      </c>
      <c r="E25" s="34">
        <f t="shared" si="9"/>
        <v>89.747184067026993</v>
      </c>
      <c r="F25" s="34">
        <f>F36+F75+F91+F115+F126</f>
        <v>25795.425510000005</v>
      </c>
      <c r="G25" s="34">
        <f t="shared" si="5"/>
        <v>89.747184067026993</v>
      </c>
      <c r="H25" s="34">
        <f>H36+H75+H91+H115+H126</f>
        <v>25795.425510000005</v>
      </c>
      <c r="I25" s="34">
        <f t="shared" si="10"/>
        <v>89.747184067026993</v>
      </c>
      <c r="J25" s="34">
        <f t="shared" si="7"/>
        <v>2946.8974699999999</v>
      </c>
      <c r="K25" s="30"/>
      <c r="L25" s="120"/>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row>
    <row r="26" spans="1:53" s="29" customFormat="1" ht="23.25" customHeight="1" x14ac:dyDescent="0.25">
      <c r="A26" s="47"/>
      <c r="B26" s="113" t="s">
        <v>40</v>
      </c>
      <c r="C26" s="113"/>
      <c r="D26" s="113"/>
      <c r="E26" s="113"/>
      <c r="F26" s="113"/>
      <c r="G26" s="113"/>
      <c r="H26" s="113"/>
      <c r="I26" s="113"/>
      <c r="J26" s="113"/>
      <c r="K26" s="113"/>
      <c r="L26" s="113"/>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row>
    <row r="27" spans="1:53" s="20" customFormat="1" ht="23.25" customHeight="1" x14ac:dyDescent="0.25">
      <c r="A27" s="114" t="s">
        <v>50</v>
      </c>
      <c r="B27" s="114"/>
      <c r="C27" s="114"/>
      <c r="D27" s="114"/>
      <c r="E27" s="114"/>
      <c r="F27" s="114"/>
      <c r="G27" s="114"/>
      <c r="H27" s="114"/>
      <c r="I27" s="114"/>
      <c r="J27" s="114"/>
      <c r="K27" s="114"/>
      <c r="L27" s="114"/>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row>
    <row r="28" spans="1:53" s="9" customFormat="1" ht="23.25" customHeight="1" x14ac:dyDescent="0.25">
      <c r="A28" s="92"/>
      <c r="B28" s="133" t="s">
        <v>51</v>
      </c>
      <c r="C28" s="134"/>
      <c r="D28" s="134"/>
      <c r="E28" s="134"/>
      <c r="F28" s="134"/>
      <c r="G28" s="134"/>
      <c r="H28" s="134"/>
      <c r="I28" s="134"/>
      <c r="J28" s="134"/>
      <c r="K28" s="134"/>
      <c r="L28" s="135"/>
    </row>
    <row r="29" spans="1:53" s="21" customFormat="1" ht="23.25" customHeight="1" x14ac:dyDescent="0.25">
      <c r="A29" s="93"/>
      <c r="B29" s="136" t="s">
        <v>32</v>
      </c>
      <c r="C29" s="137"/>
      <c r="D29" s="137"/>
      <c r="E29" s="137"/>
      <c r="F29" s="137"/>
      <c r="G29" s="137"/>
      <c r="H29" s="137"/>
      <c r="I29" s="137"/>
      <c r="J29" s="137"/>
      <c r="K29" s="137"/>
      <c r="L29" s="138"/>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row>
    <row r="30" spans="1:53" s="10" customFormat="1" ht="43.5" customHeight="1" x14ac:dyDescent="0.25">
      <c r="A30" s="48"/>
      <c r="B30" s="139" t="s">
        <v>52</v>
      </c>
      <c r="C30" s="140"/>
      <c r="D30" s="140"/>
      <c r="E30" s="140"/>
      <c r="F30" s="140"/>
      <c r="G30" s="140"/>
      <c r="H30" s="140"/>
      <c r="I30" s="140"/>
      <c r="J30" s="140"/>
      <c r="K30" s="140"/>
      <c r="L30" s="141"/>
    </row>
    <row r="31" spans="1:53" ht="23.25" customHeight="1" x14ac:dyDescent="0.25">
      <c r="A31" s="49"/>
      <c r="B31" s="115" t="s">
        <v>53</v>
      </c>
      <c r="C31" s="115"/>
      <c r="D31" s="115"/>
      <c r="E31" s="115"/>
      <c r="F31" s="115"/>
      <c r="G31" s="115"/>
      <c r="H31" s="115"/>
      <c r="I31" s="115"/>
      <c r="J31" s="115"/>
      <c r="K31" s="115"/>
      <c r="L31" s="115"/>
    </row>
    <row r="32" spans="1:53" ht="23.25" customHeight="1" x14ac:dyDescent="0.35">
      <c r="A32" s="50"/>
      <c r="B32" s="116" t="s">
        <v>20</v>
      </c>
      <c r="C32" s="117"/>
      <c r="D32" s="117"/>
      <c r="E32" s="117"/>
      <c r="F32" s="117"/>
      <c r="G32" s="117"/>
      <c r="H32" s="117"/>
      <c r="I32" s="117"/>
      <c r="J32" s="117"/>
      <c r="K32" s="117"/>
      <c r="L32" s="118"/>
    </row>
    <row r="33" spans="1:53" ht="409.5" customHeight="1" x14ac:dyDescent="0.3">
      <c r="A33" s="11"/>
      <c r="B33" s="104" t="s">
        <v>88</v>
      </c>
      <c r="C33" s="33">
        <f>C34+C35+C36</f>
        <v>10000</v>
      </c>
      <c r="D33" s="33">
        <f>D34+D35+D36</f>
        <v>10000</v>
      </c>
      <c r="E33" s="33">
        <f>D33/C33*100</f>
        <v>100</v>
      </c>
      <c r="F33" s="33">
        <f>F34+F35+F36</f>
        <v>10000</v>
      </c>
      <c r="G33" s="33">
        <f>F33/C33*100</f>
        <v>100</v>
      </c>
      <c r="H33" s="33">
        <f>H34+H35+H36</f>
        <v>10000</v>
      </c>
      <c r="I33" s="33">
        <f>H33/C33*100</f>
        <v>100</v>
      </c>
      <c r="J33" s="33">
        <f>C33-H33</f>
        <v>0</v>
      </c>
      <c r="K33" s="15"/>
      <c r="L33" s="120" t="s">
        <v>93</v>
      </c>
    </row>
    <row r="34" spans="1:53" ht="113.25" customHeight="1" x14ac:dyDescent="0.3">
      <c r="A34" s="11"/>
      <c r="B34" s="45" t="s">
        <v>1</v>
      </c>
      <c r="C34" s="33">
        <v>10000</v>
      </c>
      <c r="D34" s="33">
        <v>10000</v>
      </c>
      <c r="E34" s="33">
        <f t="shared" ref="E34" si="11">D34/C34*100</f>
        <v>100</v>
      </c>
      <c r="F34" s="33">
        <v>10000</v>
      </c>
      <c r="G34" s="33">
        <f t="shared" ref="G34" si="12">F34/C34*100</f>
        <v>100</v>
      </c>
      <c r="H34" s="33">
        <v>10000</v>
      </c>
      <c r="I34" s="33">
        <f t="shared" ref="I34" si="13">H34/C34*100</f>
        <v>100</v>
      </c>
      <c r="J34" s="33">
        <f>C34-H34</f>
        <v>0</v>
      </c>
      <c r="K34" s="15"/>
      <c r="L34" s="121"/>
    </row>
    <row r="35" spans="1:53" ht="113.25" customHeight="1" x14ac:dyDescent="0.3">
      <c r="A35" s="11"/>
      <c r="B35" s="45" t="s">
        <v>2</v>
      </c>
      <c r="C35" s="33">
        <v>0</v>
      </c>
      <c r="D35" s="33">
        <v>0</v>
      </c>
      <c r="E35" s="33">
        <v>0</v>
      </c>
      <c r="F35" s="33">
        <v>0</v>
      </c>
      <c r="G35" s="33">
        <v>0</v>
      </c>
      <c r="H35" s="33">
        <v>0</v>
      </c>
      <c r="I35" s="33">
        <v>0</v>
      </c>
      <c r="J35" s="33">
        <f>C35-H35</f>
        <v>0</v>
      </c>
      <c r="K35" s="15"/>
      <c r="L35" s="121"/>
    </row>
    <row r="36" spans="1:53" ht="113.25" customHeight="1" x14ac:dyDescent="0.3">
      <c r="A36" s="11"/>
      <c r="B36" s="46" t="s">
        <v>3</v>
      </c>
      <c r="C36" s="34">
        <v>0</v>
      </c>
      <c r="D36" s="34">
        <v>0</v>
      </c>
      <c r="E36" s="34">
        <v>0</v>
      </c>
      <c r="F36" s="34">
        <v>0</v>
      </c>
      <c r="G36" s="34">
        <v>0</v>
      </c>
      <c r="H36" s="34">
        <v>0</v>
      </c>
      <c r="I36" s="34">
        <v>0</v>
      </c>
      <c r="J36" s="33">
        <f>C36-H36</f>
        <v>0</v>
      </c>
      <c r="K36" s="15"/>
      <c r="L36" s="121"/>
    </row>
    <row r="37" spans="1:53" s="28" customFormat="1" ht="27" customHeight="1" x14ac:dyDescent="0.25">
      <c r="A37" s="51"/>
      <c r="B37" s="126" t="s">
        <v>10</v>
      </c>
      <c r="C37" s="127"/>
      <c r="D37" s="127"/>
      <c r="E37" s="127"/>
      <c r="F37" s="127"/>
      <c r="G37" s="127"/>
      <c r="H37" s="127"/>
      <c r="I37" s="127"/>
      <c r="J37" s="127"/>
      <c r="K37" s="127"/>
      <c r="L37" s="128"/>
    </row>
    <row r="38" spans="1:53" s="53" customFormat="1" ht="27" customHeight="1" x14ac:dyDescent="0.25">
      <c r="A38" s="52"/>
      <c r="B38" s="114" t="s">
        <v>29</v>
      </c>
      <c r="C38" s="129"/>
      <c r="D38" s="129"/>
      <c r="E38" s="129"/>
      <c r="F38" s="129"/>
      <c r="G38" s="129"/>
      <c r="H38" s="129"/>
      <c r="I38" s="129"/>
      <c r="J38" s="129"/>
      <c r="K38" s="129"/>
      <c r="L38" s="129"/>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row>
    <row r="39" spans="1:53" s="28" customFormat="1" ht="27" customHeight="1" x14ac:dyDescent="0.25">
      <c r="A39" s="51"/>
      <c r="B39" s="122" t="s">
        <v>54</v>
      </c>
      <c r="C39" s="123"/>
      <c r="D39" s="123"/>
      <c r="E39" s="123"/>
      <c r="F39" s="123"/>
      <c r="G39" s="123"/>
      <c r="H39" s="123"/>
      <c r="I39" s="123"/>
      <c r="J39" s="123"/>
      <c r="K39" s="123"/>
      <c r="L39" s="124"/>
    </row>
    <row r="40" spans="1:53" s="55" customFormat="1" ht="27" customHeight="1" x14ac:dyDescent="0.25">
      <c r="A40" s="54"/>
      <c r="B40" s="125" t="s">
        <v>30</v>
      </c>
      <c r="C40" s="125"/>
      <c r="D40" s="125"/>
      <c r="E40" s="125"/>
      <c r="F40" s="125"/>
      <c r="G40" s="125"/>
      <c r="H40" s="125"/>
      <c r="I40" s="125"/>
      <c r="J40" s="125"/>
      <c r="K40" s="125"/>
      <c r="L40" s="125"/>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row>
    <row r="41" spans="1:53" s="28" customFormat="1" ht="27" customHeight="1" x14ac:dyDescent="0.25">
      <c r="A41" s="51"/>
      <c r="B41" s="122" t="s">
        <v>55</v>
      </c>
      <c r="C41" s="123"/>
      <c r="D41" s="123"/>
      <c r="E41" s="123"/>
      <c r="F41" s="123"/>
      <c r="G41" s="123"/>
      <c r="H41" s="123"/>
      <c r="I41" s="123"/>
      <c r="J41" s="123"/>
      <c r="K41" s="123"/>
      <c r="L41" s="124"/>
    </row>
    <row r="42" spans="1:53" s="28" customFormat="1" ht="27" customHeight="1" x14ac:dyDescent="0.25">
      <c r="A42" s="51"/>
      <c r="B42" s="122" t="s">
        <v>56</v>
      </c>
      <c r="C42" s="123"/>
      <c r="D42" s="123"/>
      <c r="E42" s="123"/>
      <c r="F42" s="123"/>
      <c r="G42" s="123"/>
      <c r="H42" s="123"/>
      <c r="I42" s="123"/>
      <c r="J42" s="123"/>
      <c r="K42" s="123"/>
      <c r="L42" s="124"/>
    </row>
    <row r="43" spans="1:53" s="28" customFormat="1" ht="27" customHeight="1" x14ac:dyDescent="0.25">
      <c r="A43" s="51"/>
      <c r="B43" s="171" t="s">
        <v>81</v>
      </c>
      <c r="C43" s="172"/>
      <c r="D43" s="172"/>
      <c r="E43" s="172"/>
      <c r="F43" s="172"/>
      <c r="G43" s="172"/>
      <c r="H43" s="172"/>
      <c r="I43" s="172"/>
      <c r="J43" s="172"/>
      <c r="K43" s="172"/>
      <c r="L43" s="173"/>
    </row>
    <row r="44" spans="1:53" s="4" customFormat="1" ht="409.6" customHeight="1" x14ac:dyDescent="0.25">
      <c r="A44" s="119" t="s">
        <v>4</v>
      </c>
      <c r="B44" s="56" t="s">
        <v>82</v>
      </c>
      <c r="C44" s="33">
        <f>C45+C46+C48</f>
        <v>935730.75639</v>
      </c>
      <c r="D44" s="33">
        <f>D45+D46+D48</f>
        <v>935730.70233999996</v>
      </c>
      <c r="E44" s="33">
        <f t="shared" ref="E44:E49" si="14">D44/C44*100</f>
        <v>99.999994223765796</v>
      </c>
      <c r="F44" s="33">
        <f>F45+F46+F48</f>
        <v>935730.70233999996</v>
      </c>
      <c r="G44" s="33">
        <f>F44/C44*100</f>
        <v>99.999994223765796</v>
      </c>
      <c r="H44" s="102">
        <f>H45+H46+H48</f>
        <v>303849.78600000002</v>
      </c>
      <c r="I44" s="33">
        <f>H44/C44*100</f>
        <v>32.471924634842239</v>
      </c>
      <c r="J44" s="33">
        <f>C44-H44</f>
        <v>631880.97038999991</v>
      </c>
      <c r="K44" s="17"/>
      <c r="L44" s="110" t="s">
        <v>94</v>
      </c>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s="19" customFormat="1" ht="193.5" customHeight="1" x14ac:dyDescent="0.25">
      <c r="A45" s="119"/>
      <c r="B45" s="39" t="s">
        <v>1</v>
      </c>
      <c r="C45" s="33">
        <v>440898.7</v>
      </c>
      <c r="D45" s="33">
        <v>440898.7</v>
      </c>
      <c r="E45" s="33">
        <f t="shared" si="14"/>
        <v>100</v>
      </c>
      <c r="F45" s="33">
        <v>440898.7</v>
      </c>
      <c r="G45" s="33">
        <f>F45/C45*100</f>
        <v>100</v>
      </c>
      <c r="H45" s="102">
        <v>176338.7</v>
      </c>
      <c r="I45" s="33">
        <f t="shared" ref="I45:I49" si="15">H45/C45*100</f>
        <v>39.995286899235587</v>
      </c>
      <c r="J45" s="33">
        <f t="shared" ref="J45:J49" si="16">C45-H45</f>
        <v>264560</v>
      </c>
      <c r="K45" s="18"/>
      <c r="L45" s="111"/>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row>
    <row r="46" spans="1:53" s="8" customFormat="1" ht="193.5" customHeight="1" x14ac:dyDescent="0.25">
      <c r="A46" s="119"/>
      <c r="B46" s="39" t="s">
        <v>57</v>
      </c>
      <c r="C46" s="33">
        <f>166954.85694+C47</f>
        <v>469284.48560000001</v>
      </c>
      <c r="D46" s="33">
        <f>166954.85694+D47</f>
        <v>469284.48560000001</v>
      </c>
      <c r="E46" s="33">
        <f t="shared" si="14"/>
        <v>100</v>
      </c>
      <c r="F46" s="33">
        <f>166954.85694+F47</f>
        <v>469284.48560000001</v>
      </c>
      <c r="G46" s="33">
        <f t="shared" ref="G46:G49" si="17">F46/C46*100</f>
        <v>100</v>
      </c>
      <c r="H46" s="102">
        <f>66774.1+H47</f>
        <v>121455.20284000001</v>
      </c>
      <c r="I46" s="35">
        <f t="shared" si="15"/>
        <v>25.880932902504632</v>
      </c>
      <c r="J46" s="33">
        <f t="shared" si="16"/>
        <v>347829.28275999997</v>
      </c>
      <c r="K46" s="18"/>
      <c r="L46" s="111"/>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row>
    <row r="47" spans="1:53" s="8" customFormat="1" ht="193.5" customHeight="1" x14ac:dyDescent="0.25">
      <c r="A47" s="119"/>
      <c r="B47" s="38" t="s">
        <v>80</v>
      </c>
      <c r="C47" s="35">
        <v>302329.62865999999</v>
      </c>
      <c r="D47" s="35">
        <v>302329.62865999999</v>
      </c>
      <c r="E47" s="35">
        <f t="shared" si="14"/>
        <v>100</v>
      </c>
      <c r="F47" s="35">
        <v>302329.62865999999</v>
      </c>
      <c r="G47" s="35">
        <f t="shared" si="17"/>
        <v>100</v>
      </c>
      <c r="H47" s="105">
        <v>54681.10284</v>
      </c>
      <c r="I47" s="35">
        <f t="shared" si="15"/>
        <v>18.086584196977395</v>
      </c>
      <c r="J47" s="35">
        <f t="shared" si="16"/>
        <v>247648.52581999998</v>
      </c>
      <c r="K47" s="18"/>
      <c r="L47" s="111"/>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row>
    <row r="48" spans="1:53" s="4" customFormat="1" ht="193.5" customHeight="1" x14ac:dyDescent="0.25">
      <c r="A48" s="119"/>
      <c r="B48" s="40" t="s">
        <v>47</v>
      </c>
      <c r="C48" s="34">
        <f>6249.93492+C49</f>
        <v>25547.570789999998</v>
      </c>
      <c r="D48" s="34">
        <f>6249.88087+D49</f>
        <v>25547.516739999999</v>
      </c>
      <c r="E48" s="34">
        <f t="shared" si="14"/>
        <v>99.99978843389674</v>
      </c>
      <c r="F48" s="34">
        <f>6249.88087+F49</f>
        <v>25547.516739999999</v>
      </c>
      <c r="G48" s="34">
        <f t="shared" si="17"/>
        <v>99.99978843389674</v>
      </c>
      <c r="H48" s="103">
        <f>2565.6+H49</f>
        <v>6055.8831599999994</v>
      </c>
      <c r="I48" s="34">
        <f t="shared" si="15"/>
        <v>23.704340462657349</v>
      </c>
      <c r="J48" s="34">
        <f t="shared" si="16"/>
        <v>19491.68763</v>
      </c>
      <c r="K48" s="16" t="s">
        <v>7</v>
      </c>
      <c r="L48" s="11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s="4" customFormat="1" ht="193.5" customHeight="1" x14ac:dyDescent="0.25">
      <c r="A49" s="90"/>
      <c r="B49" s="38" t="s">
        <v>80</v>
      </c>
      <c r="C49" s="35">
        <v>19297.635869999998</v>
      </c>
      <c r="D49" s="35">
        <v>19297.635869999998</v>
      </c>
      <c r="E49" s="35">
        <f t="shared" si="14"/>
        <v>100</v>
      </c>
      <c r="F49" s="35">
        <v>19297.635869999998</v>
      </c>
      <c r="G49" s="35">
        <f t="shared" si="17"/>
        <v>100</v>
      </c>
      <c r="H49" s="105">
        <v>3490.28316</v>
      </c>
      <c r="I49" s="35">
        <f t="shared" si="15"/>
        <v>18.086584198772119</v>
      </c>
      <c r="J49" s="35">
        <f t="shared" si="16"/>
        <v>15807.352709999999</v>
      </c>
      <c r="K49" s="16"/>
      <c r="L49" s="112"/>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s="28" customFormat="1" ht="26.25" customHeight="1" x14ac:dyDescent="0.25">
      <c r="A50" s="51"/>
      <c r="B50" s="150" t="s">
        <v>41</v>
      </c>
      <c r="C50" s="151"/>
      <c r="D50" s="151"/>
      <c r="E50" s="151"/>
      <c r="F50" s="151"/>
      <c r="G50" s="151"/>
      <c r="H50" s="151"/>
      <c r="I50" s="151"/>
      <c r="J50" s="151"/>
      <c r="K50" s="151"/>
      <c r="L50" s="151"/>
    </row>
    <row r="51" spans="1:53" s="4" customFormat="1" ht="21" hidden="1" customHeight="1" x14ac:dyDescent="0.25">
      <c r="A51" s="90"/>
      <c r="B51" s="176" t="s">
        <v>19</v>
      </c>
      <c r="C51" s="177"/>
      <c r="D51" s="177"/>
      <c r="E51" s="177"/>
      <c r="F51" s="177"/>
      <c r="G51" s="177"/>
      <c r="H51" s="177"/>
      <c r="I51" s="177"/>
      <c r="J51" s="177"/>
      <c r="K51" s="177"/>
      <c r="L51" s="178"/>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s="4" customFormat="1" ht="381" customHeight="1" x14ac:dyDescent="0.25">
      <c r="A52" s="90"/>
      <c r="B52" s="43" t="s">
        <v>12</v>
      </c>
      <c r="C52" s="33">
        <f>SUM(C53:C55)</f>
        <v>710696.12742999999</v>
      </c>
      <c r="D52" s="33">
        <f>SUM(D53:D55)</f>
        <v>542161.29064999998</v>
      </c>
      <c r="E52" s="33">
        <f>D52/C52*100</f>
        <v>76.285949750500109</v>
      </c>
      <c r="F52" s="33">
        <f>SUM(F53:F55)</f>
        <v>542161.29064999998</v>
      </c>
      <c r="G52" s="33">
        <f>F52/C52*100</f>
        <v>76.285949750500109</v>
      </c>
      <c r="H52" s="33">
        <f>SUM(H53:H55)</f>
        <v>481503.62251000002</v>
      </c>
      <c r="I52" s="33">
        <f>H52/C52*100</f>
        <v>67.750984411748561</v>
      </c>
      <c r="J52" s="33">
        <f>C52-H52</f>
        <v>229192.50491999998</v>
      </c>
      <c r="K52" s="57"/>
      <c r="L52" s="179" t="s">
        <v>92</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s="8" customFormat="1" ht="23.25" customHeight="1" x14ac:dyDescent="0.25">
      <c r="A53" s="90"/>
      <c r="B53" s="58" t="s">
        <v>5</v>
      </c>
      <c r="C53" s="59">
        <f>C63+C73+C83+C102</f>
        <v>217604.92460999999</v>
      </c>
      <c r="D53" s="59">
        <f t="shared" ref="C53:D55" si="18">D63+D73+D83+D102</f>
        <v>217604.92460999999</v>
      </c>
      <c r="E53" s="33">
        <f t="shared" ref="E53:E55" si="19">D53/C53*100</f>
        <v>100</v>
      </c>
      <c r="F53" s="59">
        <f>F63+F73+F83+F102</f>
        <v>217604.92460999999</v>
      </c>
      <c r="G53" s="33">
        <f t="shared" ref="G53:G55" si="20">F53/C53*100</f>
        <v>100</v>
      </c>
      <c r="H53" s="59">
        <f>H63+H73+H83+H102</f>
        <v>217604.92460999999</v>
      </c>
      <c r="I53" s="33">
        <f t="shared" ref="I53:I55" si="21">H53/C53*100</f>
        <v>100</v>
      </c>
      <c r="J53" s="33">
        <f>C53-H53</f>
        <v>0</v>
      </c>
      <c r="K53" s="57"/>
      <c r="L53" s="179"/>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row>
    <row r="54" spans="1:53" s="8" customFormat="1" ht="23.25" customHeight="1" x14ac:dyDescent="0.25">
      <c r="A54" s="90"/>
      <c r="B54" s="39" t="s">
        <v>2</v>
      </c>
      <c r="C54" s="59">
        <f t="shared" si="18"/>
        <v>462372.24263999995</v>
      </c>
      <c r="D54" s="59">
        <f t="shared" si="18"/>
        <v>295774.58228999999</v>
      </c>
      <c r="E54" s="33">
        <f t="shared" si="19"/>
        <v>63.968931309807921</v>
      </c>
      <c r="F54" s="59">
        <f>F64+F74+F84+F103</f>
        <v>295774.58228999999</v>
      </c>
      <c r="G54" s="33">
        <f t="shared" si="20"/>
        <v>63.968931309807921</v>
      </c>
      <c r="H54" s="59">
        <f>H64+H74+H84+H103</f>
        <v>234775.80179999999</v>
      </c>
      <c r="I54" s="33">
        <f t="shared" si="21"/>
        <v>50.776361586825381</v>
      </c>
      <c r="J54" s="33">
        <f t="shared" ref="J54:J55" si="22">C54-H54</f>
        <v>227596.44083999997</v>
      </c>
      <c r="K54" s="57"/>
      <c r="L54" s="179"/>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row>
    <row r="55" spans="1:53" s="4" customFormat="1" ht="23.25" customHeight="1" x14ac:dyDescent="0.25">
      <c r="A55" s="90"/>
      <c r="B55" s="60" t="s">
        <v>3</v>
      </c>
      <c r="C55" s="61">
        <f t="shared" si="18"/>
        <v>30718.960179999998</v>
      </c>
      <c r="D55" s="61">
        <f t="shared" si="18"/>
        <v>28781.783749999999</v>
      </c>
      <c r="E55" s="34">
        <f t="shared" si="19"/>
        <v>93.693873690225928</v>
      </c>
      <c r="F55" s="61">
        <f>F65+F75+F85+F104</f>
        <v>28781.783749999999</v>
      </c>
      <c r="G55" s="34">
        <f t="shared" si="20"/>
        <v>93.693873690225928</v>
      </c>
      <c r="H55" s="61">
        <f>H65+H75+H85+H104</f>
        <v>29122.896099999998</v>
      </c>
      <c r="I55" s="34">
        <f t="shared" si="21"/>
        <v>94.804303040702735</v>
      </c>
      <c r="J55" s="34">
        <f t="shared" si="22"/>
        <v>1596.0640800000001</v>
      </c>
      <c r="K55" s="57"/>
      <c r="L55" s="179"/>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s="62" customFormat="1" ht="40.5" customHeight="1" x14ac:dyDescent="0.25">
      <c r="A56" s="52"/>
      <c r="B56" s="114" t="s">
        <v>42</v>
      </c>
      <c r="C56" s="129"/>
      <c r="D56" s="129"/>
      <c r="E56" s="129"/>
      <c r="F56" s="129"/>
      <c r="G56" s="129"/>
      <c r="H56" s="129"/>
      <c r="I56" s="129"/>
      <c r="J56" s="129"/>
      <c r="K56" s="129"/>
      <c r="L56" s="129"/>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row>
    <row r="57" spans="1:53" s="63" customFormat="1" ht="40.5" customHeight="1" x14ac:dyDescent="0.25">
      <c r="A57" s="91"/>
      <c r="B57" s="122" t="s">
        <v>58</v>
      </c>
      <c r="C57" s="123"/>
      <c r="D57" s="123"/>
      <c r="E57" s="123"/>
      <c r="F57" s="123"/>
      <c r="G57" s="123"/>
      <c r="H57" s="123"/>
      <c r="I57" s="123"/>
      <c r="J57" s="123"/>
      <c r="K57" s="123"/>
      <c r="L57" s="124"/>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row>
    <row r="58" spans="1:53" s="64" customFormat="1" ht="40.5" customHeight="1" x14ac:dyDescent="0.25">
      <c r="A58" s="54"/>
      <c r="B58" s="136" t="s">
        <v>23</v>
      </c>
      <c r="C58" s="137"/>
      <c r="D58" s="137"/>
      <c r="E58" s="137"/>
      <c r="F58" s="137"/>
      <c r="G58" s="137"/>
      <c r="H58" s="137"/>
      <c r="I58" s="137"/>
      <c r="J58" s="137"/>
      <c r="K58" s="137"/>
      <c r="L58" s="138"/>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row>
    <row r="59" spans="1:53" s="63" customFormat="1" ht="40.5" customHeight="1" x14ac:dyDescent="0.25">
      <c r="A59" s="91"/>
      <c r="B59" s="122" t="s">
        <v>60</v>
      </c>
      <c r="C59" s="123"/>
      <c r="D59" s="123"/>
      <c r="E59" s="123"/>
      <c r="F59" s="123"/>
      <c r="G59" s="123"/>
      <c r="H59" s="123"/>
      <c r="I59" s="123"/>
      <c r="J59" s="123"/>
      <c r="K59" s="123"/>
      <c r="L59" s="124"/>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s="65"/>
    </row>
    <row r="60" spans="1:53" s="63" customFormat="1" ht="40.5" customHeight="1" x14ac:dyDescent="0.25">
      <c r="A60" s="91"/>
      <c r="B60" s="157" t="s">
        <v>59</v>
      </c>
      <c r="C60" s="157"/>
      <c r="D60" s="157"/>
      <c r="E60" s="157"/>
      <c r="F60" s="157"/>
      <c r="G60" s="157"/>
      <c r="H60" s="157"/>
      <c r="I60" s="157"/>
      <c r="J60" s="157"/>
      <c r="K60" s="157"/>
      <c r="L60" s="157"/>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row>
    <row r="61" spans="1:53" s="63" customFormat="1" ht="40.5" customHeight="1" x14ac:dyDescent="0.25">
      <c r="A61" s="91"/>
      <c r="B61" s="107" t="s">
        <v>22</v>
      </c>
      <c r="C61" s="108"/>
      <c r="D61" s="108"/>
      <c r="E61" s="108"/>
      <c r="F61" s="108"/>
      <c r="G61" s="108"/>
      <c r="H61" s="108"/>
      <c r="I61" s="108"/>
      <c r="J61" s="108"/>
      <c r="K61" s="108"/>
      <c r="L61" s="109"/>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row>
    <row r="62" spans="1:53" s="4" customFormat="1" ht="409.6" customHeight="1" x14ac:dyDescent="0.25">
      <c r="A62" s="90"/>
      <c r="B62" s="56" t="s">
        <v>89</v>
      </c>
      <c r="C62" s="33">
        <f>SUM(C63:C65)</f>
        <v>216566.52439999999</v>
      </c>
      <c r="D62" s="33">
        <f>SUM(D63:D65)</f>
        <v>216566.52439999999</v>
      </c>
      <c r="E62" s="33">
        <f>D62/C62*100</f>
        <v>100</v>
      </c>
      <c r="F62" s="33">
        <f t="shared" ref="F62" si="23">SUM(F63:F65)</f>
        <v>216566.52439999999</v>
      </c>
      <c r="G62" s="33">
        <f>F62/C62*100</f>
        <v>100</v>
      </c>
      <c r="H62" s="33">
        <f t="shared" ref="H62" si="24">SUM(H63:H65)</f>
        <v>282067</v>
      </c>
      <c r="I62" s="33">
        <f>H62/C62*100</f>
        <v>130.24496781368674</v>
      </c>
      <c r="J62" s="33">
        <f>C62-H62</f>
        <v>-65500.475600000005</v>
      </c>
      <c r="K62" s="44"/>
      <c r="L62" s="110" t="s">
        <v>95</v>
      </c>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row>
    <row r="63" spans="1:53" s="4" customFormat="1" ht="269.25" customHeight="1" x14ac:dyDescent="0.25">
      <c r="A63" s="90"/>
      <c r="B63" s="39" t="s">
        <v>1</v>
      </c>
      <c r="C63" s="33">
        <v>115023.2</v>
      </c>
      <c r="D63" s="33">
        <v>115023.2</v>
      </c>
      <c r="E63" s="33">
        <f t="shared" ref="E63:E65" si="25">D63/C63*100</f>
        <v>100</v>
      </c>
      <c r="F63" s="33">
        <v>115023.2</v>
      </c>
      <c r="G63" s="33">
        <f t="shared" ref="G63:G64" si="26">F63/C63*100</f>
        <v>100</v>
      </c>
      <c r="H63" s="33">
        <v>115023.2</v>
      </c>
      <c r="I63" s="33">
        <f t="shared" ref="I63:I65" si="27">H63/C63*100</f>
        <v>100</v>
      </c>
      <c r="J63" s="33">
        <f>C63-H63</f>
        <v>0</v>
      </c>
      <c r="K63" s="66" t="s">
        <v>8</v>
      </c>
      <c r="L63" s="11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row>
    <row r="64" spans="1:53" s="4" customFormat="1" ht="269.25" customHeight="1" x14ac:dyDescent="0.25">
      <c r="A64" s="90"/>
      <c r="B64" s="39" t="s">
        <v>2</v>
      </c>
      <c r="C64" s="33">
        <v>94838.806750000003</v>
      </c>
      <c r="D64" s="33">
        <v>94838.806750000003</v>
      </c>
      <c r="E64" s="33">
        <f t="shared" si="25"/>
        <v>100</v>
      </c>
      <c r="F64" s="33">
        <v>94838.806750000003</v>
      </c>
      <c r="G64" s="33">
        <f t="shared" si="26"/>
        <v>100</v>
      </c>
      <c r="H64" s="33">
        <f>94838.8+61570.5</f>
        <v>156409.29999999999</v>
      </c>
      <c r="I64" s="33">
        <f>H64/C64*100</f>
        <v>164.92120194247383</v>
      </c>
      <c r="J64" s="33">
        <f>C64-H64</f>
        <v>-61570.493249999985</v>
      </c>
      <c r="K64" s="66" t="s">
        <v>8</v>
      </c>
      <c r="L64" s="11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row>
    <row r="65" spans="1:53" s="4" customFormat="1" ht="269.25" customHeight="1" x14ac:dyDescent="0.25">
      <c r="A65" s="90"/>
      <c r="B65" s="40" t="s">
        <v>3</v>
      </c>
      <c r="C65" s="34">
        <f>2119.81825+4584.6994</f>
        <v>6704.5176499999998</v>
      </c>
      <c r="D65" s="34">
        <f>2119.81825+4584.6994</f>
        <v>6704.5176499999998</v>
      </c>
      <c r="E65" s="34">
        <f t="shared" si="25"/>
        <v>100</v>
      </c>
      <c r="F65" s="34">
        <f>2119.81825+4584.6994</f>
        <v>6704.5176499999998</v>
      </c>
      <c r="G65" s="34">
        <f>F65/C65*100</f>
        <v>100</v>
      </c>
      <c r="H65" s="34">
        <f>2119.8+3930+4584.7</f>
        <v>10634.5</v>
      </c>
      <c r="I65" s="34">
        <f t="shared" si="27"/>
        <v>158.61692898966416</v>
      </c>
      <c r="J65" s="34">
        <f>C65-H65</f>
        <v>-3929.9823500000002</v>
      </c>
      <c r="K65" s="66"/>
      <c r="L65" s="112"/>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row r="66" spans="1:53" s="62" customFormat="1" ht="48" customHeight="1" x14ac:dyDescent="0.25">
      <c r="A66" s="52"/>
      <c r="B66" s="114" t="s">
        <v>43</v>
      </c>
      <c r="C66" s="129"/>
      <c r="D66" s="129"/>
      <c r="E66" s="129"/>
      <c r="F66" s="129"/>
      <c r="G66" s="129"/>
      <c r="H66" s="129"/>
      <c r="I66" s="129"/>
      <c r="J66" s="129"/>
      <c r="K66" s="129"/>
      <c r="L66" s="129"/>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row>
    <row r="67" spans="1:53" s="65" customFormat="1" ht="48" customHeight="1" x14ac:dyDescent="0.25">
      <c r="A67" s="51"/>
      <c r="B67" s="147" t="s">
        <v>63</v>
      </c>
      <c r="C67" s="161"/>
      <c r="D67" s="161"/>
      <c r="E67" s="161"/>
      <c r="F67" s="161"/>
      <c r="G67" s="161"/>
      <c r="H67" s="161"/>
      <c r="I67" s="161"/>
      <c r="J67" s="161"/>
      <c r="K67" s="161"/>
      <c r="L67" s="161"/>
    </row>
    <row r="68" spans="1:53" s="64" customFormat="1" ht="48" customHeight="1" x14ac:dyDescent="0.25">
      <c r="A68" s="54"/>
      <c r="B68" s="125" t="s">
        <v>18</v>
      </c>
      <c r="C68" s="162"/>
      <c r="D68" s="162"/>
      <c r="E68" s="162"/>
      <c r="F68" s="162"/>
      <c r="G68" s="162"/>
      <c r="H68" s="162"/>
      <c r="I68" s="162"/>
      <c r="J68" s="162"/>
      <c r="K68" s="162"/>
      <c r="L68" s="162"/>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row>
    <row r="69" spans="1:53" s="65" customFormat="1" ht="48" customHeight="1" x14ac:dyDescent="0.25">
      <c r="A69" s="51"/>
      <c r="B69" s="147" t="s">
        <v>61</v>
      </c>
      <c r="C69" s="147"/>
      <c r="D69" s="147"/>
      <c r="E69" s="147"/>
      <c r="F69" s="147"/>
      <c r="G69" s="147"/>
      <c r="H69" s="147"/>
      <c r="I69" s="147"/>
      <c r="J69" s="147"/>
      <c r="K69" s="147"/>
      <c r="L69" s="147"/>
    </row>
    <row r="70" spans="1:53" s="65" customFormat="1" ht="48" customHeight="1" x14ac:dyDescent="0.25">
      <c r="A70" s="51"/>
      <c r="B70" s="147" t="s">
        <v>11</v>
      </c>
      <c r="C70" s="147"/>
      <c r="D70" s="147"/>
      <c r="E70" s="147"/>
      <c r="F70" s="147"/>
      <c r="G70" s="147"/>
      <c r="H70" s="147"/>
      <c r="I70" s="147"/>
      <c r="J70" s="147"/>
      <c r="K70" s="147"/>
      <c r="L70" s="147"/>
    </row>
    <row r="71" spans="1:53" s="67" customFormat="1" ht="48" customHeight="1" x14ac:dyDescent="0.25">
      <c r="A71" s="13"/>
      <c r="B71" s="158" t="s">
        <v>21</v>
      </c>
      <c r="C71" s="159"/>
      <c r="D71" s="159"/>
      <c r="E71" s="159"/>
      <c r="F71" s="159"/>
      <c r="G71" s="159"/>
      <c r="H71" s="159"/>
      <c r="I71" s="159"/>
      <c r="J71" s="159"/>
      <c r="K71" s="159"/>
      <c r="L71" s="160"/>
    </row>
    <row r="72" spans="1:53" s="4" customFormat="1" ht="409.6" customHeight="1" x14ac:dyDescent="0.25">
      <c r="A72" s="90"/>
      <c r="B72" s="97" t="s">
        <v>62</v>
      </c>
      <c r="C72" s="33">
        <f>SUM(C73:C75)</f>
        <v>131556.43506000002</v>
      </c>
      <c r="D72" s="33">
        <f>SUM(D73:D75)</f>
        <v>131556.43506000002</v>
      </c>
      <c r="E72" s="33">
        <f>D72/C72*100</f>
        <v>100</v>
      </c>
      <c r="F72" s="33">
        <f>SUM(F73:F75)</f>
        <v>131556.43506000002</v>
      </c>
      <c r="G72" s="33">
        <f>F72/C72*100</f>
        <v>100</v>
      </c>
      <c r="H72" s="33">
        <f>SUM(H73:H75)</f>
        <v>131556.43506000002</v>
      </c>
      <c r="I72" s="33">
        <f>H72/C72*100</f>
        <v>100</v>
      </c>
      <c r="J72" s="33">
        <f>C72-H72</f>
        <v>0</v>
      </c>
      <c r="K72" s="44"/>
      <c r="L72" s="153" t="s">
        <v>90</v>
      </c>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row>
    <row r="73" spans="1:53" s="4" customFormat="1" ht="102.75" customHeight="1" x14ac:dyDescent="0.25">
      <c r="A73" s="90"/>
      <c r="B73" s="39" t="s">
        <v>1</v>
      </c>
      <c r="C73" s="33">
        <v>102581.72461</v>
      </c>
      <c r="D73" s="33">
        <v>102581.72461</v>
      </c>
      <c r="E73" s="33">
        <f t="shared" ref="E73:E75" si="28">D73/C73*100</f>
        <v>100</v>
      </c>
      <c r="F73" s="33">
        <v>102581.72461</v>
      </c>
      <c r="G73" s="33">
        <f t="shared" ref="G73:G75" si="29">F73/C73*100</f>
        <v>100</v>
      </c>
      <c r="H73" s="33">
        <v>102581.72461</v>
      </c>
      <c r="I73" s="33">
        <f t="shared" ref="I73:I75" si="30">H73/C73*100</f>
        <v>100</v>
      </c>
      <c r="J73" s="33">
        <f>C73-H73</f>
        <v>0</v>
      </c>
      <c r="K73" s="66" t="s">
        <v>8</v>
      </c>
      <c r="L73" s="154"/>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row>
    <row r="74" spans="1:53" s="4" customFormat="1" ht="102.75" customHeight="1" x14ac:dyDescent="0.25">
      <c r="A74" s="90"/>
      <c r="B74" s="39" t="s">
        <v>2</v>
      </c>
      <c r="C74" s="33">
        <v>27672.171490000001</v>
      </c>
      <c r="D74" s="33">
        <v>27672.171490000001</v>
      </c>
      <c r="E74" s="33">
        <f t="shared" si="28"/>
        <v>100</v>
      </c>
      <c r="F74" s="33">
        <v>27672.171490000001</v>
      </c>
      <c r="G74" s="33">
        <f>F74/C74*100</f>
        <v>100</v>
      </c>
      <c r="H74" s="33">
        <v>27672.171490000001</v>
      </c>
      <c r="I74" s="33">
        <f t="shared" si="30"/>
        <v>100</v>
      </c>
      <c r="J74" s="33">
        <f>C74-H74</f>
        <v>0</v>
      </c>
      <c r="K74" s="66" t="s">
        <v>8</v>
      </c>
      <c r="L74" s="154"/>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row>
    <row r="75" spans="1:53" s="4" customFormat="1" ht="102.75" customHeight="1" x14ac:dyDescent="0.25">
      <c r="A75" s="90"/>
      <c r="B75" s="40" t="s">
        <v>3</v>
      </c>
      <c r="C75" s="34">
        <v>1302.5389600000001</v>
      </c>
      <c r="D75" s="34">
        <v>1302.5389600000001</v>
      </c>
      <c r="E75" s="34">
        <f t="shared" si="28"/>
        <v>100</v>
      </c>
      <c r="F75" s="34">
        <v>1302.5389600000001</v>
      </c>
      <c r="G75" s="34">
        <f t="shared" si="29"/>
        <v>100</v>
      </c>
      <c r="H75" s="34">
        <v>1302.5389600000001</v>
      </c>
      <c r="I75" s="34">
        <f t="shared" si="30"/>
        <v>100</v>
      </c>
      <c r="J75" s="34">
        <f>C75-H75</f>
        <v>0</v>
      </c>
      <c r="K75" s="66" t="s">
        <v>9</v>
      </c>
      <c r="L75" s="154"/>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row>
    <row r="76" spans="1:53" s="69" customFormat="1" ht="21.75" customHeight="1" x14ac:dyDescent="0.35">
      <c r="A76" s="78"/>
      <c r="B76" s="163" t="s">
        <v>44</v>
      </c>
      <c r="C76" s="164"/>
      <c r="D76" s="164"/>
      <c r="E76" s="164"/>
      <c r="F76" s="164"/>
      <c r="G76" s="164"/>
      <c r="H76" s="164"/>
      <c r="I76" s="164"/>
      <c r="J76" s="164"/>
      <c r="K76" s="164"/>
      <c r="L76" s="164"/>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row>
    <row r="77" spans="1:53" s="69" customFormat="1" ht="42" customHeight="1" x14ac:dyDescent="0.35">
      <c r="A77" s="78"/>
      <c r="B77" s="165" t="s">
        <v>58</v>
      </c>
      <c r="C77" s="166"/>
      <c r="D77" s="166"/>
      <c r="E77" s="166"/>
      <c r="F77" s="166"/>
      <c r="G77" s="166"/>
      <c r="H77" s="166"/>
      <c r="I77" s="166"/>
      <c r="J77" s="166"/>
      <c r="K77" s="166"/>
      <c r="L77" s="167"/>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row>
    <row r="78" spans="1:53" s="69" customFormat="1" ht="22.5" customHeight="1" x14ac:dyDescent="0.35">
      <c r="A78" s="78"/>
      <c r="B78" s="180" t="s">
        <v>33</v>
      </c>
      <c r="C78" s="181"/>
      <c r="D78" s="181"/>
      <c r="E78" s="181"/>
      <c r="F78" s="181"/>
      <c r="G78" s="181"/>
      <c r="H78" s="181"/>
      <c r="I78" s="181"/>
      <c r="J78" s="181"/>
      <c r="K78" s="181"/>
      <c r="L78" s="182"/>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row>
    <row r="79" spans="1:53" s="80" customFormat="1" ht="41.25" customHeight="1" x14ac:dyDescent="0.35">
      <c r="A79" s="79"/>
      <c r="B79" s="165" t="s">
        <v>72</v>
      </c>
      <c r="C79" s="166"/>
      <c r="D79" s="166"/>
      <c r="E79" s="166"/>
      <c r="F79" s="166"/>
      <c r="G79" s="166"/>
      <c r="H79" s="166"/>
      <c r="I79" s="166"/>
      <c r="J79" s="166"/>
      <c r="K79" s="166"/>
      <c r="L79" s="167"/>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row>
    <row r="80" spans="1:53" s="80" customFormat="1" ht="24" customHeight="1" x14ac:dyDescent="0.35">
      <c r="A80" s="79"/>
      <c r="B80" s="168" t="s">
        <v>73</v>
      </c>
      <c r="C80" s="168"/>
      <c r="D80" s="168"/>
      <c r="E80" s="168"/>
      <c r="F80" s="168"/>
      <c r="G80" s="168"/>
      <c r="H80" s="168"/>
      <c r="I80" s="168"/>
      <c r="J80" s="168"/>
      <c r="K80" s="168"/>
      <c r="L80" s="1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row>
    <row r="81" spans="1:53" s="80" customFormat="1" ht="44.25" customHeight="1" x14ac:dyDescent="0.35">
      <c r="A81" s="79"/>
      <c r="B81" s="169" t="s">
        <v>78</v>
      </c>
      <c r="C81" s="169"/>
      <c r="D81" s="169"/>
      <c r="E81" s="169"/>
      <c r="F81" s="169"/>
      <c r="G81" s="169"/>
      <c r="H81" s="169"/>
      <c r="I81" s="169"/>
      <c r="J81" s="169"/>
      <c r="K81" s="169"/>
      <c r="L81" s="169"/>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row>
    <row r="82" spans="1:53" s="23" customFormat="1" ht="409.6" customHeight="1" x14ac:dyDescent="0.25">
      <c r="A82" s="22"/>
      <c r="B82" s="97" t="s">
        <v>74</v>
      </c>
      <c r="C82" s="33">
        <f>SUM(C83:C85)</f>
        <v>337043.96505999996</v>
      </c>
      <c r="D82" s="33">
        <f>SUM(D83:D85)</f>
        <v>194038.33119</v>
      </c>
      <c r="E82" s="33">
        <f>D82/C82*100</f>
        <v>57.57062914787916</v>
      </c>
      <c r="F82" s="33">
        <f t="shared" ref="F82" si="31">SUM(F83:F85)</f>
        <v>194038.33119</v>
      </c>
      <c r="G82" s="33">
        <f>F82/C82*100</f>
        <v>57.57062914787916</v>
      </c>
      <c r="H82" s="33">
        <f t="shared" ref="H82" si="32">SUM(H83:H85)</f>
        <v>67880.187449999998</v>
      </c>
      <c r="I82" s="33">
        <f>H82/C82*100</f>
        <v>20.139861408856881</v>
      </c>
      <c r="J82" s="33">
        <f>C82-H82</f>
        <v>269163.77760999999</v>
      </c>
      <c r="K82" s="86"/>
      <c r="L82" s="110" t="s">
        <v>100</v>
      </c>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row>
    <row r="83" spans="1:53" s="23" customFormat="1" ht="342.75" customHeight="1" x14ac:dyDescent="0.25">
      <c r="A83" s="22"/>
      <c r="B83" s="39" t="s">
        <v>1</v>
      </c>
      <c r="C83" s="33">
        <f>C89+C94</f>
        <v>0</v>
      </c>
      <c r="D83" s="33">
        <f>D89+D94</f>
        <v>0</v>
      </c>
      <c r="E83" s="33">
        <v>0</v>
      </c>
      <c r="F83" s="33">
        <f>F89+F94</f>
        <v>0</v>
      </c>
      <c r="G83" s="33">
        <v>0</v>
      </c>
      <c r="H83" s="33">
        <f>H89+H94</f>
        <v>0</v>
      </c>
      <c r="I83" s="33">
        <v>0</v>
      </c>
      <c r="J83" s="33">
        <f>C83-H83</f>
        <v>0</v>
      </c>
      <c r="K83" s="87" t="s">
        <v>8</v>
      </c>
      <c r="L83" s="11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row>
    <row r="84" spans="1:53" s="23" customFormat="1" ht="342.75" customHeight="1" x14ac:dyDescent="0.25">
      <c r="A84" s="22"/>
      <c r="B84" s="39" t="s">
        <v>2</v>
      </c>
      <c r="C84" s="33">
        <f t="shared" ref="C84:D85" si="33">C90+C95</f>
        <v>315863.81365999999</v>
      </c>
      <c r="D84" s="33">
        <f t="shared" si="33"/>
        <v>173263.60404999999</v>
      </c>
      <c r="E84" s="33">
        <f t="shared" ref="E84:E85" si="34">D84/C84*100</f>
        <v>54.853894797997739</v>
      </c>
      <c r="F84" s="33">
        <f t="shared" ref="F84:F85" si="35">F90+F95</f>
        <v>173263.60404999999</v>
      </c>
      <c r="G84" s="33">
        <f t="shared" ref="G84:G85" si="36">F84/C84*100</f>
        <v>54.853894797997739</v>
      </c>
      <c r="H84" s="33">
        <f t="shared" ref="H84:H85" si="37">H90+H95</f>
        <v>50694.330309999998</v>
      </c>
      <c r="I84" s="33">
        <f t="shared" ref="I84:I85" si="38">H84/C84*100</f>
        <v>16.049426403927374</v>
      </c>
      <c r="J84" s="33">
        <f>C84-H84</f>
        <v>265169.48334999999</v>
      </c>
      <c r="K84" s="87" t="s">
        <v>8</v>
      </c>
      <c r="L84" s="11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row>
    <row r="85" spans="1:53" s="23" customFormat="1" ht="342.75" customHeight="1" x14ac:dyDescent="0.25">
      <c r="A85" s="22"/>
      <c r="B85" s="40" t="s">
        <v>3</v>
      </c>
      <c r="C85" s="34">
        <f t="shared" si="33"/>
        <v>21180.151399999999</v>
      </c>
      <c r="D85" s="34">
        <f t="shared" si="33"/>
        <v>20774.727139999999</v>
      </c>
      <c r="E85" s="34">
        <f t="shared" si="34"/>
        <v>98.085829263713393</v>
      </c>
      <c r="F85" s="34">
        <f t="shared" si="35"/>
        <v>20774.727139999999</v>
      </c>
      <c r="G85" s="34">
        <f t="shared" si="36"/>
        <v>98.085829263713393</v>
      </c>
      <c r="H85" s="34">
        <f t="shared" si="37"/>
        <v>17185.85714</v>
      </c>
      <c r="I85" s="34">
        <f t="shared" si="38"/>
        <v>81.141332823522688</v>
      </c>
      <c r="J85" s="34">
        <f>C85-H85</f>
        <v>3994.2942599999988</v>
      </c>
      <c r="K85" s="87"/>
      <c r="L85" s="112"/>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row>
    <row r="86" spans="1:53" s="23" customFormat="1" ht="24.95" customHeight="1" x14ac:dyDescent="0.25">
      <c r="A86" s="22"/>
      <c r="B86" s="41" t="s">
        <v>36</v>
      </c>
      <c r="C86" s="142"/>
      <c r="D86" s="143"/>
      <c r="E86" s="143"/>
      <c r="F86" s="143"/>
      <c r="G86" s="143"/>
      <c r="H86" s="143"/>
      <c r="I86" s="143"/>
      <c r="J86" s="143"/>
      <c r="K86" s="143"/>
      <c r="L86" s="144"/>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row>
    <row r="87" spans="1:53" s="23" customFormat="1" ht="24.95" customHeight="1" x14ac:dyDescent="0.25">
      <c r="A87" s="22"/>
      <c r="B87" s="43" t="s">
        <v>17</v>
      </c>
      <c r="C87" s="95"/>
      <c r="D87" s="96"/>
      <c r="E87" s="96"/>
      <c r="F87" s="96"/>
      <c r="G87" s="96"/>
      <c r="H87" s="96"/>
      <c r="I87" s="96"/>
      <c r="J87" s="96"/>
      <c r="K87" s="96"/>
      <c r="L87" s="88"/>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row>
    <row r="88" spans="1:53" s="23" customFormat="1" ht="76.5" customHeight="1" x14ac:dyDescent="0.25">
      <c r="A88" s="22"/>
      <c r="B88" s="97" t="s">
        <v>35</v>
      </c>
      <c r="C88" s="33">
        <f>SUM(C89:C91)</f>
        <v>76040.910789999994</v>
      </c>
      <c r="D88" s="33">
        <f>SUM(D89:D91)</f>
        <v>67880.187449999998</v>
      </c>
      <c r="E88" s="33">
        <f>D88/C88*100</f>
        <v>89.26798317482384</v>
      </c>
      <c r="F88" s="33">
        <f t="shared" ref="F88" si="39">SUM(F89:F91)</f>
        <v>67880.187449999998</v>
      </c>
      <c r="G88" s="33">
        <f>F88/C88*100</f>
        <v>89.26798317482384</v>
      </c>
      <c r="H88" s="33">
        <f>SUM(H89:H91)</f>
        <v>67880.187449999998</v>
      </c>
      <c r="I88" s="33">
        <f>H88/C88*100</f>
        <v>89.26798317482384</v>
      </c>
      <c r="J88" s="33">
        <f>C88-H88</f>
        <v>8160.7233399999968</v>
      </c>
      <c r="K88" s="44"/>
      <c r="L88" s="110" t="s">
        <v>99</v>
      </c>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row>
    <row r="89" spans="1:53" s="23" customFormat="1" ht="24.95" customHeight="1" x14ac:dyDescent="0.25">
      <c r="A89" s="22"/>
      <c r="B89" s="39" t="s">
        <v>1</v>
      </c>
      <c r="C89" s="33">
        <v>0</v>
      </c>
      <c r="D89" s="33">
        <v>0</v>
      </c>
      <c r="E89" s="33">
        <v>0</v>
      </c>
      <c r="F89" s="33">
        <v>0</v>
      </c>
      <c r="G89" s="33">
        <v>0</v>
      </c>
      <c r="H89" s="33">
        <v>0</v>
      </c>
      <c r="I89" s="33">
        <v>0</v>
      </c>
      <c r="J89" s="33">
        <f>C89-H89</f>
        <v>0</v>
      </c>
      <c r="K89" s="66" t="s">
        <v>8</v>
      </c>
      <c r="L89" s="11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row>
    <row r="90" spans="1:53" s="23" customFormat="1" ht="24.95" customHeight="1" x14ac:dyDescent="0.25">
      <c r="A90" s="22"/>
      <c r="B90" s="39" t="s">
        <v>2</v>
      </c>
      <c r="C90" s="33">
        <v>58449.629390000002</v>
      </c>
      <c r="D90" s="33">
        <v>50694.330309999998</v>
      </c>
      <c r="E90" s="33">
        <f t="shared" ref="E90:E91" si="40">D90/C90*100</f>
        <v>86.731653971228013</v>
      </c>
      <c r="F90" s="33">
        <v>50694.330309999998</v>
      </c>
      <c r="G90" s="33">
        <f t="shared" ref="G90:G91" si="41">F90/C90*100</f>
        <v>86.731653971228013</v>
      </c>
      <c r="H90" s="33">
        <v>50694.330309999998</v>
      </c>
      <c r="I90" s="33">
        <f t="shared" ref="I90:I91" si="42">H90/C90*100</f>
        <v>86.731653971228013</v>
      </c>
      <c r="J90" s="33">
        <f>C90-H90</f>
        <v>7755.2990800000043</v>
      </c>
      <c r="K90" s="66" t="s">
        <v>8</v>
      </c>
      <c r="L90" s="11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row>
    <row r="91" spans="1:53" s="23" customFormat="1" ht="24.95" customHeight="1" x14ac:dyDescent="0.25">
      <c r="A91" s="22"/>
      <c r="B91" s="40" t="s">
        <v>3</v>
      </c>
      <c r="C91" s="34">
        <v>17591.2814</v>
      </c>
      <c r="D91" s="34">
        <v>17185.85714</v>
      </c>
      <c r="E91" s="34">
        <f t="shared" si="40"/>
        <v>97.695311383058197</v>
      </c>
      <c r="F91" s="34">
        <v>17185.85714</v>
      </c>
      <c r="G91" s="34">
        <f t="shared" si="41"/>
        <v>97.695311383058197</v>
      </c>
      <c r="H91" s="34">
        <v>17185.85714</v>
      </c>
      <c r="I91" s="34">
        <f t="shared" si="42"/>
        <v>97.695311383058197</v>
      </c>
      <c r="J91" s="34">
        <f>C91-H91</f>
        <v>405.42425999999978</v>
      </c>
      <c r="K91" s="66"/>
      <c r="L91" s="112"/>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row>
    <row r="92" spans="1:53" s="23" customFormat="1" ht="24.95" customHeight="1" x14ac:dyDescent="0.25">
      <c r="A92" s="22"/>
      <c r="B92" s="43" t="s">
        <v>16</v>
      </c>
      <c r="C92" s="142"/>
      <c r="D92" s="143"/>
      <c r="E92" s="143"/>
      <c r="F92" s="143"/>
      <c r="G92" s="143"/>
      <c r="H92" s="143"/>
      <c r="I92" s="143"/>
      <c r="J92" s="143"/>
      <c r="K92" s="143"/>
      <c r="L92" s="144"/>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row>
    <row r="93" spans="1:53" s="23" customFormat="1" ht="409.6" customHeight="1" x14ac:dyDescent="0.25">
      <c r="A93" s="22"/>
      <c r="B93" s="56" t="s">
        <v>35</v>
      </c>
      <c r="C93" s="33">
        <f>SUM(C94:C96)</f>
        <v>261003.05426999999</v>
      </c>
      <c r="D93" s="33">
        <f>SUM(D94:D96)</f>
        <v>126158.14374</v>
      </c>
      <c r="E93" s="33">
        <f>D93/C93*100</f>
        <v>48.335887904780265</v>
      </c>
      <c r="F93" s="33">
        <f t="shared" ref="F93" si="43">SUM(F94:F96)</f>
        <v>126158.14374</v>
      </c>
      <c r="G93" s="33">
        <f>F93/C93*100</f>
        <v>48.335887904780265</v>
      </c>
      <c r="H93" s="102">
        <f t="shared" ref="H93" si="44">SUM(H94:H96)</f>
        <v>0</v>
      </c>
      <c r="I93" s="33">
        <f>H93/C93*100</f>
        <v>0</v>
      </c>
      <c r="J93" s="33">
        <f>C93-H93</f>
        <v>261003.05426999999</v>
      </c>
      <c r="K93" s="44"/>
      <c r="L93" s="170" t="s">
        <v>96</v>
      </c>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row>
    <row r="94" spans="1:53" s="23" customFormat="1" ht="150" customHeight="1" x14ac:dyDescent="0.25">
      <c r="A94" s="22"/>
      <c r="B94" s="39" t="s">
        <v>1</v>
      </c>
      <c r="C94" s="33">
        <v>0</v>
      </c>
      <c r="D94" s="33">
        <v>0</v>
      </c>
      <c r="E94" s="33">
        <v>0</v>
      </c>
      <c r="F94" s="33">
        <v>0</v>
      </c>
      <c r="G94" s="33">
        <v>0</v>
      </c>
      <c r="H94" s="102">
        <v>0</v>
      </c>
      <c r="I94" s="33">
        <v>0</v>
      </c>
      <c r="J94" s="33">
        <f>C94-H94</f>
        <v>0</v>
      </c>
      <c r="K94" s="66" t="s">
        <v>8</v>
      </c>
      <c r="L94" s="11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row>
    <row r="95" spans="1:53" s="23" customFormat="1" ht="150" customHeight="1" x14ac:dyDescent="0.25">
      <c r="A95" s="22"/>
      <c r="B95" s="39" t="s">
        <v>2</v>
      </c>
      <c r="C95" s="33">
        <v>257414.18427</v>
      </c>
      <c r="D95" s="33">
        <v>122569.27374</v>
      </c>
      <c r="E95" s="33">
        <f t="shared" ref="E95:E96" si="45">D95/C95*100</f>
        <v>47.615586564351062</v>
      </c>
      <c r="F95" s="33">
        <v>122569.27374</v>
      </c>
      <c r="G95" s="33">
        <f t="shared" ref="G95:G96" si="46">F95/C95*100</f>
        <v>47.615586564351062</v>
      </c>
      <c r="H95" s="102">
        <v>0</v>
      </c>
      <c r="I95" s="33">
        <f t="shared" ref="I95:I96" si="47">H95/C95*100</f>
        <v>0</v>
      </c>
      <c r="J95" s="33">
        <f>C95-H95</f>
        <v>257414.18427</v>
      </c>
      <c r="K95" s="66" t="s">
        <v>8</v>
      </c>
      <c r="L95" s="11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row>
    <row r="96" spans="1:53" s="23" customFormat="1" ht="150" customHeight="1" x14ac:dyDescent="0.25">
      <c r="A96" s="22"/>
      <c r="B96" s="40" t="s">
        <v>3</v>
      </c>
      <c r="C96" s="34">
        <v>3588.87</v>
      </c>
      <c r="D96" s="34">
        <v>3588.87</v>
      </c>
      <c r="E96" s="34">
        <f t="shared" si="45"/>
        <v>100</v>
      </c>
      <c r="F96" s="34">
        <v>3588.87</v>
      </c>
      <c r="G96" s="34">
        <f t="shared" si="46"/>
        <v>100</v>
      </c>
      <c r="H96" s="103">
        <v>0</v>
      </c>
      <c r="I96" s="34">
        <f t="shared" si="47"/>
        <v>0</v>
      </c>
      <c r="J96" s="34">
        <f>C96-H96</f>
        <v>3588.87</v>
      </c>
      <c r="K96" s="66"/>
      <c r="L96" s="112"/>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row>
    <row r="97" spans="1:53" s="72" customFormat="1" ht="51.75" customHeight="1" x14ac:dyDescent="0.25">
      <c r="A97" s="81"/>
      <c r="B97" s="136" t="s">
        <v>77</v>
      </c>
      <c r="C97" s="137"/>
      <c r="D97" s="137"/>
      <c r="E97" s="137"/>
      <c r="F97" s="137"/>
      <c r="G97" s="137"/>
      <c r="H97" s="137"/>
      <c r="I97" s="137"/>
      <c r="J97" s="137"/>
      <c r="K97" s="137"/>
      <c r="L97" s="138"/>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row>
    <row r="98" spans="1:53" s="72" customFormat="1" ht="51.75" customHeight="1" x14ac:dyDescent="0.25">
      <c r="A98" s="81"/>
      <c r="B98" s="122" t="s">
        <v>75</v>
      </c>
      <c r="C98" s="155"/>
      <c r="D98" s="155"/>
      <c r="E98" s="155"/>
      <c r="F98" s="155"/>
      <c r="G98" s="155"/>
      <c r="H98" s="155"/>
      <c r="I98" s="155"/>
      <c r="J98" s="155"/>
      <c r="K98" s="155"/>
      <c r="L98" s="156"/>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row>
    <row r="99" spans="1:53" s="72" customFormat="1" ht="51.75" customHeight="1" x14ac:dyDescent="0.25">
      <c r="A99" s="84"/>
      <c r="B99" s="157" t="s">
        <v>59</v>
      </c>
      <c r="C99" s="157"/>
      <c r="D99" s="157"/>
      <c r="E99" s="157"/>
      <c r="F99" s="157"/>
      <c r="G99" s="157"/>
      <c r="H99" s="157"/>
      <c r="I99" s="157"/>
      <c r="J99" s="157"/>
      <c r="K99" s="157"/>
      <c r="L99" s="157"/>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row>
    <row r="100" spans="1:53" s="72" customFormat="1" ht="51.75" customHeight="1" x14ac:dyDescent="0.25">
      <c r="A100" s="85"/>
      <c r="B100" s="107" t="s">
        <v>21</v>
      </c>
      <c r="C100" s="108"/>
      <c r="D100" s="108"/>
      <c r="E100" s="108"/>
      <c r="F100" s="108"/>
      <c r="G100" s="108"/>
      <c r="H100" s="108"/>
      <c r="I100" s="108"/>
      <c r="J100" s="108"/>
      <c r="K100" s="108"/>
      <c r="L100" s="109"/>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row>
    <row r="101" spans="1:53" s="69" customFormat="1" ht="409.6" customHeight="1" x14ac:dyDescent="0.35">
      <c r="A101" s="82"/>
      <c r="B101" s="56" t="s">
        <v>76</v>
      </c>
      <c r="C101" s="33">
        <f>C102+C103+C104</f>
        <v>25529.20291</v>
      </c>
      <c r="D101" s="33">
        <f>D102+D103+D104</f>
        <v>0</v>
      </c>
      <c r="E101" s="33">
        <f>D101/C101*100</f>
        <v>0</v>
      </c>
      <c r="F101" s="33">
        <f>F102+F103+F104</f>
        <v>0</v>
      </c>
      <c r="G101" s="33">
        <f>F101/C101*100</f>
        <v>0</v>
      </c>
      <c r="H101" s="33">
        <f>H102+H103+H104</f>
        <v>0</v>
      </c>
      <c r="I101" s="33">
        <f>H101/C101*100</f>
        <v>0</v>
      </c>
      <c r="J101" s="33">
        <f>C101-H101</f>
        <v>25529.20291</v>
      </c>
      <c r="K101" s="83"/>
      <c r="L101" s="153" t="s">
        <v>97</v>
      </c>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row>
    <row r="102" spans="1:53" s="69" customFormat="1" ht="148.5" customHeight="1" x14ac:dyDescent="0.35">
      <c r="A102" s="82"/>
      <c r="B102" s="39" t="s">
        <v>1</v>
      </c>
      <c r="C102" s="33">
        <v>0</v>
      </c>
      <c r="D102" s="33">
        <v>0</v>
      </c>
      <c r="E102" s="33">
        <v>0</v>
      </c>
      <c r="F102" s="33">
        <v>0</v>
      </c>
      <c r="G102" s="33">
        <v>0</v>
      </c>
      <c r="H102" s="33">
        <v>0</v>
      </c>
      <c r="I102" s="33">
        <v>0</v>
      </c>
      <c r="J102" s="33">
        <f>C102-H102</f>
        <v>0</v>
      </c>
      <c r="K102" s="83"/>
      <c r="L102" s="154"/>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row>
    <row r="103" spans="1:53" s="69" customFormat="1" ht="148.5" customHeight="1" x14ac:dyDescent="0.35">
      <c r="A103" s="82"/>
      <c r="B103" s="39" t="s">
        <v>2</v>
      </c>
      <c r="C103" s="33">
        <v>23997.45074</v>
      </c>
      <c r="D103" s="33">
        <v>0</v>
      </c>
      <c r="E103" s="33">
        <v>0</v>
      </c>
      <c r="F103" s="33">
        <v>0</v>
      </c>
      <c r="G103" s="33">
        <v>0</v>
      </c>
      <c r="H103" s="33">
        <v>0</v>
      </c>
      <c r="I103" s="33">
        <v>0</v>
      </c>
      <c r="J103" s="33">
        <f>C103-H103</f>
        <v>23997.45074</v>
      </c>
      <c r="K103" s="83"/>
      <c r="L103" s="154"/>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row>
    <row r="104" spans="1:53" s="69" customFormat="1" ht="148.5" customHeight="1" x14ac:dyDescent="0.35">
      <c r="A104" s="82"/>
      <c r="B104" s="40" t="s">
        <v>3</v>
      </c>
      <c r="C104" s="34">
        <v>1531.75217</v>
      </c>
      <c r="D104" s="34">
        <v>0</v>
      </c>
      <c r="E104" s="34">
        <v>0</v>
      </c>
      <c r="F104" s="34">
        <v>0</v>
      </c>
      <c r="G104" s="34">
        <v>0</v>
      </c>
      <c r="H104" s="34">
        <v>0</v>
      </c>
      <c r="I104" s="34">
        <v>0</v>
      </c>
      <c r="J104" s="34">
        <f>C104-H104</f>
        <v>1531.75217</v>
      </c>
      <c r="K104" s="83"/>
      <c r="L104" s="154"/>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row>
    <row r="105" spans="1:53" s="76" customFormat="1" ht="42" customHeight="1" x14ac:dyDescent="0.25">
      <c r="A105" s="70"/>
      <c r="B105" s="150" t="s">
        <v>45</v>
      </c>
      <c r="C105" s="150"/>
      <c r="D105" s="150"/>
      <c r="E105" s="150"/>
      <c r="F105" s="150"/>
      <c r="G105" s="150"/>
      <c r="H105" s="150"/>
      <c r="I105" s="150"/>
      <c r="J105" s="150"/>
      <c r="K105" s="150"/>
      <c r="L105" s="150"/>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1"/>
      <c r="AX105" s="101"/>
      <c r="AY105" s="101"/>
      <c r="AZ105" s="101"/>
      <c r="BA105" s="101"/>
    </row>
    <row r="106" spans="1:53" s="71" customFormat="1" ht="42" customHeight="1" x14ac:dyDescent="0.25">
      <c r="A106" s="114" t="s">
        <v>68</v>
      </c>
      <c r="B106" s="114"/>
      <c r="C106" s="114"/>
      <c r="D106" s="114"/>
      <c r="E106" s="114"/>
      <c r="F106" s="114"/>
      <c r="G106" s="114"/>
      <c r="H106" s="114"/>
      <c r="I106" s="114"/>
      <c r="J106" s="114"/>
      <c r="K106" s="114"/>
      <c r="L106" s="114"/>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row>
    <row r="107" spans="1:53" s="73" customFormat="1" ht="42" customHeight="1" x14ac:dyDescent="0.25">
      <c r="A107" s="92"/>
      <c r="B107" s="122" t="s">
        <v>69</v>
      </c>
      <c r="C107" s="123"/>
      <c r="D107" s="123"/>
      <c r="E107" s="123"/>
      <c r="F107" s="123"/>
      <c r="G107" s="123"/>
      <c r="H107" s="123"/>
      <c r="I107" s="123"/>
      <c r="J107" s="123"/>
      <c r="K107" s="123"/>
      <c r="L107" s="124"/>
    </row>
    <row r="108" spans="1:53" s="74" customFormat="1" ht="42" customHeight="1" x14ac:dyDescent="0.25">
      <c r="A108" s="93"/>
      <c r="B108" s="136" t="s">
        <v>38</v>
      </c>
      <c r="C108" s="137"/>
      <c r="D108" s="137"/>
      <c r="E108" s="137"/>
      <c r="F108" s="137"/>
      <c r="G108" s="137"/>
      <c r="H108" s="137"/>
      <c r="I108" s="137"/>
      <c r="J108" s="137"/>
      <c r="K108" s="137"/>
      <c r="L108" s="138"/>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row>
    <row r="109" spans="1:53" s="73" customFormat="1" ht="42" customHeight="1" x14ac:dyDescent="0.25">
      <c r="A109" s="92"/>
      <c r="B109" s="133" t="s">
        <v>70</v>
      </c>
      <c r="C109" s="174"/>
      <c r="D109" s="174"/>
      <c r="E109" s="174"/>
      <c r="F109" s="174"/>
      <c r="G109" s="174"/>
      <c r="H109" s="174"/>
      <c r="I109" s="174"/>
      <c r="J109" s="174"/>
      <c r="K109" s="174"/>
      <c r="L109" s="175"/>
    </row>
    <row r="110" spans="1:53" s="73" customFormat="1" ht="42" customHeight="1" x14ac:dyDescent="0.25">
      <c r="A110" s="75"/>
      <c r="B110" s="147" t="s">
        <v>39</v>
      </c>
      <c r="C110" s="147"/>
      <c r="D110" s="147"/>
      <c r="E110" s="147"/>
      <c r="F110" s="147"/>
      <c r="G110" s="147"/>
      <c r="H110" s="147"/>
      <c r="I110" s="147"/>
      <c r="J110" s="147"/>
      <c r="K110" s="147"/>
      <c r="L110" s="147"/>
    </row>
    <row r="111" spans="1:53" s="73" customFormat="1" ht="42" customHeight="1" x14ac:dyDescent="0.25">
      <c r="A111" s="77"/>
      <c r="B111" s="158" t="s">
        <v>79</v>
      </c>
      <c r="C111" s="159"/>
      <c r="D111" s="159"/>
      <c r="E111" s="159"/>
      <c r="F111" s="159"/>
      <c r="G111" s="159"/>
      <c r="H111" s="159"/>
      <c r="I111" s="159"/>
      <c r="J111" s="159"/>
      <c r="K111" s="159"/>
      <c r="L111" s="160"/>
    </row>
    <row r="112" spans="1:53" s="68" customFormat="1" ht="409.6" customHeight="1" x14ac:dyDescent="0.35">
      <c r="A112" s="50"/>
      <c r="B112" s="94" t="s">
        <v>71</v>
      </c>
      <c r="C112" s="33">
        <f>C113+C114+C115</f>
        <v>3053.8129799999997</v>
      </c>
      <c r="D112" s="33">
        <f>D113+D114+D115</f>
        <v>3053.8129799999997</v>
      </c>
      <c r="E112" s="33">
        <f>D112/C112*100</f>
        <v>100</v>
      </c>
      <c r="F112" s="33">
        <f>F113+F114+F115</f>
        <v>3053.8129799999997</v>
      </c>
      <c r="G112" s="33">
        <f>F112/C112*100</f>
        <v>100</v>
      </c>
      <c r="H112" s="33">
        <f>H113+H114+H115</f>
        <v>3053.8129799999997</v>
      </c>
      <c r="I112" s="33">
        <f>H112/C112*100</f>
        <v>100</v>
      </c>
      <c r="J112" s="33">
        <f>C112-H112</f>
        <v>0</v>
      </c>
      <c r="K112" s="34"/>
      <c r="L112" s="148" t="s">
        <v>86</v>
      </c>
    </row>
    <row r="113" spans="1:53" s="68" customFormat="1" ht="52.5" customHeight="1" x14ac:dyDescent="0.35">
      <c r="A113" s="50"/>
      <c r="B113" s="45" t="s">
        <v>1</v>
      </c>
      <c r="C113" s="33">
        <v>2426.26532</v>
      </c>
      <c r="D113" s="33">
        <v>2426.26532</v>
      </c>
      <c r="E113" s="33">
        <f t="shared" ref="E113:E114" si="48">D113/C113*100</f>
        <v>100</v>
      </c>
      <c r="F113" s="33">
        <v>2426.26532</v>
      </c>
      <c r="G113" s="33">
        <f t="shared" ref="G113:G114" si="49">F113/C113*100</f>
        <v>100</v>
      </c>
      <c r="H113" s="33">
        <v>2426.26532</v>
      </c>
      <c r="I113" s="33">
        <f t="shared" ref="I113:I114" si="50">H113/C113*100</f>
        <v>100</v>
      </c>
      <c r="J113" s="33">
        <f>C113-H113</f>
        <v>0</v>
      </c>
      <c r="K113" s="34"/>
      <c r="L113" s="149"/>
    </row>
    <row r="114" spans="1:53" s="68" customFormat="1" ht="52.5" customHeight="1" x14ac:dyDescent="0.35">
      <c r="A114" s="50"/>
      <c r="B114" s="45" t="s">
        <v>2</v>
      </c>
      <c r="C114" s="33">
        <v>384.51504</v>
      </c>
      <c r="D114" s="33">
        <v>384.51504</v>
      </c>
      <c r="E114" s="33">
        <f t="shared" si="48"/>
        <v>100</v>
      </c>
      <c r="F114" s="33">
        <v>384.51504</v>
      </c>
      <c r="G114" s="33">
        <f t="shared" si="49"/>
        <v>100</v>
      </c>
      <c r="H114" s="33">
        <v>384.51504</v>
      </c>
      <c r="I114" s="33">
        <f t="shared" si="50"/>
        <v>100</v>
      </c>
      <c r="J114" s="33">
        <f>C114-H114</f>
        <v>0</v>
      </c>
      <c r="K114" s="34"/>
      <c r="L114" s="149"/>
    </row>
    <row r="115" spans="1:53" s="68" customFormat="1" ht="52.5" customHeight="1" x14ac:dyDescent="0.35">
      <c r="A115" s="50"/>
      <c r="B115" s="46" t="s">
        <v>3</v>
      </c>
      <c r="C115" s="34">
        <v>243.03262000000001</v>
      </c>
      <c r="D115" s="34">
        <v>243.03262000000001</v>
      </c>
      <c r="E115" s="34">
        <f t="shared" ref="E115" si="51">D115/C115*100</f>
        <v>100</v>
      </c>
      <c r="F115" s="34">
        <v>243.03262000000001</v>
      </c>
      <c r="G115" s="34">
        <f t="shared" ref="G115" si="52">F115/C115*100</f>
        <v>100</v>
      </c>
      <c r="H115" s="34">
        <v>243.03262000000001</v>
      </c>
      <c r="I115" s="34">
        <f t="shared" ref="I115" si="53">H115/C115*100</f>
        <v>100</v>
      </c>
      <c r="J115" s="34">
        <f>C115-H115</f>
        <v>0</v>
      </c>
      <c r="K115" s="34"/>
      <c r="L115" s="149"/>
    </row>
    <row r="116" spans="1:53" s="28" customFormat="1" ht="27.75" customHeight="1" x14ac:dyDescent="0.25">
      <c r="A116" s="51"/>
      <c r="B116" s="150" t="s">
        <v>64</v>
      </c>
      <c r="C116" s="151"/>
      <c r="D116" s="151"/>
      <c r="E116" s="151"/>
      <c r="F116" s="151"/>
      <c r="G116" s="151"/>
      <c r="H116" s="151"/>
      <c r="I116" s="151"/>
      <c r="J116" s="151"/>
      <c r="K116" s="151"/>
      <c r="L116" s="151"/>
    </row>
    <row r="117" spans="1:53" s="53" customFormat="1" ht="27.75" customHeight="1" x14ac:dyDescent="0.25">
      <c r="A117" s="52"/>
      <c r="B117" s="114" t="s">
        <v>46</v>
      </c>
      <c r="C117" s="129"/>
      <c r="D117" s="129"/>
      <c r="E117" s="129"/>
      <c r="F117" s="129"/>
      <c r="G117" s="129"/>
      <c r="H117" s="129"/>
      <c r="I117" s="129"/>
      <c r="J117" s="129"/>
      <c r="K117" s="129"/>
      <c r="L117" s="129"/>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row>
    <row r="118" spans="1:53" s="28" customFormat="1" ht="27.75" customHeight="1" x14ac:dyDescent="0.25">
      <c r="A118" s="51"/>
      <c r="B118" s="147" t="s">
        <v>65</v>
      </c>
      <c r="C118" s="147"/>
      <c r="D118" s="147"/>
      <c r="E118" s="147"/>
      <c r="F118" s="147"/>
      <c r="G118" s="147"/>
      <c r="H118" s="147"/>
      <c r="I118" s="147"/>
      <c r="J118" s="147"/>
      <c r="K118" s="147"/>
      <c r="L118" s="147"/>
    </row>
    <row r="119" spans="1:53" s="55" customFormat="1" ht="27.75" customHeight="1" x14ac:dyDescent="0.25">
      <c r="A119" s="54"/>
      <c r="B119" s="125" t="s">
        <v>31</v>
      </c>
      <c r="C119" s="125"/>
      <c r="D119" s="125"/>
      <c r="E119" s="125"/>
      <c r="F119" s="125"/>
      <c r="G119" s="125"/>
      <c r="H119" s="125"/>
      <c r="I119" s="125"/>
      <c r="J119" s="125"/>
      <c r="K119" s="125"/>
      <c r="L119" s="125"/>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8"/>
      <c r="AY119" s="28"/>
      <c r="AZ119" s="28"/>
      <c r="BA119" s="28"/>
    </row>
    <row r="120" spans="1:53" s="28" customFormat="1" ht="27.75" customHeight="1" x14ac:dyDescent="0.25">
      <c r="A120" s="51"/>
      <c r="B120" s="147" t="s">
        <v>66</v>
      </c>
      <c r="C120" s="147"/>
      <c r="D120" s="147"/>
      <c r="E120" s="147"/>
      <c r="F120" s="147"/>
      <c r="G120" s="147"/>
      <c r="H120" s="147"/>
      <c r="I120" s="147"/>
      <c r="J120" s="147"/>
      <c r="K120" s="147"/>
      <c r="L120" s="147"/>
    </row>
    <row r="121" spans="1:53" s="28" customFormat="1" ht="38.25" customHeight="1" x14ac:dyDescent="0.25">
      <c r="A121" s="51"/>
      <c r="B121" s="147" t="s">
        <v>67</v>
      </c>
      <c r="C121" s="147"/>
      <c r="D121" s="147"/>
      <c r="E121" s="147"/>
      <c r="F121" s="147"/>
      <c r="G121" s="147"/>
      <c r="H121" s="147"/>
      <c r="I121" s="147"/>
      <c r="J121" s="147"/>
      <c r="K121" s="147"/>
      <c r="L121" s="147"/>
    </row>
    <row r="122" spans="1:53" s="28" customFormat="1" ht="27.75" customHeight="1" x14ac:dyDescent="0.25">
      <c r="A122" s="51"/>
      <c r="B122" s="152" t="s">
        <v>21</v>
      </c>
      <c r="C122" s="152"/>
      <c r="D122" s="152"/>
      <c r="E122" s="152"/>
      <c r="F122" s="152"/>
      <c r="G122" s="152"/>
      <c r="H122" s="152"/>
      <c r="I122" s="152"/>
      <c r="J122" s="152"/>
      <c r="K122" s="152"/>
      <c r="L122" s="152"/>
    </row>
    <row r="123" spans="1:53" s="4" customFormat="1" ht="409.6" customHeight="1" x14ac:dyDescent="0.25">
      <c r="A123" s="90"/>
      <c r="B123" s="97" t="s">
        <v>83</v>
      </c>
      <c r="C123" s="33">
        <f>SUM(C124:C126)</f>
        <v>593242.79340999993</v>
      </c>
      <c r="D123" s="33">
        <f>SUM(D124:D126)</f>
        <v>590701.32019999996</v>
      </c>
      <c r="E123" s="33">
        <f>D123/C123*100</f>
        <v>99.571596446137775</v>
      </c>
      <c r="F123" s="33">
        <f>F124+F125+F126</f>
        <v>590701.32019999996</v>
      </c>
      <c r="G123" s="33">
        <f>F123/C123*100</f>
        <v>99.571596446137775</v>
      </c>
      <c r="H123" s="33">
        <f>SUM(H124:H126)</f>
        <v>534711.19678999996</v>
      </c>
      <c r="I123" s="33">
        <f>H123/C123*100</f>
        <v>90.133618600985216</v>
      </c>
      <c r="J123" s="33">
        <f>C123-H123</f>
        <v>58531.596619999968</v>
      </c>
      <c r="K123" s="34"/>
      <c r="L123" s="145" t="s">
        <v>98</v>
      </c>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row>
    <row r="124" spans="1:53" s="4" customFormat="1" ht="378.75" customHeight="1" x14ac:dyDescent="0.25">
      <c r="A124" s="90"/>
      <c r="B124" s="39" t="s">
        <v>1</v>
      </c>
      <c r="C124" s="33">
        <v>369567.92099999997</v>
      </c>
      <c r="D124" s="33">
        <v>369567.92099999997</v>
      </c>
      <c r="E124" s="33">
        <f t="shared" ref="E124:E125" si="54">D124/C124*100</f>
        <v>100</v>
      </c>
      <c r="F124" s="33">
        <v>369567.92099999997</v>
      </c>
      <c r="G124" s="33">
        <f>F124/C124*100</f>
        <v>100</v>
      </c>
      <c r="H124" s="102">
        <f>259510.3+49971</f>
        <v>309481.3</v>
      </c>
      <c r="I124" s="33">
        <f>H124/C124*100</f>
        <v>83.741386201103751</v>
      </c>
      <c r="J124" s="33">
        <f>C124-H124</f>
        <v>60086.620999999985</v>
      </c>
      <c r="K124" s="34"/>
      <c r="L124" s="146"/>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row>
    <row r="125" spans="1:53" s="4" customFormat="1" ht="378.75" customHeight="1" x14ac:dyDescent="0.25">
      <c r="A125" s="90"/>
      <c r="B125" s="39" t="s">
        <v>2</v>
      </c>
      <c r="C125" s="33">
        <v>214069.40241000001</v>
      </c>
      <c r="D125" s="33">
        <v>214069.40241000001</v>
      </c>
      <c r="E125" s="33">
        <f t="shared" si="54"/>
        <v>100</v>
      </c>
      <c r="F125" s="33">
        <v>214069.40241000001</v>
      </c>
      <c r="G125" s="33">
        <f t="shared" ref="G125:G126" si="55">F125/C125*100</f>
        <v>100</v>
      </c>
      <c r="H125" s="102">
        <f>198306.3+19859.6</f>
        <v>218165.9</v>
      </c>
      <c r="I125" s="33">
        <f>H125/C125*100</f>
        <v>101.91363060011449</v>
      </c>
      <c r="J125" s="33">
        <f>C125-H125</f>
        <v>-4096.4975899999845</v>
      </c>
      <c r="K125" s="34"/>
      <c r="L125" s="146"/>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row>
    <row r="126" spans="1:53" s="4" customFormat="1" ht="378.75" customHeight="1" x14ac:dyDescent="0.25">
      <c r="A126" s="90"/>
      <c r="B126" s="40" t="s">
        <v>3</v>
      </c>
      <c r="C126" s="34">
        <v>9605.4699999999993</v>
      </c>
      <c r="D126" s="34">
        <v>7063.9967900000001</v>
      </c>
      <c r="E126" s="34">
        <f>D126/C126*100</f>
        <v>73.541396620883731</v>
      </c>
      <c r="F126" s="34">
        <v>7063.9967900000001</v>
      </c>
      <c r="G126" s="34">
        <f t="shared" si="55"/>
        <v>73.541396620883731</v>
      </c>
      <c r="H126" s="34">
        <v>7063.9967900000001</v>
      </c>
      <c r="I126" s="34">
        <f>H126/C126*100</f>
        <v>73.541396620883731</v>
      </c>
      <c r="J126" s="34">
        <f>C126-H126</f>
        <v>2541.4732099999992</v>
      </c>
      <c r="K126" s="34"/>
      <c r="L126" s="146"/>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row>
    <row r="127" spans="1:53" s="4" customFormat="1" x14ac:dyDescent="0.25">
      <c r="B127" s="25"/>
      <c r="L127" s="5"/>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row>
    <row r="128" spans="1:53" s="4" customFormat="1" ht="75.75" customHeight="1" x14ac:dyDescent="0.25">
      <c r="B128" s="106" t="s">
        <v>85</v>
      </c>
      <c r="C128" s="106"/>
      <c r="D128" s="106"/>
      <c r="E128" s="106"/>
      <c r="F128" s="106"/>
      <c r="G128" s="106"/>
      <c r="H128" s="106"/>
      <c r="I128" s="106"/>
      <c r="J128" s="106"/>
      <c r="K128" s="106"/>
      <c r="L128" s="106"/>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row>
    <row r="129" spans="2:53" s="4" customFormat="1" x14ac:dyDescent="0.25">
      <c r="B129" s="25"/>
      <c r="L129" s="5"/>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row>
    <row r="130" spans="2:53" s="4" customFormat="1" x14ac:dyDescent="0.25">
      <c r="B130" s="25"/>
      <c r="L130" s="5"/>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row>
    <row r="131" spans="2:53" s="4" customFormat="1" x14ac:dyDescent="0.25">
      <c r="B131" s="25"/>
      <c r="L131" s="5"/>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row>
    <row r="132" spans="2:53" s="4" customFormat="1" x14ac:dyDescent="0.25">
      <c r="B132" s="25"/>
      <c r="L132" s="5"/>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row>
    <row r="133" spans="2:53" s="4" customFormat="1" x14ac:dyDescent="0.25">
      <c r="B133" s="25"/>
      <c r="L133" s="5"/>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row>
    <row r="134" spans="2:53" s="4" customFormat="1" x14ac:dyDescent="0.25">
      <c r="B134" s="25"/>
      <c r="L134" s="5"/>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row>
    <row r="135" spans="2:53" s="4" customFormat="1" x14ac:dyDescent="0.25">
      <c r="L135" s="5"/>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row>
    <row r="136" spans="2:53" x14ac:dyDescent="0.25">
      <c r="B136" s="1"/>
      <c r="C136" s="1"/>
      <c r="D136" s="1"/>
      <c r="E136" s="1"/>
      <c r="F136" s="1"/>
      <c r="G136" s="1"/>
      <c r="H136" s="1"/>
      <c r="I136" s="1"/>
      <c r="J136" s="1"/>
      <c r="K136" s="1"/>
      <c r="L136" s="5"/>
    </row>
    <row r="137" spans="2:53" x14ac:dyDescent="0.25">
      <c r="B137" s="1"/>
      <c r="C137" s="1"/>
      <c r="D137" s="1"/>
      <c r="E137" s="1"/>
      <c r="F137" s="1"/>
      <c r="G137" s="1"/>
      <c r="H137" s="1"/>
      <c r="I137" s="1"/>
      <c r="J137" s="1"/>
      <c r="K137" s="1"/>
      <c r="L137" s="5"/>
    </row>
    <row r="138" spans="2:53" x14ac:dyDescent="0.25">
      <c r="B138" s="1"/>
      <c r="C138" s="1"/>
      <c r="D138" s="1"/>
      <c r="E138" s="1"/>
      <c r="F138" s="1"/>
      <c r="G138" s="1"/>
      <c r="H138" s="1"/>
      <c r="I138" s="1"/>
      <c r="J138" s="1"/>
      <c r="K138" s="1"/>
      <c r="L138" s="5"/>
    </row>
    <row r="139" spans="2:53" x14ac:dyDescent="0.25">
      <c r="B139" s="1"/>
      <c r="C139" s="1"/>
      <c r="D139" s="1"/>
      <c r="E139" s="1"/>
      <c r="F139" s="1"/>
      <c r="G139" s="1"/>
      <c r="H139" s="1"/>
      <c r="I139" s="1"/>
      <c r="J139" s="1"/>
      <c r="K139" s="1"/>
      <c r="L139" s="5"/>
    </row>
    <row r="140" spans="2:53" x14ac:dyDescent="0.25">
      <c r="B140" s="1"/>
      <c r="C140" s="1"/>
      <c r="D140" s="1"/>
      <c r="E140" s="1"/>
      <c r="F140" s="1"/>
      <c r="G140" s="1"/>
      <c r="H140" s="1"/>
      <c r="I140" s="1"/>
      <c r="J140" s="1"/>
      <c r="K140" s="1"/>
      <c r="L140" s="5"/>
    </row>
    <row r="141" spans="2:53" x14ac:dyDescent="0.25">
      <c r="B141" s="1"/>
      <c r="C141" s="1"/>
      <c r="D141" s="1"/>
      <c r="E141" s="1"/>
      <c r="F141" s="1"/>
      <c r="G141" s="1"/>
      <c r="H141" s="1"/>
      <c r="I141" s="1"/>
      <c r="J141" s="1"/>
      <c r="K141" s="1"/>
      <c r="L141" s="5"/>
    </row>
    <row r="142" spans="2:53" x14ac:dyDescent="0.25">
      <c r="B142" s="1"/>
      <c r="C142" s="1"/>
      <c r="D142" s="1"/>
      <c r="E142" s="1"/>
      <c r="F142" s="1"/>
      <c r="G142" s="1"/>
      <c r="H142" s="1"/>
      <c r="I142" s="1"/>
      <c r="J142" s="1"/>
      <c r="K142" s="1"/>
      <c r="L142" s="5"/>
    </row>
    <row r="143" spans="2:53" x14ac:dyDescent="0.25">
      <c r="B143" s="1"/>
      <c r="C143" s="1"/>
      <c r="D143" s="1"/>
      <c r="E143" s="1"/>
      <c r="F143" s="1"/>
      <c r="G143" s="1"/>
      <c r="H143" s="1"/>
      <c r="I143" s="1"/>
      <c r="J143" s="1"/>
      <c r="K143" s="1"/>
      <c r="L143" s="5"/>
    </row>
    <row r="144" spans="2:53" x14ac:dyDescent="0.25">
      <c r="B144" s="1"/>
      <c r="C144" s="1"/>
      <c r="D144" s="1"/>
      <c r="E144" s="1"/>
      <c r="F144" s="1"/>
      <c r="G144" s="1"/>
      <c r="H144" s="1"/>
      <c r="I144" s="1"/>
      <c r="J144" s="1"/>
      <c r="K144" s="1"/>
      <c r="L144" s="5"/>
    </row>
    <row r="145" spans="2:12" x14ac:dyDescent="0.25">
      <c r="B145" s="1"/>
      <c r="C145" s="1"/>
      <c r="D145" s="1"/>
      <c r="E145" s="1"/>
      <c r="F145" s="1"/>
      <c r="G145" s="1"/>
      <c r="H145" s="1"/>
      <c r="I145" s="1"/>
      <c r="J145" s="1"/>
      <c r="K145" s="1"/>
      <c r="L145" s="5"/>
    </row>
    <row r="146" spans="2:12" x14ac:dyDescent="0.25">
      <c r="B146" s="1"/>
      <c r="C146" s="1"/>
      <c r="D146" s="1"/>
      <c r="E146" s="1"/>
      <c r="F146" s="1"/>
      <c r="G146" s="1"/>
      <c r="H146" s="1"/>
      <c r="I146" s="1"/>
      <c r="J146" s="1"/>
      <c r="K146" s="1"/>
      <c r="L146" s="5"/>
    </row>
    <row r="147" spans="2:12" x14ac:dyDescent="0.25">
      <c r="B147" s="1"/>
      <c r="C147" s="1"/>
      <c r="D147" s="1"/>
      <c r="E147" s="1"/>
      <c r="F147" s="1"/>
      <c r="G147" s="1"/>
      <c r="H147" s="1"/>
      <c r="I147" s="1"/>
      <c r="J147" s="1"/>
      <c r="K147" s="1"/>
      <c r="L147" s="5"/>
    </row>
    <row r="148" spans="2:12" x14ac:dyDescent="0.25">
      <c r="B148" s="1"/>
      <c r="C148" s="1"/>
      <c r="D148" s="1"/>
      <c r="E148" s="1"/>
      <c r="F148" s="1"/>
      <c r="G148" s="1"/>
      <c r="H148" s="1"/>
      <c r="I148" s="1"/>
      <c r="J148" s="1"/>
      <c r="K148" s="1"/>
      <c r="L148" s="5"/>
    </row>
    <row r="149" spans="2:12" x14ac:dyDescent="0.25">
      <c r="B149" s="1"/>
      <c r="C149" s="1"/>
      <c r="D149" s="1"/>
      <c r="E149" s="1"/>
      <c r="F149" s="1"/>
      <c r="G149" s="1"/>
      <c r="H149" s="1"/>
      <c r="I149" s="1"/>
      <c r="J149" s="1"/>
      <c r="K149" s="1"/>
      <c r="L149" s="5"/>
    </row>
    <row r="150" spans="2:12" x14ac:dyDescent="0.25">
      <c r="B150" s="1"/>
      <c r="C150" s="1"/>
      <c r="D150" s="1"/>
      <c r="E150" s="1"/>
      <c r="F150" s="1"/>
      <c r="G150" s="1"/>
      <c r="H150" s="1"/>
      <c r="I150" s="1"/>
      <c r="J150" s="1"/>
      <c r="K150" s="1"/>
      <c r="L150" s="5"/>
    </row>
    <row r="151" spans="2:12" x14ac:dyDescent="0.25">
      <c r="B151" s="1"/>
      <c r="C151" s="1"/>
      <c r="D151" s="1"/>
      <c r="E151" s="1"/>
      <c r="F151" s="1"/>
      <c r="G151" s="1"/>
      <c r="H151" s="1"/>
      <c r="I151" s="1"/>
      <c r="J151" s="1"/>
      <c r="K151" s="1"/>
      <c r="L151" s="5"/>
    </row>
    <row r="152" spans="2:12" x14ac:dyDescent="0.25">
      <c r="B152" s="1"/>
      <c r="C152" s="1"/>
      <c r="D152" s="1"/>
      <c r="E152" s="1"/>
      <c r="F152" s="1"/>
      <c r="G152" s="1"/>
      <c r="H152" s="1"/>
      <c r="I152" s="1"/>
      <c r="J152" s="1"/>
      <c r="K152" s="1"/>
      <c r="L152" s="5"/>
    </row>
    <row r="153" spans="2:12" x14ac:dyDescent="0.25">
      <c r="B153" s="1"/>
      <c r="C153" s="1"/>
      <c r="D153" s="1"/>
      <c r="E153" s="1"/>
      <c r="F153" s="1"/>
      <c r="G153" s="1"/>
      <c r="H153" s="1"/>
      <c r="I153" s="1"/>
      <c r="J153" s="1"/>
      <c r="K153" s="1"/>
      <c r="L153" s="5"/>
    </row>
    <row r="154" spans="2:12" x14ac:dyDescent="0.25">
      <c r="B154" s="1"/>
      <c r="C154" s="1"/>
      <c r="D154" s="1"/>
      <c r="E154" s="1"/>
      <c r="F154" s="1"/>
      <c r="G154" s="1"/>
      <c r="H154" s="1"/>
      <c r="I154" s="1"/>
      <c r="J154" s="1"/>
      <c r="K154" s="1"/>
      <c r="L154" s="5"/>
    </row>
    <row r="155" spans="2:12" x14ac:dyDescent="0.25">
      <c r="B155" s="1"/>
      <c r="C155" s="1"/>
      <c r="D155" s="1"/>
      <c r="E155" s="1"/>
      <c r="F155" s="1"/>
      <c r="G155" s="1"/>
      <c r="H155" s="1"/>
      <c r="I155" s="1"/>
      <c r="J155" s="1"/>
      <c r="K155" s="1"/>
      <c r="L155" s="5"/>
    </row>
    <row r="156" spans="2:12" x14ac:dyDescent="0.25">
      <c r="B156" s="1"/>
      <c r="C156" s="1"/>
      <c r="D156" s="1"/>
      <c r="E156" s="1"/>
      <c r="F156" s="1"/>
      <c r="G156" s="1"/>
      <c r="H156" s="1"/>
      <c r="I156" s="1"/>
      <c r="J156" s="1"/>
      <c r="K156" s="1"/>
      <c r="L156" s="5"/>
    </row>
    <row r="157" spans="2:12" x14ac:dyDescent="0.25">
      <c r="B157" s="1"/>
      <c r="C157" s="1"/>
      <c r="D157" s="1"/>
      <c r="E157" s="1"/>
      <c r="F157" s="1"/>
      <c r="G157" s="1"/>
      <c r="H157" s="1"/>
      <c r="I157" s="1"/>
      <c r="J157" s="1"/>
      <c r="K157" s="1"/>
      <c r="L157" s="5"/>
    </row>
    <row r="158" spans="2:12" x14ac:dyDescent="0.25">
      <c r="B158" s="1"/>
      <c r="C158" s="1"/>
      <c r="D158" s="1"/>
      <c r="E158" s="1"/>
      <c r="F158" s="1"/>
      <c r="G158" s="1"/>
      <c r="H158" s="1"/>
      <c r="I158" s="1"/>
      <c r="J158" s="1"/>
      <c r="K158" s="1"/>
      <c r="L158" s="5"/>
    </row>
    <row r="159" spans="2:12" x14ac:dyDescent="0.25">
      <c r="B159" s="1"/>
      <c r="C159" s="1"/>
      <c r="D159" s="1"/>
      <c r="E159" s="1"/>
      <c r="F159" s="1"/>
      <c r="G159" s="1"/>
      <c r="H159" s="1"/>
      <c r="I159" s="1"/>
      <c r="J159" s="1"/>
      <c r="K159" s="1"/>
      <c r="L159" s="5"/>
    </row>
    <row r="160" spans="2:12" x14ac:dyDescent="0.25">
      <c r="B160" s="1"/>
      <c r="C160" s="1"/>
      <c r="D160" s="1"/>
      <c r="E160" s="1"/>
      <c r="F160" s="1"/>
      <c r="G160" s="1"/>
      <c r="H160" s="1"/>
      <c r="I160" s="1"/>
      <c r="J160" s="1"/>
      <c r="K160" s="1"/>
      <c r="L160" s="5"/>
    </row>
    <row r="161" spans="2:12" x14ac:dyDescent="0.25">
      <c r="B161" s="1"/>
      <c r="C161" s="1"/>
      <c r="D161" s="1"/>
      <c r="E161" s="1"/>
      <c r="F161" s="1"/>
      <c r="G161" s="1"/>
      <c r="H161" s="1"/>
      <c r="I161" s="1"/>
      <c r="J161" s="1"/>
      <c r="K161" s="1"/>
      <c r="L161" s="5"/>
    </row>
    <row r="162" spans="2:12" x14ac:dyDescent="0.25">
      <c r="B162" s="1"/>
      <c r="C162" s="1"/>
      <c r="D162" s="1"/>
      <c r="E162" s="1"/>
      <c r="F162" s="1"/>
      <c r="G162" s="1"/>
      <c r="H162" s="1"/>
      <c r="I162" s="1"/>
      <c r="J162" s="1"/>
      <c r="K162" s="1"/>
      <c r="L162" s="5"/>
    </row>
    <row r="163" spans="2:12" x14ac:dyDescent="0.25">
      <c r="B163" s="1"/>
      <c r="C163" s="1"/>
      <c r="D163" s="1"/>
      <c r="E163" s="1"/>
      <c r="F163" s="1"/>
      <c r="G163" s="1"/>
      <c r="H163" s="1"/>
      <c r="I163" s="1"/>
      <c r="J163" s="1"/>
      <c r="K163" s="1"/>
      <c r="L163" s="5"/>
    </row>
    <row r="164" spans="2:12" x14ac:dyDescent="0.25">
      <c r="B164" s="1"/>
      <c r="C164" s="1"/>
      <c r="D164" s="1"/>
      <c r="E164" s="1"/>
      <c r="F164" s="1"/>
      <c r="G164" s="1"/>
      <c r="H164" s="1"/>
      <c r="I164" s="1"/>
      <c r="J164" s="1"/>
      <c r="K164" s="1"/>
      <c r="L164" s="5"/>
    </row>
    <row r="165" spans="2:12" x14ac:dyDescent="0.25">
      <c r="B165" s="1"/>
      <c r="C165" s="1"/>
      <c r="D165" s="1"/>
      <c r="E165" s="1"/>
      <c r="F165" s="1"/>
      <c r="G165" s="1"/>
      <c r="H165" s="1"/>
      <c r="I165" s="1"/>
      <c r="J165" s="1"/>
      <c r="K165" s="1"/>
      <c r="L165" s="5"/>
    </row>
    <row r="166" spans="2:12" x14ac:dyDescent="0.25">
      <c r="B166" s="1"/>
      <c r="C166" s="1"/>
      <c r="D166" s="1"/>
      <c r="E166" s="1"/>
      <c r="F166" s="1"/>
      <c r="G166" s="1"/>
      <c r="H166" s="1"/>
      <c r="I166" s="1"/>
      <c r="J166" s="1"/>
      <c r="K166" s="1"/>
      <c r="L166" s="5"/>
    </row>
    <row r="167" spans="2:12" x14ac:dyDescent="0.25">
      <c r="B167" s="1"/>
      <c r="C167" s="1"/>
      <c r="D167" s="1"/>
      <c r="E167" s="1"/>
      <c r="F167" s="1"/>
      <c r="G167" s="1"/>
      <c r="H167" s="1"/>
      <c r="I167" s="1"/>
      <c r="J167" s="1"/>
      <c r="K167" s="1"/>
      <c r="L167" s="5"/>
    </row>
    <row r="168" spans="2:12" x14ac:dyDescent="0.25">
      <c r="B168" s="1"/>
      <c r="C168" s="1"/>
      <c r="D168" s="1"/>
      <c r="E168" s="1"/>
      <c r="F168" s="1"/>
      <c r="G168" s="1"/>
      <c r="H168" s="1"/>
      <c r="I168" s="1"/>
      <c r="J168" s="1"/>
      <c r="K168" s="1"/>
      <c r="L168" s="5"/>
    </row>
    <row r="169" spans="2:12" x14ac:dyDescent="0.25">
      <c r="B169" s="1"/>
      <c r="C169" s="1"/>
      <c r="D169" s="1"/>
      <c r="E169" s="1"/>
      <c r="F169" s="1"/>
      <c r="G169" s="1"/>
      <c r="H169" s="1"/>
      <c r="I169" s="1"/>
      <c r="J169" s="1"/>
      <c r="K169" s="1"/>
      <c r="L169" s="5"/>
    </row>
    <row r="170" spans="2:12" x14ac:dyDescent="0.25">
      <c r="B170" s="1"/>
      <c r="C170" s="1"/>
      <c r="D170" s="1"/>
      <c r="E170" s="1"/>
      <c r="F170" s="1"/>
      <c r="G170" s="1"/>
      <c r="H170" s="1"/>
      <c r="I170" s="1"/>
      <c r="J170" s="1"/>
      <c r="K170" s="1"/>
      <c r="L170" s="5"/>
    </row>
    <row r="171" spans="2:12" x14ac:dyDescent="0.25">
      <c r="B171" s="1"/>
      <c r="C171" s="1"/>
      <c r="D171" s="1"/>
      <c r="E171" s="1"/>
      <c r="F171" s="1"/>
      <c r="G171" s="1"/>
      <c r="H171" s="1"/>
      <c r="I171" s="1"/>
      <c r="J171" s="1"/>
      <c r="K171" s="1"/>
      <c r="L171" s="5"/>
    </row>
    <row r="172" spans="2:12" x14ac:dyDescent="0.25">
      <c r="B172" s="1"/>
      <c r="C172" s="1"/>
      <c r="D172" s="1"/>
      <c r="E172" s="1"/>
      <c r="F172" s="1"/>
      <c r="G172" s="1"/>
      <c r="H172" s="1"/>
      <c r="I172" s="1"/>
      <c r="J172" s="1"/>
      <c r="K172" s="1"/>
      <c r="L172" s="5"/>
    </row>
    <row r="173" spans="2:12" x14ac:dyDescent="0.25">
      <c r="B173" s="1"/>
      <c r="C173" s="1"/>
      <c r="D173" s="1"/>
      <c r="E173" s="1"/>
      <c r="F173" s="1"/>
      <c r="G173" s="1"/>
      <c r="H173" s="1"/>
      <c r="I173" s="1"/>
      <c r="J173" s="1"/>
      <c r="K173" s="1"/>
      <c r="L173" s="5"/>
    </row>
    <row r="174" spans="2:12" x14ac:dyDescent="0.25">
      <c r="B174" s="1"/>
      <c r="C174" s="1"/>
      <c r="D174" s="1"/>
      <c r="E174" s="1"/>
      <c r="F174" s="1"/>
      <c r="G174" s="1"/>
      <c r="H174" s="1"/>
      <c r="I174" s="1"/>
      <c r="J174" s="1"/>
      <c r="K174" s="1"/>
      <c r="L174" s="5"/>
    </row>
    <row r="175" spans="2:12" x14ac:dyDescent="0.25">
      <c r="B175" s="1"/>
      <c r="C175" s="1"/>
      <c r="D175" s="1"/>
      <c r="E175" s="1"/>
      <c r="F175" s="1"/>
      <c r="G175" s="1"/>
      <c r="H175" s="1"/>
      <c r="I175" s="1"/>
      <c r="J175" s="1"/>
      <c r="K175" s="1"/>
      <c r="L175" s="5"/>
    </row>
    <row r="176" spans="2:12" x14ac:dyDescent="0.25">
      <c r="B176" s="1"/>
      <c r="C176" s="1"/>
      <c r="D176" s="1"/>
      <c r="E176" s="1"/>
      <c r="F176" s="1"/>
      <c r="G176" s="1"/>
      <c r="H176" s="1"/>
      <c r="I176" s="1"/>
      <c r="J176" s="1"/>
      <c r="K176" s="1"/>
      <c r="L176" s="5"/>
    </row>
    <row r="177" spans="2:12" x14ac:dyDescent="0.25">
      <c r="B177" s="1"/>
      <c r="C177" s="1"/>
      <c r="D177" s="1"/>
      <c r="E177" s="1"/>
      <c r="F177" s="1"/>
      <c r="G177" s="1"/>
      <c r="H177" s="1"/>
      <c r="I177" s="1"/>
      <c r="J177" s="1"/>
      <c r="K177" s="1"/>
      <c r="L177" s="5"/>
    </row>
    <row r="178" spans="2:12" x14ac:dyDescent="0.25">
      <c r="B178" s="1"/>
      <c r="C178" s="1"/>
      <c r="D178" s="1"/>
      <c r="E178" s="1"/>
      <c r="F178" s="1"/>
      <c r="G178" s="1"/>
      <c r="H178" s="1"/>
      <c r="I178" s="1"/>
      <c r="J178" s="1"/>
      <c r="K178" s="1"/>
      <c r="L178" s="5"/>
    </row>
    <row r="179" spans="2:12" x14ac:dyDescent="0.25">
      <c r="B179" s="1"/>
      <c r="C179" s="1"/>
      <c r="D179" s="1"/>
      <c r="E179" s="1"/>
      <c r="F179" s="1"/>
      <c r="G179" s="1"/>
      <c r="H179" s="1"/>
      <c r="I179" s="1"/>
      <c r="J179" s="1"/>
      <c r="K179" s="1"/>
      <c r="L179" s="5"/>
    </row>
    <row r="180" spans="2:12" x14ac:dyDescent="0.25">
      <c r="B180" s="1"/>
      <c r="C180" s="1"/>
      <c r="D180" s="1"/>
      <c r="E180" s="1"/>
      <c r="F180" s="1"/>
      <c r="G180" s="1"/>
      <c r="H180" s="1"/>
      <c r="I180" s="1"/>
      <c r="J180" s="1"/>
      <c r="K180" s="1"/>
      <c r="L180" s="5"/>
    </row>
    <row r="181" spans="2:12" x14ac:dyDescent="0.25">
      <c r="B181" s="1"/>
      <c r="C181" s="1"/>
      <c r="D181" s="1"/>
      <c r="E181" s="1"/>
      <c r="F181" s="1"/>
      <c r="G181" s="1"/>
      <c r="H181" s="1"/>
      <c r="I181" s="1"/>
      <c r="J181" s="1"/>
      <c r="K181" s="1"/>
      <c r="L181" s="5"/>
    </row>
    <row r="182" spans="2:12" x14ac:dyDescent="0.25">
      <c r="B182" s="1"/>
      <c r="C182" s="1"/>
      <c r="D182" s="1"/>
      <c r="E182" s="1"/>
      <c r="F182" s="1"/>
      <c r="G182" s="1"/>
      <c r="H182" s="1"/>
      <c r="I182" s="1"/>
      <c r="J182" s="1"/>
      <c r="K182" s="1"/>
      <c r="L182" s="5"/>
    </row>
    <row r="183" spans="2:12" x14ac:dyDescent="0.25">
      <c r="B183" s="1"/>
      <c r="C183" s="1"/>
      <c r="D183" s="1"/>
      <c r="E183" s="1"/>
      <c r="F183" s="1"/>
      <c r="G183" s="1"/>
      <c r="H183" s="1"/>
      <c r="I183" s="1"/>
      <c r="J183" s="1"/>
      <c r="K183" s="1"/>
      <c r="L183" s="5"/>
    </row>
    <row r="184" spans="2:12" x14ac:dyDescent="0.25">
      <c r="B184" s="1"/>
      <c r="C184" s="1"/>
      <c r="D184" s="1"/>
      <c r="E184" s="1"/>
      <c r="F184" s="1"/>
      <c r="G184" s="1"/>
      <c r="H184" s="1"/>
      <c r="I184" s="1"/>
      <c r="J184" s="1"/>
      <c r="K184" s="1"/>
      <c r="L184" s="5"/>
    </row>
    <row r="185" spans="2:12" x14ac:dyDescent="0.25">
      <c r="B185" s="1"/>
      <c r="C185" s="1"/>
      <c r="D185" s="1"/>
      <c r="E185" s="1"/>
      <c r="F185" s="1"/>
      <c r="G185" s="1"/>
      <c r="H185" s="1"/>
      <c r="I185" s="1"/>
      <c r="J185" s="1"/>
      <c r="K185" s="1"/>
      <c r="L185" s="5"/>
    </row>
    <row r="186" spans="2:12" x14ac:dyDescent="0.25">
      <c r="B186" s="1"/>
      <c r="C186" s="1"/>
      <c r="D186" s="1"/>
      <c r="E186" s="1"/>
      <c r="F186" s="1"/>
      <c r="G186" s="1"/>
      <c r="H186" s="1"/>
      <c r="I186" s="1"/>
      <c r="J186" s="1"/>
      <c r="K186" s="1"/>
      <c r="L186" s="5"/>
    </row>
    <row r="187" spans="2:12" x14ac:dyDescent="0.25">
      <c r="B187" s="1"/>
      <c r="C187" s="1"/>
      <c r="D187" s="1"/>
      <c r="E187" s="1"/>
      <c r="F187" s="1"/>
      <c r="G187" s="1"/>
      <c r="H187" s="1"/>
      <c r="I187" s="1"/>
      <c r="J187" s="1"/>
      <c r="K187" s="1"/>
      <c r="L187" s="5"/>
    </row>
    <row r="188" spans="2:12" x14ac:dyDescent="0.25">
      <c r="B188" s="1"/>
      <c r="C188" s="1"/>
      <c r="D188" s="1"/>
      <c r="E188" s="1"/>
      <c r="F188" s="1"/>
      <c r="G188" s="1"/>
      <c r="H188" s="1"/>
      <c r="I188" s="1"/>
      <c r="J188" s="1"/>
      <c r="K188" s="1"/>
      <c r="L188" s="5"/>
    </row>
    <row r="189" spans="2:12" x14ac:dyDescent="0.25">
      <c r="B189" s="1"/>
      <c r="C189" s="1"/>
      <c r="D189" s="1"/>
      <c r="E189" s="1"/>
      <c r="F189" s="1"/>
      <c r="G189" s="1"/>
      <c r="H189" s="1"/>
      <c r="I189" s="1"/>
      <c r="J189" s="1"/>
      <c r="K189" s="1"/>
      <c r="L189" s="5"/>
    </row>
    <row r="190" spans="2:12" x14ac:dyDescent="0.25">
      <c r="B190" s="1"/>
      <c r="C190" s="1"/>
      <c r="D190" s="1"/>
      <c r="E190" s="1"/>
      <c r="F190" s="1"/>
      <c r="G190" s="1"/>
      <c r="H190" s="1"/>
      <c r="I190" s="1"/>
      <c r="J190" s="1"/>
      <c r="K190" s="1"/>
      <c r="L190" s="5"/>
    </row>
    <row r="191" spans="2:12" x14ac:dyDescent="0.25">
      <c r="B191" s="1"/>
      <c r="C191" s="1"/>
      <c r="D191" s="1"/>
      <c r="E191" s="1"/>
      <c r="F191" s="1"/>
      <c r="G191" s="1"/>
      <c r="H191" s="1"/>
      <c r="I191" s="1"/>
      <c r="J191" s="1"/>
      <c r="K191" s="1"/>
      <c r="L191" s="5"/>
    </row>
    <row r="192" spans="2:12" x14ac:dyDescent="0.25">
      <c r="B192" s="1"/>
      <c r="C192" s="1"/>
      <c r="D192" s="1"/>
      <c r="E192" s="1"/>
      <c r="F192" s="1"/>
      <c r="G192" s="1"/>
      <c r="H192" s="1"/>
      <c r="I192" s="1"/>
      <c r="J192" s="1"/>
      <c r="K192" s="1"/>
      <c r="L192" s="5"/>
    </row>
    <row r="193" spans="2:12" x14ac:dyDescent="0.25">
      <c r="B193" s="1"/>
      <c r="C193" s="1"/>
      <c r="D193" s="1"/>
      <c r="E193" s="1"/>
      <c r="F193" s="1"/>
      <c r="G193" s="1"/>
      <c r="H193" s="1"/>
      <c r="I193" s="1"/>
      <c r="J193" s="1"/>
      <c r="K193" s="1"/>
      <c r="L193" s="5"/>
    </row>
    <row r="194" spans="2:12" x14ac:dyDescent="0.25">
      <c r="B194" s="1"/>
      <c r="C194" s="1"/>
      <c r="D194" s="1"/>
      <c r="E194" s="1"/>
      <c r="F194" s="1"/>
      <c r="G194" s="1"/>
      <c r="H194" s="1"/>
      <c r="I194" s="1"/>
      <c r="J194" s="1"/>
      <c r="K194" s="1"/>
      <c r="L194" s="5"/>
    </row>
    <row r="195" spans="2:12" x14ac:dyDescent="0.25">
      <c r="B195" s="1"/>
      <c r="C195" s="1"/>
      <c r="D195" s="1"/>
      <c r="E195" s="1"/>
      <c r="F195" s="1"/>
      <c r="G195" s="1"/>
      <c r="H195" s="1"/>
      <c r="I195" s="1"/>
      <c r="J195" s="1"/>
      <c r="K195" s="1"/>
      <c r="L195" s="5"/>
    </row>
    <row r="196" spans="2:12" x14ac:dyDescent="0.25">
      <c r="B196" s="1"/>
      <c r="C196" s="1"/>
      <c r="D196" s="1"/>
      <c r="E196" s="1"/>
      <c r="F196" s="1"/>
      <c r="G196" s="1"/>
      <c r="H196" s="1"/>
      <c r="I196" s="1"/>
      <c r="J196" s="1"/>
      <c r="K196" s="1"/>
      <c r="L196" s="5"/>
    </row>
    <row r="197" spans="2:12" x14ac:dyDescent="0.25">
      <c r="B197" s="1"/>
      <c r="C197" s="1"/>
      <c r="D197" s="1"/>
      <c r="E197" s="1"/>
      <c r="F197" s="1"/>
      <c r="G197" s="1"/>
      <c r="H197" s="1"/>
      <c r="I197" s="1"/>
      <c r="J197" s="1"/>
      <c r="K197" s="1"/>
      <c r="L197" s="5"/>
    </row>
    <row r="198" spans="2:12" x14ac:dyDescent="0.25">
      <c r="B198" s="1"/>
      <c r="C198" s="1"/>
      <c r="D198" s="1"/>
      <c r="E198" s="1"/>
      <c r="F198" s="1"/>
      <c r="G198" s="1"/>
      <c r="H198" s="1"/>
      <c r="I198" s="1"/>
      <c r="J198" s="1"/>
      <c r="K198" s="1"/>
      <c r="L198" s="5"/>
    </row>
    <row r="199" spans="2:12" x14ac:dyDescent="0.25">
      <c r="B199" s="1"/>
      <c r="C199" s="1"/>
      <c r="D199" s="1"/>
      <c r="E199" s="1"/>
      <c r="F199" s="1"/>
      <c r="G199" s="1"/>
      <c r="H199" s="1"/>
      <c r="I199" s="1"/>
      <c r="J199" s="1"/>
      <c r="K199" s="1"/>
      <c r="L199" s="5"/>
    </row>
    <row r="200" spans="2:12" x14ac:dyDescent="0.25">
      <c r="B200" s="1"/>
      <c r="C200" s="1"/>
      <c r="D200" s="1"/>
      <c r="E200" s="1"/>
      <c r="F200" s="1"/>
      <c r="G200" s="1"/>
      <c r="H200" s="1"/>
      <c r="I200" s="1"/>
      <c r="J200" s="1"/>
      <c r="K200" s="1"/>
      <c r="L200" s="5"/>
    </row>
    <row r="201" spans="2:12" x14ac:dyDescent="0.25">
      <c r="B201" s="1"/>
      <c r="C201" s="1"/>
      <c r="D201" s="1"/>
      <c r="E201" s="1"/>
      <c r="F201" s="1"/>
      <c r="G201" s="1"/>
      <c r="H201" s="1"/>
      <c r="I201" s="1"/>
      <c r="J201" s="1"/>
      <c r="K201" s="1"/>
      <c r="L201" s="5"/>
    </row>
    <row r="202" spans="2:12" x14ac:dyDescent="0.25">
      <c r="B202" s="1"/>
      <c r="C202" s="1"/>
      <c r="D202" s="1"/>
      <c r="E202" s="1"/>
      <c r="F202" s="1"/>
      <c r="G202" s="1"/>
      <c r="H202" s="1"/>
      <c r="I202" s="1"/>
      <c r="J202" s="1"/>
      <c r="K202" s="1"/>
      <c r="L202" s="5"/>
    </row>
    <row r="203" spans="2:12" x14ac:dyDescent="0.25">
      <c r="B203" s="1"/>
      <c r="C203" s="1"/>
      <c r="D203" s="1"/>
      <c r="E203" s="1"/>
      <c r="F203" s="1"/>
      <c r="G203" s="1"/>
      <c r="H203" s="1"/>
      <c r="I203" s="1"/>
      <c r="J203" s="1"/>
      <c r="K203" s="1"/>
      <c r="L203" s="5"/>
    </row>
    <row r="204" spans="2:12" x14ac:dyDescent="0.25">
      <c r="B204" s="1"/>
      <c r="C204" s="1"/>
      <c r="D204" s="1"/>
      <c r="E204" s="1"/>
      <c r="F204" s="1"/>
      <c r="G204" s="1"/>
      <c r="H204" s="1"/>
      <c r="I204" s="1"/>
      <c r="J204" s="1"/>
      <c r="K204" s="1"/>
      <c r="L204" s="5"/>
    </row>
    <row r="205" spans="2:12" x14ac:dyDescent="0.25">
      <c r="B205" s="1"/>
      <c r="C205" s="1"/>
      <c r="D205" s="1"/>
      <c r="E205" s="1"/>
      <c r="F205" s="1"/>
      <c r="G205" s="1"/>
      <c r="H205" s="1"/>
      <c r="I205" s="1"/>
      <c r="J205" s="1"/>
      <c r="K205" s="1"/>
      <c r="L205" s="5"/>
    </row>
    <row r="206" spans="2:12" x14ac:dyDescent="0.25">
      <c r="B206" s="1"/>
      <c r="C206" s="1"/>
      <c r="D206" s="1"/>
      <c r="E206" s="1"/>
      <c r="F206" s="1"/>
      <c r="G206" s="1"/>
      <c r="H206" s="1"/>
      <c r="I206" s="1"/>
      <c r="J206" s="1"/>
      <c r="K206" s="1"/>
      <c r="L206" s="5"/>
    </row>
    <row r="207" spans="2:12" x14ac:dyDescent="0.25">
      <c r="B207" s="1"/>
      <c r="C207" s="1"/>
      <c r="D207" s="1"/>
      <c r="E207" s="1"/>
      <c r="F207" s="1"/>
      <c r="G207" s="1"/>
      <c r="H207" s="1"/>
      <c r="I207" s="1"/>
      <c r="J207" s="1"/>
      <c r="K207" s="1"/>
      <c r="L207" s="5"/>
    </row>
    <row r="208" spans="2:12" x14ac:dyDescent="0.25">
      <c r="B208" s="1"/>
      <c r="C208" s="1"/>
      <c r="D208" s="1"/>
      <c r="E208" s="1"/>
      <c r="F208" s="1"/>
      <c r="G208" s="1"/>
      <c r="H208" s="1"/>
      <c r="I208" s="1"/>
      <c r="J208" s="1"/>
      <c r="K208" s="1"/>
      <c r="L208" s="5"/>
    </row>
    <row r="209" spans="2:12" x14ac:dyDescent="0.25">
      <c r="B209" s="1"/>
      <c r="C209" s="1"/>
      <c r="D209" s="1"/>
      <c r="E209" s="1"/>
      <c r="F209" s="1"/>
      <c r="G209" s="1"/>
      <c r="H209" s="1"/>
      <c r="I209" s="1"/>
      <c r="J209" s="1"/>
      <c r="K209" s="1"/>
      <c r="L209" s="5"/>
    </row>
    <row r="210" spans="2:12" x14ac:dyDescent="0.25">
      <c r="B210" s="1"/>
      <c r="C210" s="1"/>
      <c r="D210" s="1"/>
      <c r="E210" s="1"/>
      <c r="F210" s="1"/>
      <c r="G210" s="1"/>
      <c r="H210" s="1"/>
      <c r="I210" s="1"/>
      <c r="J210" s="1"/>
      <c r="K210" s="1"/>
      <c r="L210" s="5"/>
    </row>
    <row r="211" spans="2:12" x14ac:dyDescent="0.25">
      <c r="B211" s="1"/>
      <c r="C211" s="1"/>
      <c r="D211" s="1"/>
      <c r="E211" s="1"/>
      <c r="F211" s="1"/>
      <c r="G211" s="1"/>
      <c r="H211" s="1"/>
      <c r="I211" s="1"/>
      <c r="J211" s="1"/>
      <c r="K211" s="1"/>
      <c r="L211" s="5"/>
    </row>
    <row r="212" spans="2:12" x14ac:dyDescent="0.25">
      <c r="B212" s="1"/>
      <c r="C212" s="1"/>
      <c r="D212" s="1"/>
      <c r="E212" s="1"/>
      <c r="F212" s="1"/>
      <c r="G212" s="1"/>
      <c r="H212" s="1"/>
      <c r="I212" s="1"/>
      <c r="J212" s="1"/>
      <c r="K212" s="1"/>
      <c r="L212" s="5"/>
    </row>
    <row r="213" spans="2:12" x14ac:dyDescent="0.25">
      <c r="B213" s="1"/>
      <c r="C213" s="1"/>
      <c r="D213" s="1"/>
      <c r="E213" s="1"/>
      <c r="F213" s="1"/>
      <c r="G213" s="1"/>
      <c r="H213" s="1"/>
      <c r="I213" s="1"/>
      <c r="J213" s="1"/>
      <c r="K213" s="1"/>
      <c r="L213" s="5"/>
    </row>
    <row r="214" spans="2:12" x14ac:dyDescent="0.25">
      <c r="B214" s="1"/>
      <c r="C214" s="1"/>
      <c r="D214" s="1"/>
      <c r="E214" s="1"/>
      <c r="F214" s="1"/>
      <c r="G214" s="1"/>
      <c r="H214" s="1"/>
      <c r="I214" s="1"/>
      <c r="J214" s="1"/>
      <c r="K214" s="1"/>
      <c r="L214" s="5"/>
    </row>
    <row r="215" spans="2:12" x14ac:dyDescent="0.25">
      <c r="B215" s="1"/>
      <c r="C215" s="1"/>
      <c r="D215" s="1"/>
      <c r="E215" s="1"/>
      <c r="F215" s="1"/>
      <c r="G215" s="1"/>
      <c r="H215" s="1"/>
      <c r="I215" s="1"/>
      <c r="J215" s="1"/>
      <c r="K215" s="1"/>
      <c r="L215" s="5"/>
    </row>
    <row r="216" spans="2:12" x14ac:dyDescent="0.25">
      <c r="B216" s="1"/>
      <c r="C216" s="1"/>
      <c r="D216" s="1"/>
      <c r="E216" s="1"/>
      <c r="F216" s="1"/>
      <c r="G216" s="1"/>
      <c r="H216" s="1"/>
      <c r="I216" s="1"/>
      <c r="J216" s="1"/>
      <c r="K216" s="1"/>
      <c r="L216" s="5"/>
    </row>
    <row r="217" spans="2:12" x14ac:dyDescent="0.25">
      <c r="B217" s="1"/>
      <c r="C217" s="1"/>
      <c r="D217" s="1"/>
      <c r="E217" s="1"/>
      <c r="F217" s="1"/>
      <c r="G217" s="1"/>
      <c r="H217" s="1"/>
      <c r="I217" s="1"/>
      <c r="J217" s="1"/>
      <c r="K217" s="1"/>
      <c r="L217" s="5"/>
    </row>
    <row r="218" spans="2:12" x14ac:dyDescent="0.25">
      <c r="B218" s="1"/>
      <c r="C218" s="1"/>
      <c r="D218" s="1"/>
      <c r="E218" s="1"/>
      <c r="F218" s="1"/>
      <c r="G218" s="1"/>
      <c r="H218" s="1"/>
      <c r="I218" s="1"/>
      <c r="J218" s="1"/>
      <c r="K218" s="1"/>
      <c r="L218" s="5"/>
    </row>
    <row r="219" spans="2:12" x14ac:dyDescent="0.25">
      <c r="B219" s="1"/>
      <c r="C219" s="1"/>
      <c r="D219" s="1"/>
      <c r="E219" s="1"/>
      <c r="F219" s="1"/>
      <c r="G219" s="1"/>
      <c r="H219" s="1"/>
      <c r="I219" s="1"/>
      <c r="J219" s="1"/>
      <c r="K219" s="1"/>
      <c r="L219" s="5"/>
    </row>
    <row r="220" spans="2:12" x14ac:dyDescent="0.25">
      <c r="B220" s="1"/>
      <c r="C220" s="1"/>
      <c r="D220" s="1"/>
      <c r="E220" s="1"/>
      <c r="F220" s="1"/>
      <c r="G220" s="1"/>
      <c r="H220" s="1"/>
      <c r="I220" s="1"/>
      <c r="J220" s="1"/>
      <c r="K220" s="1"/>
      <c r="L220" s="5"/>
    </row>
    <row r="221" spans="2:12" x14ac:dyDescent="0.25">
      <c r="B221" s="1"/>
      <c r="C221" s="1"/>
      <c r="D221" s="1"/>
      <c r="E221" s="1"/>
      <c r="F221" s="1"/>
      <c r="G221" s="1"/>
      <c r="H221" s="1"/>
      <c r="I221" s="1"/>
      <c r="J221" s="1"/>
      <c r="K221" s="1"/>
      <c r="L221" s="5"/>
    </row>
    <row r="222" spans="2:12" x14ac:dyDescent="0.25">
      <c r="B222" s="1"/>
      <c r="C222" s="1"/>
      <c r="D222" s="1"/>
      <c r="E222" s="1"/>
      <c r="F222" s="1"/>
      <c r="G222" s="1"/>
      <c r="H222" s="1"/>
      <c r="I222" s="1"/>
      <c r="J222" s="1"/>
      <c r="K222" s="1"/>
      <c r="L222" s="5"/>
    </row>
    <row r="223" spans="2:12" x14ac:dyDescent="0.25">
      <c r="B223" s="1"/>
      <c r="C223" s="1"/>
      <c r="D223" s="1"/>
      <c r="E223" s="1"/>
      <c r="F223" s="1"/>
      <c r="G223" s="1"/>
      <c r="H223" s="1"/>
      <c r="I223" s="1"/>
      <c r="J223" s="1"/>
      <c r="K223" s="1"/>
      <c r="L223" s="5"/>
    </row>
    <row r="224" spans="2:12" x14ac:dyDescent="0.25">
      <c r="B224" s="1"/>
      <c r="C224" s="1"/>
      <c r="D224" s="1"/>
      <c r="E224" s="1"/>
      <c r="F224" s="1"/>
      <c r="G224" s="1"/>
      <c r="H224" s="1"/>
      <c r="I224" s="1"/>
      <c r="J224" s="1"/>
      <c r="K224" s="1"/>
      <c r="L224" s="5"/>
    </row>
    <row r="225" spans="2:12" x14ac:dyDescent="0.25">
      <c r="B225" s="1"/>
      <c r="C225" s="1"/>
      <c r="D225" s="1"/>
      <c r="E225" s="1"/>
      <c r="F225" s="1"/>
      <c r="G225" s="1"/>
      <c r="H225" s="1"/>
      <c r="I225" s="1"/>
      <c r="J225" s="1"/>
      <c r="K225" s="1"/>
      <c r="L225" s="5"/>
    </row>
    <row r="226" spans="2:12" x14ac:dyDescent="0.25">
      <c r="B226" s="1"/>
      <c r="C226" s="1"/>
      <c r="D226" s="1"/>
      <c r="E226" s="1"/>
      <c r="F226" s="1"/>
      <c r="G226" s="1"/>
      <c r="H226" s="1"/>
      <c r="I226" s="1"/>
      <c r="J226" s="1"/>
      <c r="K226" s="1"/>
      <c r="L226" s="5"/>
    </row>
    <row r="227" spans="2:12" x14ac:dyDescent="0.25">
      <c r="B227" s="1"/>
      <c r="C227" s="1"/>
      <c r="D227" s="1"/>
      <c r="E227" s="1"/>
      <c r="F227" s="1"/>
      <c r="G227" s="1"/>
      <c r="H227" s="1"/>
      <c r="I227" s="1"/>
      <c r="J227" s="1"/>
      <c r="K227" s="1"/>
      <c r="L227" s="5"/>
    </row>
    <row r="228" spans="2:12" x14ac:dyDescent="0.25">
      <c r="B228" s="1"/>
      <c r="C228" s="1"/>
      <c r="D228" s="1"/>
      <c r="E228" s="1"/>
      <c r="F228" s="1"/>
      <c r="G228" s="1"/>
      <c r="H228" s="1"/>
      <c r="I228" s="1"/>
      <c r="J228" s="1"/>
      <c r="K228" s="1"/>
      <c r="L228" s="5"/>
    </row>
    <row r="229" spans="2:12" x14ac:dyDescent="0.25">
      <c r="B229" s="1"/>
      <c r="C229" s="1"/>
      <c r="D229" s="1"/>
      <c r="E229" s="1"/>
      <c r="F229" s="1"/>
      <c r="G229" s="1"/>
      <c r="H229" s="1"/>
      <c r="I229" s="1"/>
      <c r="J229" s="1"/>
      <c r="K229" s="1"/>
      <c r="L229" s="5"/>
    </row>
    <row r="230" spans="2:12" x14ac:dyDescent="0.25">
      <c r="B230" s="1"/>
      <c r="C230" s="1"/>
      <c r="D230" s="1"/>
      <c r="E230" s="1"/>
      <c r="F230" s="1"/>
      <c r="G230" s="1"/>
      <c r="H230" s="1"/>
      <c r="I230" s="1"/>
      <c r="J230" s="1"/>
      <c r="K230" s="1"/>
      <c r="L230" s="5"/>
    </row>
    <row r="231" spans="2:12" x14ac:dyDescent="0.25">
      <c r="B231" s="1"/>
      <c r="C231" s="1"/>
      <c r="D231" s="1"/>
      <c r="E231" s="1"/>
      <c r="F231" s="1"/>
      <c r="G231" s="1"/>
      <c r="H231" s="1"/>
      <c r="I231" s="1"/>
      <c r="J231" s="1"/>
      <c r="K231" s="1"/>
      <c r="L231" s="5"/>
    </row>
    <row r="232" spans="2:12" x14ac:dyDescent="0.25">
      <c r="B232" s="1"/>
      <c r="C232" s="1"/>
      <c r="D232" s="1"/>
      <c r="E232" s="1"/>
      <c r="F232" s="1"/>
      <c r="G232" s="1"/>
      <c r="H232" s="1"/>
      <c r="I232" s="1"/>
      <c r="J232" s="1"/>
      <c r="K232" s="1"/>
      <c r="L232" s="5"/>
    </row>
    <row r="233" spans="2:12" x14ac:dyDescent="0.25">
      <c r="B233" s="1"/>
      <c r="C233" s="1"/>
      <c r="D233" s="1"/>
      <c r="E233" s="1"/>
      <c r="F233" s="1"/>
      <c r="G233" s="1"/>
      <c r="H233" s="1"/>
      <c r="I233" s="1"/>
      <c r="J233" s="1"/>
      <c r="K233" s="1"/>
      <c r="L233" s="5"/>
    </row>
    <row r="234" spans="2:12" x14ac:dyDescent="0.25">
      <c r="B234" s="1"/>
      <c r="C234" s="1"/>
      <c r="D234" s="1"/>
      <c r="E234" s="1"/>
      <c r="F234" s="1"/>
      <c r="G234" s="1"/>
      <c r="H234" s="1"/>
      <c r="I234" s="1"/>
      <c r="J234" s="1"/>
      <c r="K234" s="1"/>
      <c r="L234" s="5"/>
    </row>
    <row r="235" spans="2:12" x14ac:dyDescent="0.25">
      <c r="B235" s="1"/>
      <c r="C235" s="1"/>
      <c r="D235" s="1"/>
      <c r="E235" s="1"/>
      <c r="F235" s="1"/>
      <c r="G235" s="1"/>
      <c r="H235" s="1"/>
      <c r="I235" s="1"/>
      <c r="J235" s="1"/>
      <c r="K235" s="1"/>
      <c r="L235" s="5"/>
    </row>
    <row r="236" spans="2:12" x14ac:dyDescent="0.25">
      <c r="B236" s="1"/>
      <c r="C236" s="1"/>
      <c r="D236" s="1"/>
      <c r="E236" s="1"/>
      <c r="F236" s="1"/>
      <c r="G236" s="1"/>
      <c r="H236" s="1"/>
      <c r="I236" s="1"/>
      <c r="J236" s="1"/>
      <c r="K236" s="1"/>
      <c r="L236" s="5"/>
    </row>
    <row r="237" spans="2:12" x14ac:dyDescent="0.25">
      <c r="B237" s="1"/>
      <c r="C237" s="1"/>
      <c r="D237" s="1"/>
      <c r="E237" s="1"/>
      <c r="F237" s="1"/>
      <c r="G237" s="1"/>
      <c r="H237" s="1"/>
      <c r="I237" s="1"/>
      <c r="J237" s="1"/>
      <c r="K237" s="1"/>
      <c r="L237" s="5"/>
    </row>
    <row r="238" spans="2:12" x14ac:dyDescent="0.25">
      <c r="B238" s="1"/>
      <c r="C238" s="1"/>
      <c r="D238" s="1"/>
      <c r="E238" s="1"/>
      <c r="F238" s="1"/>
      <c r="G238" s="1"/>
      <c r="H238" s="1"/>
      <c r="I238" s="1"/>
      <c r="J238" s="1"/>
      <c r="K238" s="1"/>
      <c r="L238" s="5"/>
    </row>
    <row r="239" spans="2:12" x14ac:dyDescent="0.25">
      <c r="B239" s="1"/>
      <c r="C239" s="1"/>
      <c r="D239" s="1"/>
      <c r="E239" s="1"/>
      <c r="F239" s="1"/>
      <c r="G239" s="1"/>
      <c r="H239" s="1"/>
      <c r="I239" s="1"/>
      <c r="J239" s="1"/>
      <c r="K239" s="1"/>
      <c r="L239" s="5"/>
    </row>
    <row r="240" spans="2:12" x14ac:dyDescent="0.25">
      <c r="B240" s="1"/>
      <c r="C240" s="1"/>
      <c r="D240" s="1"/>
      <c r="E240" s="1"/>
      <c r="F240" s="1"/>
      <c r="G240" s="1"/>
      <c r="H240" s="1"/>
      <c r="I240" s="1"/>
      <c r="J240" s="1"/>
      <c r="K240" s="1"/>
      <c r="L240" s="5"/>
    </row>
    <row r="241" spans="2:12" x14ac:dyDescent="0.25">
      <c r="B241" s="1"/>
      <c r="C241" s="1"/>
      <c r="D241" s="1"/>
      <c r="E241" s="1"/>
      <c r="F241" s="1"/>
      <c r="G241" s="1"/>
      <c r="H241" s="1"/>
      <c r="I241" s="1"/>
      <c r="J241" s="1"/>
      <c r="K241" s="1"/>
      <c r="L241" s="5"/>
    </row>
    <row r="242" spans="2:12" x14ac:dyDescent="0.25">
      <c r="B242" s="1"/>
      <c r="C242" s="1"/>
      <c r="D242" s="1"/>
      <c r="E242" s="1"/>
      <c r="F242" s="1"/>
      <c r="G242" s="1"/>
      <c r="H242" s="1"/>
      <c r="I242" s="1"/>
      <c r="J242" s="1"/>
      <c r="K242" s="1"/>
      <c r="L242" s="5"/>
    </row>
    <row r="243" spans="2:12" x14ac:dyDescent="0.25">
      <c r="B243" s="1"/>
      <c r="C243" s="1"/>
      <c r="D243" s="1"/>
      <c r="E243" s="1"/>
      <c r="F243" s="1"/>
      <c r="G243" s="1"/>
      <c r="H243" s="1"/>
      <c r="I243" s="1"/>
      <c r="J243" s="1"/>
      <c r="K243" s="1"/>
      <c r="L243" s="5"/>
    </row>
    <row r="244" spans="2:12" x14ac:dyDescent="0.25">
      <c r="B244" s="1"/>
      <c r="C244" s="1"/>
      <c r="D244" s="1"/>
      <c r="E244" s="1"/>
      <c r="F244" s="1"/>
      <c r="G244" s="1"/>
      <c r="H244" s="1"/>
      <c r="I244" s="1"/>
      <c r="J244" s="1"/>
      <c r="K244" s="1"/>
      <c r="L244" s="5"/>
    </row>
    <row r="245" spans="2:12" x14ac:dyDescent="0.25">
      <c r="B245" s="1"/>
      <c r="C245" s="1"/>
      <c r="D245" s="1"/>
      <c r="E245" s="1"/>
      <c r="F245" s="1"/>
      <c r="G245" s="1"/>
      <c r="H245" s="1"/>
      <c r="I245" s="1"/>
      <c r="J245" s="1"/>
      <c r="K245" s="1"/>
      <c r="L245" s="5"/>
    </row>
    <row r="246" spans="2:12" x14ac:dyDescent="0.25">
      <c r="B246" s="1"/>
      <c r="C246" s="1"/>
      <c r="D246" s="1"/>
      <c r="E246" s="1"/>
      <c r="F246" s="1"/>
      <c r="G246" s="1"/>
      <c r="H246" s="1"/>
      <c r="I246" s="1"/>
      <c r="J246" s="1"/>
      <c r="K246" s="1"/>
      <c r="L246" s="5"/>
    </row>
    <row r="247" spans="2:12" x14ac:dyDescent="0.25">
      <c r="B247" s="1"/>
      <c r="C247" s="1"/>
      <c r="D247" s="1"/>
      <c r="E247" s="1"/>
      <c r="F247" s="1"/>
      <c r="G247" s="1"/>
      <c r="H247" s="1"/>
      <c r="I247" s="1"/>
      <c r="J247" s="1"/>
      <c r="K247" s="1"/>
      <c r="L247" s="5"/>
    </row>
    <row r="248" spans="2:12" x14ac:dyDescent="0.25">
      <c r="B248" s="1"/>
      <c r="C248" s="1"/>
      <c r="D248" s="1"/>
      <c r="E248" s="1"/>
      <c r="F248" s="1"/>
      <c r="G248" s="1"/>
      <c r="H248" s="1"/>
      <c r="I248" s="1"/>
      <c r="J248" s="1"/>
      <c r="K248" s="1"/>
      <c r="L248" s="5"/>
    </row>
    <row r="249" spans="2:12" x14ac:dyDescent="0.25">
      <c r="B249" s="1"/>
      <c r="C249" s="1"/>
      <c r="D249" s="1"/>
      <c r="E249" s="1"/>
      <c r="F249" s="1"/>
      <c r="G249" s="1"/>
      <c r="H249" s="1"/>
      <c r="I249" s="1"/>
      <c r="J249" s="1"/>
      <c r="K249" s="1"/>
      <c r="L249" s="5"/>
    </row>
    <row r="250" spans="2:12" x14ac:dyDescent="0.25">
      <c r="B250" s="1"/>
      <c r="C250" s="1"/>
      <c r="D250" s="1"/>
      <c r="E250" s="1"/>
      <c r="F250" s="1"/>
      <c r="G250" s="1"/>
      <c r="H250" s="1"/>
      <c r="I250" s="1"/>
      <c r="J250" s="1"/>
      <c r="K250" s="1"/>
      <c r="L250" s="5"/>
    </row>
    <row r="251" spans="2:12" x14ac:dyDescent="0.25">
      <c r="B251" s="1"/>
      <c r="C251" s="1"/>
      <c r="D251" s="1"/>
      <c r="E251" s="1"/>
      <c r="F251" s="1"/>
      <c r="G251" s="1"/>
      <c r="H251" s="1"/>
      <c r="I251" s="1"/>
      <c r="J251" s="1"/>
      <c r="K251" s="1"/>
      <c r="L251" s="5"/>
    </row>
    <row r="252" spans="2:12" x14ac:dyDescent="0.25">
      <c r="B252" s="1"/>
      <c r="C252" s="1"/>
      <c r="D252" s="1"/>
      <c r="E252" s="1"/>
      <c r="F252" s="1"/>
      <c r="G252" s="1"/>
      <c r="H252" s="1"/>
      <c r="I252" s="1"/>
      <c r="J252" s="1"/>
      <c r="K252" s="1"/>
      <c r="L252" s="5"/>
    </row>
    <row r="253" spans="2:12" x14ac:dyDescent="0.25">
      <c r="B253" s="1"/>
      <c r="C253" s="1"/>
      <c r="D253" s="1"/>
      <c r="E253" s="1"/>
      <c r="F253" s="1"/>
      <c r="G253" s="1"/>
      <c r="H253" s="1"/>
      <c r="I253" s="1"/>
      <c r="J253" s="1"/>
      <c r="K253" s="1"/>
      <c r="L253" s="5"/>
    </row>
    <row r="254" spans="2:12" x14ac:dyDescent="0.25">
      <c r="B254" s="1"/>
      <c r="C254" s="1"/>
      <c r="D254" s="1"/>
      <c r="E254" s="1"/>
      <c r="F254" s="1"/>
      <c r="G254" s="1"/>
      <c r="H254" s="1"/>
      <c r="I254" s="1"/>
      <c r="J254" s="1"/>
      <c r="K254" s="1"/>
      <c r="L254" s="5"/>
    </row>
    <row r="255" spans="2:12" x14ac:dyDescent="0.25">
      <c r="B255" s="1"/>
      <c r="C255" s="1"/>
      <c r="D255" s="1"/>
      <c r="E255" s="1"/>
      <c r="F255" s="1"/>
      <c r="G255" s="1"/>
      <c r="H255" s="1"/>
      <c r="I255" s="1"/>
      <c r="J255" s="1"/>
      <c r="K255" s="1"/>
      <c r="L255" s="5"/>
    </row>
    <row r="256" spans="2:12" x14ac:dyDescent="0.25">
      <c r="B256" s="1"/>
      <c r="C256" s="1"/>
      <c r="D256" s="1"/>
      <c r="E256" s="1"/>
      <c r="F256" s="1"/>
      <c r="G256" s="1"/>
      <c r="H256" s="1"/>
      <c r="I256" s="1"/>
      <c r="J256" s="1"/>
      <c r="K256" s="1"/>
      <c r="L256" s="5"/>
    </row>
    <row r="257" spans="2:12" x14ac:dyDescent="0.25">
      <c r="B257" s="1"/>
      <c r="C257" s="1"/>
      <c r="D257" s="1"/>
      <c r="E257" s="1"/>
      <c r="F257" s="1"/>
      <c r="G257" s="1"/>
      <c r="H257" s="1"/>
      <c r="I257" s="1"/>
      <c r="J257" s="1"/>
      <c r="K257" s="1"/>
      <c r="L257" s="5"/>
    </row>
    <row r="258" spans="2:12" x14ac:dyDescent="0.25">
      <c r="B258" s="1"/>
      <c r="C258" s="1"/>
      <c r="D258" s="1"/>
      <c r="E258" s="1"/>
      <c r="F258" s="1"/>
      <c r="G258" s="1"/>
      <c r="H258" s="1"/>
      <c r="I258" s="1"/>
      <c r="J258" s="1"/>
      <c r="K258" s="1"/>
      <c r="L258" s="5"/>
    </row>
    <row r="259" spans="2:12" x14ac:dyDescent="0.25">
      <c r="B259" s="1"/>
      <c r="C259" s="1"/>
      <c r="D259" s="1"/>
      <c r="E259" s="1"/>
      <c r="F259" s="1"/>
      <c r="G259" s="1"/>
      <c r="H259" s="1"/>
      <c r="I259" s="1"/>
      <c r="J259" s="1"/>
      <c r="K259" s="1"/>
      <c r="L259" s="5"/>
    </row>
    <row r="260" spans="2:12" x14ac:dyDescent="0.25">
      <c r="B260" s="1"/>
      <c r="C260" s="1"/>
      <c r="D260" s="1"/>
      <c r="E260" s="1"/>
      <c r="F260" s="1"/>
      <c r="G260" s="1"/>
      <c r="H260" s="1"/>
      <c r="I260" s="1"/>
      <c r="J260" s="1"/>
      <c r="K260" s="1"/>
      <c r="L260" s="5"/>
    </row>
    <row r="261" spans="2:12" x14ac:dyDescent="0.25">
      <c r="B261" s="1"/>
      <c r="C261" s="1"/>
      <c r="D261" s="1"/>
      <c r="E261" s="1"/>
      <c r="F261" s="1"/>
      <c r="G261" s="1"/>
      <c r="H261" s="1"/>
      <c r="I261" s="1"/>
      <c r="J261" s="1"/>
      <c r="K261" s="1"/>
      <c r="L261" s="5"/>
    </row>
    <row r="262" spans="2:12" x14ac:dyDescent="0.25">
      <c r="B262" s="1"/>
      <c r="C262" s="1"/>
      <c r="D262" s="1"/>
      <c r="E262" s="1"/>
      <c r="F262" s="1"/>
      <c r="G262" s="1"/>
      <c r="H262" s="1"/>
      <c r="I262" s="1"/>
      <c r="J262" s="1"/>
      <c r="K262" s="1"/>
      <c r="L262" s="5"/>
    </row>
    <row r="263" spans="2:12" x14ac:dyDescent="0.25">
      <c r="B263" s="1"/>
      <c r="C263" s="1"/>
      <c r="D263" s="1"/>
      <c r="E263" s="1"/>
      <c r="F263" s="1"/>
      <c r="G263" s="1"/>
      <c r="H263" s="1"/>
      <c r="I263" s="1"/>
      <c r="J263" s="1"/>
      <c r="K263" s="1"/>
      <c r="L263" s="5"/>
    </row>
    <row r="264" spans="2:12" x14ac:dyDescent="0.25">
      <c r="B264" s="1"/>
      <c r="C264" s="1"/>
      <c r="D264" s="1"/>
      <c r="E264" s="1"/>
      <c r="F264" s="1"/>
      <c r="G264" s="1"/>
      <c r="H264" s="1"/>
      <c r="I264" s="1"/>
      <c r="J264" s="1"/>
      <c r="K264" s="1"/>
      <c r="L264" s="5"/>
    </row>
    <row r="265" spans="2:12" x14ac:dyDescent="0.25">
      <c r="B265" s="1"/>
      <c r="C265" s="1"/>
      <c r="D265" s="1"/>
      <c r="E265" s="1"/>
      <c r="F265" s="1"/>
      <c r="G265" s="1"/>
      <c r="H265" s="1"/>
      <c r="I265" s="1"/>
      <c r="J265" s="1"/>
      <c r="K265" s="1"/>
      <c r="L265" s="5"/>
    </row>
    <row r="266" spans="2:12" x14ac:dyDescent="0.25">
      <c r="B266" s="1"/>
      <c r="C266" s="1"/>
      <c r="D266" s="1"/>
      <c r="E266" s="1"/>
      <c r="F266" s="1"/>
      <c r="G266" s="1"/>
      <c r="H266" s="1"/>
      <c r="I266" s="1"/>
      <c r="J266" s="1"/>
      <c r="K266" s="1"/>
      <c r="L266" s="5"/>
    </row>
    <row r="267" spans="2:12" x14ac:dyDescent="0.25">
      <c r="B267" s="1"/>
      <c r="C267" s="1"/>
      <c r="D267" s="1"/>
      <c r="E267" s="1"/>
      <c r="F267" s="1"/>
      <c r="G267" s="1"/>
      <c r="H267" s="1"/>
      <c r="I267" s="1"/>
      <c r="J267" s="1"/>
      <c r="K267" s="1"/>
      <c r="L267" s="5"/>
    </row>
    <row r="268" spans="2:12" x14ac:dyDescent="0.25">
      <c r="B268" s="1"/>
      <c r="C268" s="1"/>
      <c r="D268" s="1"/>
      <c r="E268" s="1"/>
      <c r="F268" s="1"/>
      <c r="G268" s="1"/>
      <c r="H268" s="1"/>
      <c r="I268" s="1"/>
      <c r="J268" s="1"/>
      <c r="K268" s="1"/>
      <c r="L268" s="5"/>
    </row>
    <row r="269" spans="2:12" x14ac:dyDescent="0.25">
      <c r="B269" s="1"/>
      <c r="C269" s="1"/>
      <c r="D269" s="1"/>
      <c r="E269" s="1"/>
      <c r="F269" s="1"/>
      <c r="G269" s="1"/>
      <c r="H269" s="1"/>
      <c r="I269" s="1"/>
      <c r="J269" s="1"/>
      <c r="K269" s="1"/>
      <c r="L269" s="5"/>
    </row>
    <row r="270" spans="2:12" x14ac:dyDescent="0.25">
      <c r="B270" s="1"/>
      <c r="C270" s="1"/>
      <c r="D270" s="1"/>
      <c r="E270" s="1"/>
      <c r="F270" s="1"/>
      <c r="G270" s="1"/>
      <c r="H270" s="1"/>
      <c r="I270" s="1"/>
      <c r="J270" s="1"/>
      <c r="K270" s="1"/>
      <c r="L270" s="5"/>
    </row>
    <row r="271" spans="2:12" x14ac:dyDescent="0.25">
      <c r="B271" s="1"/>
      <c r="C271" s="1"/>
      <c r="D271" s="1"/>
      <c r="E271" s="1"/>
      <c r="F271" s="1"/>
      <c r="G271" s="1"/>
      <c r="H271" s="1"/>
      <c r="I271" s="1"/>
      <c r="J271" s="1"/>
      <c r="K271" s="1"/>
      <c r="L271" s="5"/>
    </row>
    <row r="272" spans="2:12" x14ac:dyDescent="0.25">
      <c r="B272" s="1"/>
      <c r="C272" s="1"/>
      <c r="D272" s="1"/>
      <c r="E272" s="1"/>
      <c r="F272" s="1"/>
      <c r="G272" s="1"/>
      <c r="H272" s="1"/>
      <c r="I272" s="1"/>
      <c r="J272" s="1"/>
      <c r="K272" s="1"/>
      <c r="L272" s="5"/>
    </row>
    <row r="273" spans="2:12" x14ac:dyDescent="0.25">
      <c r="B273" s="1"/>
      <c r="C273" s="1"/>
      <c r="D273" s="1"/>
      <c r="E273" s="1"/>
      <c r="F273" s="1"/>
      <c r="G273" s="1"/>
      <c r="H273" s="1"/>
      <c r="I273" s="1"/>
      <c r="J273" s="1"/>
      <c r="K273" s="1"/>
      <c r="L273" s="5"/>
    </row>
    <row r="274" spans="2:12" x14ac:dyDescent="0.25">
      <c r="B274" s="1"/>
      <c r="C274" s="1"/>
      <c r="D274" s="1"/>
      <c r="E274" s="1"/>
      <c r="F274" s="1"/>
      <c r="G274" s="1"/>
      <c r="H274" s="1"/>
      <c r="I274" s="1"/>
      <c r="J274" s="1"/>
      <c r="K274" s="1"/>
      <c r="L274" s="5"/>
    </row>
    <row r="275" spans="2:12" x14ac:dyDescent="0.25">
      <c r="B275" s="1"/>
      <c r="C275" s="1"/>
      <c r="D275" s="1"/>
      <c r="E275" s="1"/>
      <c r="F275" s="1"/>
      <c r="G275" s="1"/>
      <c r="H275" s="1"/>
      <c r="I275" s="1"/>
      <c r="J275" s="1"/>
      <c r="K275" s="1"/>
      <c r="L275" s="5"/>
    </row>
    <row r="276" spans="2:12" x14ac:dyDescent="0.25">
      <c r="B276" s="1"/>
      <c r="C276" s="1"/>
      <c r="D276" s="1"/>
      <c r="E276" s="1"/>
      <c r="F276" s="1"/>
      <c r="G276" s="1"/>
      <c r="H276" s="1"/>
      <c r="I276" s="1"/>
      <c r="J276" s="1"/>
      <c r="K276" s="1"/>
      <c r="L276" s="5"/>
    </row>
    <row r="277" spans="2:12" x14ac:dyDescent="0.25">
      <c r="B277" s="1"/>
      <c r="C277" s="1"/>
      <c r="D277" s="1"/>
      <c r="E277" s="1"/>
      <c r="F277" s="1"/>
      <c r="G277" s="1"/>
      <c r="H277" s="1"/>
      <c r="I277" s="1"/>
      <c r="J277" s="1"/>
      <c r="K277" s="1"/>
      <c r="L277" s="5"/>
    </row>
    <row r="278" spans="2:12" x14ac:dyDescent="0.25">
      <c r="B278" s="1"/>
      <c r="C278" s="1"/>
      <c r="D278" s="1"/>
      <c r="E278" s="1"/>
      <c r="F278" s="1"/>
      <c r="G278" s="1"/>
      <c r="H278" s="1"/>
      <c r="I278" s="1"/>
      <c r="J278" s="1"/>
      <c r="K278" s="1"/>
      <c r="L278" s="5"/>
    </row>
    <row r="279" spans="2:12" x14ac:dyDescent="0.25">
      <c r="B279" s="1"/>
      <c r="C279" s="1"/>
      <c r="D279" s="1"/>
      <c r="E279" s="1"/>
      <c r="F279" s="1"/>
      <c r="G279" s="1"/>
      <c r="H279" s="1"/>
      <c r="I279" s="1"/>
      <c r="J279" s="1"/>
      <c r="K279" s="1"/>
      <c r="L279" s="5"/>
    </row>
    <row r="280" spans="2:12" x14ac:dyDescent="0.25">
      <c r="B280" s="1"/>
      <c r="C280" s="1"/>
      <c r="D280" s="1"/>
      <c r="E280" s="1"/>
      <c r="F280" s="1"/>
      <c r="G280" s="1"/>
      <c r="H280" s="1"/>
      <c r="I280" s="1"/>
      <c r="J280" s="1"/>
      <c r="K280" s="1"/>
      <c r="L280" s="5"/>
    </row>
    <row r="281" spans="2:12" x14ac:dyDescent="0.25">
      <c r="B281" s="1"/>
      <c r="C281" s="1"/>
      <c r="D281" s="1"/>
      <c r="E281" s="1"/>
      <c r="F281" s="1"/>
      <c r="G281" s="1"/>
      <c r="H281" s="1"/>
      <c r="I281" s="1"/>
      <c r="J281" s="1"/>
      <c r="K281" s="1"/>
      <c r="L281" s="5"/>
    </row>
    <row r="282" spans="2:12" x14ac:dyDescent="0.25">
      <c r="B282" s="1"/>
      <c r="C282" s="1"/>
      <c r="D282" s="1"/>
      <c r="E282" s="1"/>
      <c r="F282" s="1"/>
      <c r="G282" s="1"/>
      <c r="H282" s="1"/>
      <c r="I282" s="1"/>
      <c r="J282" s="1"/>
      <c r="K282" s="1"/>
      <c r="L282" s="5"/>
    </row>
    <row r="283" spans="2:12" x14ac:dyDescent="0.25">
      <c r="B283" s="1"/>
      <c r="C283" s="1"/>
      <c r="D283" s="1"/>
      <c r="E283" s="1"/>
      <c r="F283" s="1"/>
      <c r="G283" s="1"/>
      <c r="H283" s="1"/>
      <c r="I283" s="1"/>
      <c r="J283" s="1"/>
      <c r="K283" s="1"/>
      <c r="L283" s="5"/>
    </row>
    <row r="284" spans="2:12" x14ac:dyDescent="0.25">
      <c r="B284" s="1"/>
      <c r="C284" s="1"/>
      <c r="D284" s="1"/>
      <c r="E284" s="1"/>
      <c r="F284" s="1"/>
      <c r="G284" s="1"/>
      <c r="H284" s="1"/>
      <c r="I284" s="1"/>
      <c r="J284" s="1"/>
      <c r="K284" s="1"/>
      <c r="L284" s="5"/>
    </row>
    <row r="285" spans="2:12" x14ac:dyDescent="0.25">
      <c r="B285" s="1"/>
      <c r="C285" s="1"/>
      <c r="D285" s="1"/>
      <c r="E285" s="1"/>
      <c r="F285" s="1"/>
      <c r="G285" s="1"/>
      <c r="H285" s="1"/>
      <c r="I285" s="1"/>
      <c r="J285" s="1"/>
      <c r="K285" s="1"/>
      <c r="L285" s="5"/>
    </row>
    <row r="286" spans="2:12" x14ac:dyDescent="0.25">
      <c r="B286" s="1"/>
      <c r="C286" s="1"/>
      <c r="D286" s="1"/>
      <c r="E286" s="1"/>
      <c r="F286" s="1"/>
      <c r="G286" s="1"/>
      <c r="H286" s="1"/>
      <c r="I286" s="1"/>
      <c r="J286" s="1"/>
      <c r="K286" s="1"/>
      <c r="L286" s="5"/>
    </row>
    <row r="287" spans="2:12" x14ac:dyDescent="0.25">
      <c r="B287" s="1"/>
      <c r="C287" s="1"/>
      <c r="D287" s="1"/>
      <c r="E287" s="1"/>
      <c r="F287" s="1"/>
      <c r="G287" s="1"/>
      <c r="H287" s="1"/>
      <c r="I287" s="1"/>
      <c r="J287" s="1"/>
      <c r="K287" s="1"/>
      <c r="L287" s="5"/>
    </row>
    <row r="288" spans="2:12" x14ac:dyDescent="0.25">
      <c r="B288" s="1"/>
      <c r="C288" s="1"/>
      <c r="D288" s="1"/>
      <c r="E288" s="1"/>
      <c r="F288" s="1"/>
      <c r="G288" s="1"/>
      <c r="H288" s="1"/>
      <c r="I288" s="1"/>
      <c r="J288" s="1"/>
      <c r="K288" s="1"/>
      <c r="L288" s="5"/>
    </row>
    <row r="289" spans="2:12" x14ac:dyDescent="0.25">
      <c r="B289" s="1"/>
      <c r="C289" s="1"/>
      <c r="D289" s="1"/>
      <c r="E289" s="1"/>
      <c r="F289" s="1"/>
      <c r="G289" s="1"/>
      <c r="H289" s="1"/>
      <c r="I289" s="1"/>
      <c r="J289" s="1"/>
      <c r="K289" s="1"/>
      <c r="L289" s="5"/>
    </row>
    <row r="290" spans="2:12" x14ac:dyDescent="0.25">
      <c r="B290" s="1"/>
      <c r="C290" s="1"/>
      <c r="D290" s="1"/>
      <c r="E290" s="1"/>
      <c r="F290" s="1"/>
      <c r="G290" s="1"/>
      <c r="H290" s="1"/>
      <c r="I290" s="1"/>
      <c r="J290" s="1"/>
      <c r="K290" s="1"/>
      <c r="L290" s="5"/>
    </row>
    <row r="291" spans="2:12" x14ac:dyDescent="0.25">
      <c r="B291" s="1"/>
      <c r="C291" s="1"/>
      <c r="D291" s="1"/>
      <c r="E291" s="1"/>
      <c r="F291" s="1"/>
      <c r="G291" s="1"/>
      <c r="H291" s="1"/>
      <c r="I291" s="1"/>
      <c r="J291" s="1"/>
      <c r="K291" s="1"/>
      <c r="L291" s="5"/>
    </row>
    <row r="292" spans="2:12" x14ac:dyDescent="0.25">
      <c r="B292" s="1"/>
      <c r="C292" s="1"/>
      <c r="D292" s="1"/>
      <c r="E292" s="1"/>
      <c r="F292" s="1"/>
      <c r="G292" s="1"/>
      <c r="H292" s="1"/>
      <c r="I292" s="1"/>
      <c r="J292" s="1"/>
      <c r="K292" s="1"/>
      <c r="L292" s="5"/>
    </row>
    <row r="293" spans="2:12" x14ac:dyDescent="0.25">
      <c r="B293" s="1"/>
      <c r="C293" s="1"/>
      <c r="D293" s="1"/>
      <c r="E293" s="1"/>
      <c r="F293" s="1"/>
      <c r="G293" s="1"/>
      <c r="H293" s="1"/>
      <c r="I293" s="1"/>
      <c r="J293" s="1"/>
      <c r="K293" s="1"/>
      <c r="L293" s="5"/>
    </row>
    <row r="294" spans="2:12" x14ac:dyDescent="0.25">
      <c r="B294" s="1"/>
      <c r="C294" s="1"/>
      <c r="D294" s="1"/>
      <c r="E294" s="1"/>
      <c r="F294" s="1"/>
      <c r="G294" s="1"/>
      <c r="H294" s="1"/>
      <c r="I294" s="1"/>
      <c r="J294" s="1"/>
      <c r="K294" s="1"/>
      <c r="L294" s="5"/>
    </row>
    <row r="295" spans="2:12" x14ac:dyDescent="0.25">
      <c r="B295" s="1"/>
      <c r="C295" s="1"/>
      <c r="D295" s="1"/>
      <c r="E295" s="1"/>
      <c r="F295" s="1"/>
      <c r="G295" s="1"/>
      <c r="H295" s="1"/>
      <c r="I295" s="1"/>
      <c r="J295" s="1"/>
      <c r="K295" s="1"/>
      <c r="L295" s="5"/>
    </row>
    <row r="296" spans="2:12" x14ac:dyDescent="0.25">
      <c r="B296" s="1"/>
      <c r="C296" s="1"/>
      <c r="D296" s="1"/>
      <c r="E296" s="1"/>
      <c r="F296" s="1"/>
      <c r="G296" s="1"/>
      <c r="H296" s="1"/>
      <c r="I296" s="1"/>
      <c r="J296" s="1"/>
      <c r="K296" s="1"/>
      <c r="L296" s="5"/>
    </row>
    <row r="297" spans="2:12" x14ac:dyDescent="0.25">
      <c r="B297" s="1"/>
      <c r="C297" s="1"/>
      <c r="D297" s="1"/>
      <c r="E297" s="1"/>
      <c r="F297" s="1"/>
      <c r="G297" s="1"/>
      <c r="H297" s="1"/>
      <c r="I297" s="1"/>
      <c r="J297" s="1"/>
      <c r="K297" s="1"/>
      <c r="L297" s="5"/>
    </row>
    <row r="298" spans="2:12" x14ac:dyDescent="0.25">
      <c r="B298" s="1"/>
      <c r="C298" s="1"/>
      <c r="D298" s="1"/>
      <c r="E298" s="1"/>
      <c r="F298" s="1"/>
      <c r="G298" s="1"/>
      <c r="H298" s="1"/>
      <c r="I298" s="1"/>
      <c r="J298" s="1"/>
      <c r="K298" s="1"/>
      <c r="L298" s="5"/>
    </row>
    <row r="299" spans="2:12" x14ac:dyDescent="0.25">
      <c r="B299" s="1"/>
      <c r="C299" s="1"/>
      <c r="D299" s="1"/>
      <c r="E299" s="1"/>
      <c r="F299" s="1"/>
      <c r="G299" s="1"/>
      <c r="H299" s="1"/>
      <c r="I299" s="1"/>
      <c r="J299" s="1"/>
      <c r="K299" s="1"/>
      <c r="L299" s="5"/>
    </row>
  </sheetData>
  <mergeCells count="84">
    <mergeCell ref="A3:L3"/>
    <mergeCell ref="A6:A7"/>
    <mergeCell ref="B6:B7"/>
    <mergeCell ref="C6:C7"/>
    <mergeCell ref="D6:D7"/>
    <mergeCell ref="E6:E7"/>
    <mergeCell ref="F6:F7"/>
    <mergeCell ref="G6:G7"/>
    <mergeCell ref="H6:H7"/>
    <mergeCell ref="I6:I7"/>
    <mergeCell ref="J6:J7"/>
    <mergeCell ref="K6:K7"/>
    <mergeCell ref="L6:L7"/>
    <mergeCell ref="B4:L4"/>
    <mergeCell ref="B43:L43"/>
    <mergeCell ref="B108:L108"/>
    <mergeCell ref="B109:L109"/>
    <mergeCell ref="B57:L57"/>
    <mergeCell ref="B50:L50"/>
    <mergeCell ref="B56:L56"/>
    <mergeCell ref="B51:L51"/>
    <mergeCell ref="L52:L55"/>
    <mergeCell ref="B105:L105"/>
    <mergeCell ref="B66:L66"/>
    <mergeCell ref="B59:L59"/>
    <mergeCell ref="B60:L60"/>
    <mergeCell ref="B107:L107"/>
    <mergeCell ref="B78:L78"/>
    <mergeCell ref="B58:L58"/>
    <mergeCell ref="L88:L91"/>
    <mergeCell ref="A106:L106"/>
    <mergeCell ref="B110:L110"/>
    <mergeCell ref="B111:L111"/>
    <mergeCell ref="B67:L67"/>
    <mergeCell ref="B68:L68"/>
    <mergeCell ref="B69:L69"/>
    <mergeCell ref="B70:L70"/>
    <mergeCell ref="B71:L71"/>
    <mergeCell ref="L72:L75"/>
    <mergeCell ref="B76:L76"/>
    <mergeCell ref="B79:L79"/>
    <mergeCell ref="B80:L80"/>
    <mergeCell ref="B81:L81"/>
    <mergeCell ref="B77:L77"/>
    <mergeCell ref="L93:L96"/>
    <mergeCell ref="L82:L85"/>
    <mergeCell ref="C86:L86"/>
    <mergeCell ref="L123:L126"/>
    <mergeCell ref="B119:L119"/>
    <mergeCell ref="B120:L120"/>
    <mergeCell ref="L112:L115"/>
    <mergeCell ref="B116:L116"/>
    <mergeCell ref="B117:L117"/>
    <mergeCell ref="B118:L118"/>
    <mergeCell ref="B121:L121"/>
    <mergeCell ref="B122:L122"/>
    <mergeCell ref="C92:L92"/>
    <mergeCell ref="L101:L104"/>
    <mergeCell ref="B97:L97"/>
    <mergeCell ref="B98:L98"/>
    <mergeCell ref="B99:L99"/>
    <mergeCell ref="B100:L100"/>
    <mergeCell ref="A9:A25"/>
    <mergeCell ref="C15:J15"/>
    <mergeCell ref="B28:L28"/>
    <mergeCell ref="B29:L29"/>
    <mergeCell ref="B30:L30"/>
    <mergeCell ref="L9:L25"/>
    <mergeCell ref="B128:L128"/>
    <mergeCell ref="B61:L61"/>
    <mergeCell ref="L62:L65"/>
    <mergeCell ref="B26:L26"/>
    <mergeCell ref="A27:L27"/>
    <mergeCell ref="B31:L31"/>
    <mergeCell ref="B32:L32"/>
    <mergeCell ref="A44:A48"/>
    <mergeCell ref="L44:L49"/>
    <mergeCell ref="L33:L36"/>
    <mergeCell ref="B39:L39"/>
    <mergeCell ref="B40:L40"/>
    <mergeCell ref="B41:L41"/>
    <mergeCell ref="B42:L42"/>
    <mergeCell ref="B37:L37"/>
    <mergeCell ref="B38:L38"/>
  </mergeCells>
  <printOptions horizontalCentered="1"/>
  <pageMargins left="0.19685039370078741" right="0.19685039370078741" top="0.19685039370078741" bottom="0.19685039370078741" header="0" footer="0"/>
  <pageSetup paperSize="9" scale="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НП на 01.01.2022</vt:lpstr>
      <vt:lpstr>'НП на 01.01.2022'!Заголовки_для_печати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2017-09-26T23:47:36Z</cp:lastPrinted>
  <dcterms:created xsi:type="dcterms:W3CDTF">2006-09-16T00:00:00Z</dcterms:created>
  <dcterms:modified xsi:type="dcterms:W3CDTF">2022-11-09T00:55:38Z</dcterms:modified>
</cp:coreProperties>
</file>