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3256" windowHeight="13176"/>
  </bookViews>
  <sheets>
    <sheet name="ФБ,ОБ,ГБ,ВНБ" sheetId="2" r:id="rId1"/>
  </sheets>
  <definedNames>
    <definedName name="_xlnm.Print_Area" localSheetId="0">'ФБ,ОБ,ГБ,ВНБ'!$A$1:$O$213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81" i="2" l="1"/>
  <c r="L111" i="2"/>
  <c r="L104" i="2"/>
  <c r="L154" i="2" l="1"/>
  <c r="M154" i="2"/>
  <c r="L179" i="2" l="1"/>
  <c r="L77" i="2" l="1"/>
  <c r="N183" i="2" l="1"/>
  <c r="M183" i="2"/>
  <c r="L183" i="2"/>
  <c r="L168" i="2"/>
  <c r="L109" i="2" l="1"/>
  <c r="N184" i="2"/>
  <c r="M184" i="2"/>
  <c r="N154" i="2" l="1"/>
  <c r="O154" i="2"/>
  <c r="N111" i="2" l="1"/>
  <c r="O111" i="2"/>
  <c r="L112" i="2"/>
  <c r="M111" i="2"/>
  <c r="M112" i="2"/>
  <c r="N112" i="2"/>
  <c r="O112" i="2"/>
  <c r="D195" i="2"/>
  <c r="D194" i="2"/>
  <c r="D193" i="2"/>
  <c r="D192" i="2"/>
  <c r="O191" i="2"/>
  <c r="N191" i="2"/>
  <c r="M191" i="2"/>
  <c r="L191" i="2"/>
  <c r="I191" i="2"/>
  <c r="H191" i="2"/>
  <c r="G191" i="2"/>
  <c r="F191" i="2"/>
  <c r="E191" i="2"/>
  <c r="D191" i="2" l="1"/>
  <c r="L208" i="2"/>
  <c r="L166" i="2" l="1"/>
  <c r="L102" i="2" l="1"/>
  <c r="L186" i="2"/>
  <c r="D190" i="2"/>
  <c r="D189" i="2"/>
  <c r="D188" i="2"/>
  <c r="D187" i="2"/>
  <c r="O186" i="2"/>
  <c r="N186" i="2"/>
  <c r="M186" i="2"/>
  <c r="I186" i="2"/>
  <c r="H186" i="2"/>
  <c r="G186" i="2"/>
  <c r="F186" i="2"/>
  <c r="E186" i="2"/>
  <c r="D186" i="2" l="1"/>
  <c r="K154" i="2"/>
  <c r="D157" i="2" l="1"/>
  <c r="D159" i="2"/>
  <c r="L105" i="2" l="1"/>
  <c r="L19" i="2" s="1"/>
  <c r="L110" i="2"/>
  <c r="L103" i="2" l="1"/>
  <c r="L17" i="2" s="1"/>
  <c r="L94" i="2"/>
  <c r="D25" i="2" l="1"/>
  <c r="D17" i="2"/>
  <c r="K19" i="2"/>
  <c r="K27" i="2" s="1"/>
  <c r="D27" i="2" s="1"/>
  <c r="D19" i="2" l="1"/>
  <c r="D103" i="2"/>
  <c r="D110" i="2"/>
  <c r="K105" i="2"/>
  <c r="M33" i="2" l="1"/>
  <c r="L33" i="2"/>
  <c r="M104" i="2" l="1"/>
  <c r="L108" i="2"/>
  <c r="M108" i="2" l="1"/>
  <c r="N108" i="2"/>
  <c r="O108" i="2"/>
  <c r="M109" i="2"/>
  <c r="N109" i="2"/>
  <c r="O109" i="2"/>
  <c r="L101" i="2"/>
  <c r="M181" i="2"/>
  <c r="N181" i="2"/>
  <c r="O181" i="2"/>
  <c r="D185" i="2"/>
  <c r="D184" i="2"/>
  <c r="D183" i="2"/>
  <c r="D182" i="2"/>
  <c r="I181" i="2"/>
  <c r="H181" i="2"/>
  <c r="G181" i="2"/>
  <c r="F181" i="2"/>
  <c r="E181" i="2"/>
  <c r="D181" i="2" l="1"/>
  <c r="K112" i="2"/>
  <c r="D112" i="2"/>
  <c r="D105" i="2" l="1"/>
  <c r="K67" i="2"/>
  <c r="K52" i="2"/>
  <c r="K46" i="2" l="1"/>
  <c r="K36" i="2"/>
  <c r="K33" i="2" l="1"/>
  <c r="K176" i="2" l="1"/>
  <c r="O32" i="2" l="1"/>
  <c r="O33" i="2"/>
  <c r="N32" i="2"/>
  <c r="N33" i="2"/>
  <c r="M32" i="2"/>
  <c r="L32" i="2"/>
  <c r="K32" i="2"/>
  <c r="J32" i="2"/>
  <c r="J33" i="2"/>
  <c r="I32" i="2"/>
  <c r="I33" i="2"/>
  <c r="H32" i="2"/>
  <c r="H33" i="2"/>
  <c r="G32" i="2"/>
  <c r="G33" i="2"/>
  <c r="F32" i="2"/>
  <c r="F33" i="2"/>
  <c r="E32" i="2"/>
  <c r="E33" i="2"/>
  <c r="E31" i="2"/>
  <c r="F31" i="2"/>
  <c r="G31" i="2"/>
  <c r="H31" i="2"/>
  <c r="I31" i="2"/>
  <c r="J31" i="2"/>
  <c r="K31" i="2"/>
  <c r="M31" i="2"/>
  <c r="N31" i="2"/>
  <c r="O31" i="2"/>
  <c r="L31" i="2"/>
  <c r="L63" i="2"/>
  <c r="L89" i="2"/>
  <c r="L203" i="2"/>
  <c r="N102" i="2"/>
  <c r="K109" i="2"/>
  <c r="K102" i="2" s="1"/>
  <c r="K111" i="2"/>
  <c r="J109" i="2"/>
  <c r="J111" i="2"/>
  <c r="I109" i="2"/>
  <c r="I111" i="2"/>
  <c r="H109" i="2"/>
  <c r="H111" i="2"/>
  <c r="G109" i="2"/>
  <c r="G111" i="2"/>
  <c r="F109" i="2"/>
  <c r="F111" i="2"/>
  <c r="E109" i="2"/>
  <c r="E111" i="2"/>
  <c r="E108" i="2"/>
  <c r="F108" i="2"/>
  <c r="G108" i="2"/>
  <c r="H108" i="2"/>
  <c r="I108" i="2"/>
  <c r="J108" i="2"/>
  <c r="K108" i="2"/>
  <c r="N41" i="2" l="1"/>
  <c r="D47" i="2" l="1"/>
  <c r="D48" i="2"/>
  <c r="D49" i="2"/>
  <c r="D50" i="2"/>
  <c r="D51" i="2"/>
  <c r="F36" i="2" l="1"/>
  <c r="G36" i="2"/>
  <c r="H36" i="2"/>
  <c r="I36" i="2"/>
  <c r="J36" i="2"/>
  <c r="E36" i="2"/>
  <c r="D39" i="2" l="1"/>
  <c r="L46" i="2" l="1"/>
  <c r="J46" i="2"/>
  <c r="K41" i="2" l="1"/>
  <c r="D38" i="2"/>
  <c r="D40" i="2"/>
  <c r="D37" i="2"/>
  <c r="O36" i="2"/>
  <c r="N36" i="2"/>
  <c r="M36" i="2"/>
  <c r="L36" i="2"/>
  <c r="D36" i="2" l="1"/>
  <c r="K26" i="2"/>
  <c r="D180" i="2" l="1"/>
  <c r="D179" i="2"/>
  <c r="D178" i="2"/>
  <c r="D177" i="2"/>
  <c r="O176" i="2"/>
  <c r="N176" i="2"/>
  <c r="M176" i="2"/>
  <c r="L176" i="2"/>
  <c r="I176" i="2"/>
  <c r="H176" i="2"/>
  <c r="G176" i="2"/>
  <c r="F176" i="2"/>
  <c r="E176" i="2"/>
  <c r="D176" i="2" l="1"/>
  <c r="F171" i="2" l="1"/>
  <c r="G171" i="2"/>
  <c r="H171" i="2"/>
  <c r="I171" i="2"/>
  <c r="J171" i="2"/>
  <c r="K171" i="2"/>
  <c r="L171" i="2"/>
  <c r="M171" i="2"/>
  <c r="N171" i="2"/>
  <c r="O171" i="2"/>
  <c r="E171" i="2"/>
  <c r="D172" i="2"/>
  <c r="D173" i="2"/>
  <c r="D174" i="2"/>
  <c r="D175" i="2"/>
  <c r="D171" i="2" l="1"/>
  <c r="D170" i="2" l="1"/>
  <c r="D169" i="2"/>
  <c r="D168" i="2"/>
  <c r="D167" i="2"/>
  <c r="O166" i="2"/>
  <c r="N166" i="2"/>
  <c r="M166" i="2"/>
  <c r="K166" i="2"/>
  <c r="J166" i="2"/>
  <c r="I166" i="2"/>
  <c r="H166" i="2"/>
  <c r="G166" i="2"/>
  <c r="F166" i="2"/>
  <c r="E166" i="2"/>
  <c r="D165" i="2"/>
  <c r="D164" i="2"/>
  <c r="D163" i="2"/>
  <c r="D162" i="2"/>
  <c r="O161" i="2"/>
  <c r="N161" i="2"/>
  <c r="M161" i="2"/>
  <c r="L161" i="2"/>
  <c r="K161" i="2"/>
  <c r="J161" i="2"/>
  <c r="I161" i="2"/>
  <c r="H161" i="2"/>
  <c r="G161" i="2"/>
  <c r="F161" i="2"/>
  <c r="E161" i="2"/>
  <c r="D166" i="2" l="1"/>
  <c r="D161" i="2"/>
  <c r="E154" i="2"/>
  <c r="F154" i="2"/>
  <c r="G154" i="2"/>
  <c r="H154" i="2"/>
  <c r="I154" i="2"/>
  <c r="J154" i="2"/>
  <c r="D155" i="2"/>
  <c r="D156" i="2"/>
  <c r="D158" i="2"/>
  <c r="D160" i="2"/>
  <c r="D154" i="2" l="1"/>
  <c r="I208" i="2"/>
  <c r="D80" i="2" l="1"/>
  <c r="E104" i="2" l="1"/>
  <c r="F113" i="2"/>
  <c r="F106" i="2" s="1"/>
  <c r="G113" i="2"/>
  <c r="G106" i="2" s="1"/>
  <c r="H113" i="2"/>
  <c r="H106" i="2" s="1"/>
  <c r="I113" i="2"/>
  <c r="I106" i="2" s="1"/>
  <c r="J113" i="2"/>
  <c r="J106" i="2" s="1"/>
  <c r="K113" i="2"/>
  <c r="K107" i="2" s="1"/>
  <c r="L113" i="2"/>
  <c r="L107" i="2" s="1"/>
  <c r="M113" i="2"/>
  <c r="N113" i="2"/>
  <c r="N106" i="2" s="1"/>
  <c r="O113" i="2"/>
  <c r="O106" i="2" s="1"/>
  <c r="F104" i="2"/>
  <c r="G104" i="2"/>
  <c r="H104" i="2"/>
  <c r="I104" i="2"/>
  <c r="J104" i="2"/>
  <c r="K104" i="2"/>
  <c r="N104" i="2"/>
  <c r="O104" i="2"/>
  <c r="F102" i="2"/>
  <c r="G102" i="2"/>
  <c r="H102" i="2"/>
  <c r="I102" i="2"/>
  <c r="J102" i="2"/>
  <c r="M102" i="2"/>
  <c r="O102" i="2"/>
  <c r="F101" i="2"/>
  <c r="G101" i="2"/>
  <c r="H101" i="2"/>
  <c r="I101" i="2"/>
  <c r="J101" i="2"/>
  <c r="K101" i="2"/>
  <c r="M101" i="2"/>
  <c r="N101" i="2"/>
  <c r="O101" i="2"/>
  <c r="E102" i="2"/>
  <c r="E113" i="2"/>
  <c r="E106" i="2" s="1"/>
  <c r="E101" i="2"/>
  <c r="M106" i="2" l="1"/>
  <c r="M107" i="2"/>
  <c r="L106" i="2"/>
  <c r="L100" i="2" s="1"/>
  <c r="K106" i="2"/>
  <c r="K100" i="2" s="1"/>
  <c r="D104" i="2"/>
  <c r="D101" i="2"/>
  <c r="E100" i="2"/>
  <c r="D102" i="2"/>
  <c r="E34" i="2" l="1"/>
  <c r="E28" i="2" s="1"/>
  <c r="G23" i="2"/>
  <c r="H23" i="2"/>
  <c r="I23" i="2"/>
  <c r="K23" i="2"/>
  <c r="L23" i="2"/>
  <c r="M23" i="2"/>
  <c r="O23" i="2"/>
  <c r="E23" i="2"/>
  <c r="G24" i="2"/>
  <c r="H24" i="2"/>
  <c r="I24" i="2"/>
  <c r="J24" i="2"/>
  <c r="K24" i="2"/>
  <c r="L24" i="2"/>
  <c r="M24" i="2"/>
  <c r="N24" i="2"/>
  <c r="O24" i="2"/>
  <c r="E24" i="2"/>
  <c r="F26" i="2"/>
  <c r="G26" i="2"/>
  <c r="I26" i="2"/>
  <c r="J26" i="2"/>
  <c r="M26" i="2"/>
  <c r="N26" i="2"/>
  <c r="O26" i="2"/>
  <c r="F34" i="2"/>
  <c r="F28" i="2" s="1"/>
  <c r="G34" i="2"/>
  <c r="G28" i="2" s="1"/>
  <c r="H34" i="2"/>
  <c r="H28" i="2" s="1"/>
  <c r="I34" i="2"/>
  <c r="J34" i="2"/>
  <c r="J28" i="2" s="1"/>
  <c r="K34" i="2"/>
  <c r="K28" i="2" s="1"/>
  <c r="L34" i="2"/>
  <c r="L28" i="2" s="1"/>
  <c r="M34" i="2"/>
  <c r="M28" i="2" s="1"/>
  <c r="N34" i="2"/>
  <c r="N28" i="2" s="1"/>
  <c r="O34" i="2"/>
  <c r="O28" i="2" s="1"/>
  <c r="F35" i="2"/>
  <c r="F29" i="2" s="1"/>
  <c r="G35" i="2"/>
  <c r="G29" i="2" s="1"/>
  <c r="H35" i="2"/>
  <c r="H29" i="2" s="1"/>
  <c r="I35" i="2"/>
  <c r="I29" i="2" s="1"/>
  <c r="J35" i="2"/>
  <c r="J29" i="2" s="1"/>
  <c r="K35" i="2"/>
  <c r="L35" i="2"/>
  <c r="L29" i="2" s="1"/>
  <c r="M35" i="2"/>
  <c r="M29" i="2" s="1"/>
  <c r="N35" i="2"/>
  <c r="N29" i="2" s="1"/>
  <c r="O35" i="2"/>
  <c r="O29" i="2" s="1"/>
  <c r="E35" i="2"/>
  <c r="E29" i="2" s="1"/>
  <c r="D45" i="2"/>
  <c r="L41" i="2"/>
  <c r="M41" i="2"/>
  <c r="O41" i="2"/>
  <c r="F46" i="2"/>
  <c r="G46" i="2"/>
  <c r="H46" i="2"/>
  <c r="I46" i="2"/>
  <c r="M46" i="2"/>
  <c r="N46" i="2"/>
  <c r="O46" i="2"/>
  <c r="E46" i="2"/>
  <c r="F52" i="2"/>
  <c r="E52" i="2"/>
  <c r="G52" i="2"/>
  <c r="H52" i="2"/>
  <c r="I52" i="2"/>
  <c r="J52" i="2"/>
  <c r="L52" i="2"/>
  <c r="M52" i="2"/>
  <c r="N52" i="2"/>
  <c r="O52" i="2"/>
  <c r="D53" i="2"/>
  <c r="J64" i="2"/>
  <c r="J59" i="2" s="1"/>
  <c r="H63" i="2"/>
  <c r="H58" i="2" s="1"/>
  <c r="F66" i="2"/>
  <c r="G66" i="2"/>
  <c r="H66" i="2"/>
  <c r="H61" i="2" s="1"/>
  <c r="I66" i="2"/>
  <c r="I61" i="2" s="1"/>
  <c r="J66" i="2"/>
  <c r="J61" i="2" s="1"/>
  <c r="K66" i="2"/>
  <c r="K61" i="2" s="1"/>
  <c r="L66" i="2"/>
  <c r="L61" i="2" s="1"/>
  <c r="M66" i="2"/>
  <c r="M61" i="2" s="1"/>
  <c r="N66" i="2"/>
  <c r="N61" i="2" s="1"/>
  <c r="O66" i="2"/>
  <c r="O61" i="2" s="1"/>
  <c r="F65" i="2"/>
  <c r="F60" i="2" s="1"/>
  <c r="G65" i="2"/>
  <c r="G60" i="2" s="1"/>
  <c r="H65" i="2"/>
  <c r="H60" i="2" s="1"/>
  <c r="I65" i="2"/>
  <c r="I60" i="2" s="1"/>
  <c r="J65" i="2"/>
  <c r="J60" i="2" s="1"/>
  <c r="K65" i="2"/>
  <c r="K60" i="2" s="1"/>
  <c r="L65" i="2"/>
  <c r="L60" i="2" s="1"/>
  <c r="M65" i="2"/>
  <c r="M60" i="2" s="1"/>
  <c r="N65" i="2"/>
  <c r="N60" i="2" s="1"/>
  <c r="O65" i="2"/>
  <c r="O60" i="2" s="1"/>
  <c r="F64" i="2"/>
  <c r="F59" i="2" s="1"/>
  <c r="G64" i="2"/>
  <c r="H64" i="2"/>
  <c r="H59" i="2" s="1"/>
  <c r="I64" i="2"/>
  <c r="I59" i="2" s="1"/>
  <c r="K64" i="2"/>
  <c r="K59" i="2" s="1"/>
  <c r="L64" i="2"/>
  <c r="L59" i="2" s="1"/>
  <c r="M64" i="2"/>
  <c r="M59" i="2" s="1"/>
  <c r="N64" i="2"/>
  <c r="N59" i="2" s="1"/>
  <c r="O64" i="2"/>
  <c r="O59" i="2" s="1"/>
  <c r="E64" i="2"/>
  <c r="E59" i="2" s="1"/>
  <c r="F63" i="2"/>
  <c r="F58" i="2" s="1"/>
  <c r="E63" i="2"/>
  <c r="E58" i="2" s="1"/>
  <c r="G63" i="2"/>
  <c r="G58" i="2" s="1"/>
  <c r="I63" i="2"/>
  <c r="I58" i="2" s="1"/>
  <c r="J63" i="2"/>
  <c r="J58" i="2" s="1"/>
  <c r="K63" i="2"/>
  <c r="K58" i="2" s="1"/>
  <c r="L58" i="2"/>
  <c r="M63" i="2"/>
  <c r="M58" i="2" s="1"/>
  <c r="N63" i="2"/>
  <c r="N58" i="2" s="1"/>
  <c r="O63" i="2"/>
  <c r="O58" i="2" s="1"/>
  <c r="E65" i="2"/>
  <c r="E60" i="2" s="1"/>
  <c r="E66" i="2"/>
  <c r="F67" i="2"/>
  <c r="G67" i="2"/>
  <c r="H67" i="2"/>
  <c r="I67" i="2"/>
  <c r="J67" i="2"/>
  <c r="L67" i="2"/>
  <c r="M67" i="2"/>
  <c r="N67" i="2"/>
  <c r="O67" i="2"/>
  <c r="E67" i="2"/>
  <c r="H72" i="2"/>
  <c r="F72" i="2"/>
  <c r="G72" i="2"/>
  <c r="I72" i="2"/>
  <c r="J72" i="2"/>
  <c r="K72" i="2"/>
  <c r="L72" i="2"/>
  <c r="M72" i="2"/>
  <c r="N72" i="2"/>
  <c r="O72" i="2"/>
  <c r="E72" i="2"/>
  <c r="F77" i="2"/>
  <c r="G77" i="2"/>
  <c r="H77" i="2"/>
  <c r="I77" i="2"/>
  <c r="J77" i="2"/>
  <c r="K77" i="2"/>
  <c r="M77" i="2"/>
  <c r="N77" i="2"/>
  <c r="O77" i="2"/>
  <c r="E77" i="2"/>
  <c r="E93" i="2"/>
  <c r="E87" i="2" s="1"/>
  <c r="L92" i="2"/>
  <c r="L86" i="2" s="1"/>
  <c r="J91" i="2"/>
  <c r="J85" i="2" s="1"/>
  <c r="E89" i="2"/>
  <c r="E83" i="2" s="1"/>
  <c r="E94" i="2"/>
  <c r="F93" i="2"/>
  <c r="F87" i="2" s="1"/>
  <c r="G93" i="2"/>
  <c r="G87" i="2" s="1"/>
  <c r="H93" i="2"/>
  <c r="H87" i="2" s="1"/>
  <c r="I93" i="2"/>
  <c r="I87" i="2" s="1"/>
  <c r="J93" i="2"/>
  <c r="J87" i="2" s="1"/>
  <c r="K93" i="2"/>
  <c r="K87" i="2" s="1"/>
  <c r="L93" i="2"/>
  <c r="L87" i="2" s="1"/>
  <c r="M93" i="2"/>
  <c r="M87" i="2" s="1"/>
  <c r="N93" i="2"/>
  <c r="N87" i="2" s="1"/>
  <c r="O93" i="2"/>
  <c r="O87" i="2" s="1"/>
  <c r="F92" i="2"/>
  <c r="F86" i="2" s="1"/>
  <c r="G92" i="2"/>
  <c r="G86" i="2" s="1"/>
  <c r="H92" i="2"/>
  <c r="H86" i="2" s="1"/>
  <c r="I92" i="2"/>
  <c r="I86" i="2" s="1"/>
  <c r="J92" i="2"/>
  <c r="J86" i="2" s="1"/>
  <c r="K92" i="2"/>
  <c r="K86" i="2" s="1"/>
  <c r="M92" i="2"/>
  <c r="M86" i="2" s="1"/>
  <c r="N92" i="2"/>
  <c r="N86" i="2" s="1"/>
  <c r="O92" i="2"/>
  <c r="O86" i="2" s="1"/>
  <c r="F91" i="2"/>
  <c r="F85" i="2" s="1"/>
  <c r="G91" i="2"/>
  <c r="H91" i="2"/>
  <c r="H85" i="2" s="1"/>
  <c r="I91" i="2"/>
  <c r="I85" i="2" s="1"/>
  <c r="K91" i="2"/>
  <c r="K85" i="2" s="1"/>
  <c r="L91" i="2"/>
  <c r="L85" i="2" s="1"/>
  <c r="M91" i="2"/>
  <c r="M85" i="2" s="1"/>
  <c r="N91" i="2"/>
  <c r="N85" i="2" s="1"/>
  <c r="O91" i="2"/>
  <c r="F90" i="2"/>
  <c r="F84" i="2" s="1"/>
  <c r="G90" i="2"/>
  <c r="G84" i="2" s="1"/>
  <c r="H90" i="2"/>
  <c r="I90" i="2"/>
  <c r="I84" i="2" s="1"/>
  <c r="J90" i="2"/>
  <c r="K90" i="2"/>
  <c r="K84" i="2" s="1"/>
  <c r="L90" i="2"/>
  <c r="L84" i="2" s="1"/>
  <c r="M90" i="2"/>
  <c r="M84" i="2" s="1"/>
  <c r="N90" i="2"/>
  <c r="N84" i="2" s="1"/>
  <c r="O90" i="2"/>
  <c r="O84" i="2" s="1"/>
  <c r="F89" i="2"/>
  <c r="F83" i="2" s="1"/>
  <c r="G89" i="2"/>
  <c r="G83" i="2" s="1"/>
  <c r="H89" i="2"/>
  <c r="H83" i="2" s="1"/>
  <c r="I89" i="2"/>
  <c r="I83" i="2" s="1"/>
  <c r="J89" i="2"/>
  <c r="J83" i="2" s="1"/>
  <c r="K89" i="2"/>
  <c r="K83" i="2" s="1"/>
  <c r="L83" i="2"/>
  <c r="M89" i="2"/>
  <c r="M83" i="2" s="1"/>
  <c r="N89" i="2"/>
  <c r="N83" i="2" s="1"/>
  <c r="O89" i="2"/>
  <c r="O83" i="2" s="1"/>
  <c r="E90" i="2"/>
  <c r="E91" i="2"/>
  <c r="E85" i="2" s="1"/>
  <c r="E92" i="2"/>
  <c r="E86" i="2" s="1"/>
  <c r="F94" i="2"/>
  <c r="G94" i="2"/>
  <c r="H94" i="2"/>
  <c r="I94" i="2"/>
  <c r="J94" i="2"/>
  <c r="K94" i="2"/>
  <c r="M94" i="2"/>
  <c r="N94" i="2"/>
  <c r="O94" i="2"/>
  <c r="D98" i="2"/>
  <c r="N107" i="2"/>
  <c r="F114" i="2"/>
  <c r="G114" i="2"/>
  <c r="H114" i="2"/>
  <c r="I114" i="2"/>
  <c r="J114" i="2"/>
  <c r="K114" i="2"/>
  <c r="L114" i="2"/>
  <c r="M114" i="2"/>
  <c r="N114" i="2"/>
  <c r="O114" i="2"/>
  <c r="E114" i="2"/>
  <c r="F119" i="2"/>
  <c r="G119" i="2"/>
  <c r="H119" i="2"/>
  <c r="I119" i="2"/>
  <c r="J119" i="2"/>
  <c r="K119" i="2"/>
  <c r="L119" i="2"/>
  <c r="M119" i="2"/>
  <c r="N119" i="2"/>
  <c r="O119" i="2"/>
  <c r="E119" i="2"/>
  <c r="F124" i="2"/>
  <c r="G124" i="2"/>
  <c r="H124" i="2"/>
  <c r="I124" i="2"/>
  <c r="J124" i="2"/>
  <c r="K124" i="2"/>
  <c r="L124" i="2"/>
  <c r="M124" i="2"/>
  <c r="N124" i="2"/>
  <c r="O124" i="2"/>
  <c r="E124" i="2"/>
  <c r="F129" i="2"/>
  <c r="G129" i="2"/>
  <c r="H129" i="2"/>
  <c r="I129" i="2"/>
  <c r="J129" i="2"/>
  <c r="K129" i="2"/>
  <c r="L129" i="2"/>
  <c r="M129" i="2"/>
  <c r="N129" i="2"/>
  <c r="O129" i="2"/>
  <c r="E129" i="2"/>
  <c r="F134" i="2"/>
  <c r="E134" i="2"/>
  <c r="G134" i="2"/>
  <c r="H134" i="2"/>
  <c r="I134" i="2"/>
  <c r="J134" i="2"/>
  <c r="K134" i="2"/>
  <c r="L134" i="2"/>
  <c r="M134" i="2"/>
  <c r="N134" i="2"/>
  <c r="O134" i="2"/>
  <c r="F139" i="2"/>
  <c r="O139" i="2"/>
  <c r="N139" i="2"/>
  <c r="M139" i="2"/>
  <c r="L139" i="2"/>
  <c r="K139" i="2"/>
  <c r="J139" i="2"/>
  <c r="I139" i="2"/>
  <c r="H139" i="2"/>
  <c r="G139" i="2"/>
  <c r="E139" i="2"/>
  <c r="F144" i="2"/>
  <c r="G144" i="2"/>
  <c r="H144" i="2"/>
  <c r="I144" i="2"/>
  <c r="J144" i="2"/>
  <c r="K144" i="2"/>
  <c r="L144" i="2"/>
  <c r="M144" i="2"/>
  <c r="N144" i="2"/>
  <c r="E144" i="2"/>
  <c r="D144" i="2" s="1"/>
  <c r="G149" i="2"/>
  <c r="F149" i="2"/>
  <c r="H149" i="2"/>
  <c r="I149" i="2"/>
  <c r="J149" i="2"/>
  <c r="K149" i="2"/>
  <c r="L149" i="2"/>
  <c r="M149" i="2"/>
  <c r="N149" i="2"/>
  <c r="O149" i="2"/>
  <c r="E149" i="2"/>
  <c r="E208" i="2"/>
  <c r="E202" i="2" s="1"/>
  <c r="E196" i="2" s="1"/>
  <c r="O204" i="2"/>
  <c r="O198" i="2" s="1"/>
  <c r="O203" i="2"/>
  <c r="O197" i="2" s="1"/>
  <c r="O205" i="2"/>
  <c r="O199" i="2" s="1"/>
  <c r="O206" i="2"/>
  <c r="O200" i="2" s="1"/>
  <c r="O207" i="2"/>
  <c r="O201" i="2" s="1"/>
  <c r="N203" i="2"/>
  <c r="N197" i="2" s="1"/>
  <c r="N204" i="2"/>
  <c r="N198" i="2" s="1"/>
  <c r="N205" i="2"/>
  <c r="N199" i="2" s="1"/>
  <c r="N206" i="2"/>
  <c r="N200" i="2" s="1"/>
  <c r="N207" i="2"/>
  <c r="N201" i="2" s="1"/>
  <c r="M203" i="2"/>
  <c r="M197" i="2" s="1"/>
  <c r="M204" i="2"/>
  <c r="M198" i="2" s="1"/>
  <c r="M205" i="2"/>
  <c r="M199" i="2" s="1"/>
  <c r="M206" i="2"/>
  <c r="M200" i="2" s="1"/>
  <c r="M207" i="2"/>
  <c r="M201" i="2" s="1"/>
  <c r="L197" i="2"/>
  <c r="L204" i="2"/>
  <c r="L198" i="2" s="1"/>
  <c r="L205" i="2"/>
  <c r="L199" i="2" s="1"/>
  <c r="L206" i="2"/>
  <c r="L200" i="2" s="1"/>
  <c r="L207" i="2"/>
  <c r="L201" i="2" s="1"/>
  <c r="K203" i="2"/>
  <c r="K197" i="2" s="1"/>
  <c r="K204" i="2"/>
  <c r="K198" i="2" s="1"/>
  <c r="K205" i="2"/>
  <c r="K199" i="2" s="1"/>
  <c r="K206" i="2"/>
  <c r="K200" i="2" s="1"/>
  <c r="K207" i="2"/>
  <c r="K201" i="2" s="1"/>
  <c r="J203" i="2"/>
  <c r="J197" i="2" s="1"/>
  <c r="J204" i="2"/>
  <c r="J198" i="2" s="1"/>
  <c r="J205" i="2"/>
  <c r="J199" i="2" s="1"/>
  <c r="J206" i="2"/>
  <c r="J200" i="2" s="1"/>
  <c r="J207" i="2"/>
  <c r="J201" i="2" s="1"/>
  <c r="I203" i="2"/>
  <c r="I197" i="2" s="1"/>
  <c r="I204" i="2"/>
  <c r="I198" i="2" s="1"/>
  <c r="I205" i="2"/>
  <c r="I199" i="2" s="1"/>
  <c r="I206" i="2"/>
  <c r="I200" i="2" s="1"/>
  <c r="I207" i="2"/>
  <c r="I201" i="2" s="1"/>
  <c r="H203" i="2"/>
  <c r="H197" i="2" s="1"/>
  <c r="H204" i="2"/>
  <c r="H198" i="2" s="1"/>
  <c r="H205" i="2"/>
  <c r="H199" i="2" s="1"/>
  <c r="H206" i="2"/>
  <c r="H200" i="2" s="1"/>
  <c r="H207" i="2"/>
  <c r="H201" i="2" s="1"/>
  <c r="G203" i="2"/>
  <c r="G197" i="2" s="1"/>
  <c r="G204" i="2"/>
  <c r="G198" i="2" s="1"/>
  <c r="G205" i="2"/>
  <c r="G199" i="2" s="1"/>
  <c r="G206" i="2"/>
  <c r="G200" i="2" s="1"/>
  <c r="G207" i="2"/>
  <c r="G201" i="2" s="1"/>
  <c r="F203" i="2"/>
  <c r="F197" i="2" s="1"/>
  <c r="F204" i="2"/>
  <c r="F198" i="2" s="1"/>
  <c r="F205" i="2"/>
  <c r="F199" i="2" s="1"/>
  <c r="F206" i="2"/>
  <c r="F200" i="2" s="1"/>
  <c r="F207" i="2"/>
  <c r="F201" i="2" s="1"/>
  <c r="E203" i="2"/>
  <c r="E197" i="2" s="1"/>
  <c r="E204" i="2"/>
  <c r="E198" i="2" s="1"/>
  <c r="E205" i="2"/>
  <c r="E199" i="2" s="1"/>
  <c r="E206" i="2"/>
  <c r="E200" i="2" s="1"/>
  <c r="E207" i="2"/>
  <c r="E201" i="2" s="1"/>
  <c r="F208" i="2"/>
  <c r="G208" i="2"/>
  <c r="G202" i="2" s="1"/>
  <c r="G196" i="2" s="1"/>
  <c r="H208" i="2"/>
  <c r="H202" i="2" s="1"/>
  <c r="H196" i="2" s="1"/>
  <c r="I202" i="2"/>
  <c r="I196" i="2" s="1"/>
  <c r="J208" i="2"/>
  <c r="J202" i="2" s="1"/>
  <c r="J196" i="2" s="1"/>
  <c r="K208" i="2"/>
  <c r="K202" i="2" s="1"/>
  <c r="K196" i="2" s="1"/>
  <c r="L202" i="2"/>
  <c r="L196" i="2" s="1"/>
  <c r="M208" i="2"/>
  <c r="M202" i="2" s="1"/>
  <c r="M196" i="2" s="1"/>
  <c r="N208" i="2"/>
  <c r="N202" i="2" s="1"/>
  <c r="N196" i="2" s="1"/>
  <c r="O208" i="2"/>
  <c r="O202" i="2" s="1"/>
  <c r="O196" i="2" s="1"/>
  <c r="D121" i="2"/>
  <c r="D42" i="2"/>
  <c r="D31" i="2" s="1"/>
  <c r="D43" i="2"/>
  <c r="D44" i="2"/>
  <c r="D54" i="2"/>
  <c r="D55" i="2"/>
  <c r="D56" i="2"/>
  <c r="D68" i="2"/>
  <c r="D69" i="2"/>
  <c r="D70" i="2"/>
  <c r="D71" i="2"/>
  <c r="D73" i="2"/>
  <c r="D74" i="2"/>
  <c r="D75" i="2"/>
  <c r="D76" i="2"/>
  <c r="D78" i="2"/>
  <c r="D79" i="2"/>
  <c r="D81" i="2"/>
  <c r="D95" i="2"/>
  <c r="D96" i="2"/>
  <c r="D97" i="2"/>
  <c r="D99" i="2"/>
  <c r="D115" i="2"/>
  <c r="D116" i="2"/>
  <c r="D117" i="2"/>
  <c r="D118" i="2"/>
  <c r="D120" i="2"/>
  <c r="D122" i="2"/>
  <c r="D123" i="2"/>
  <c r="D125" i="2"/>
  <c r="D126" i="2"/>
  <c r="D127" i="2"/>
  <c r="D128" i="2"/>
  <c r="D130" i="2"/>
  <c r="D131" i="2"/>
  <c r="D132" i="2"/>
  <c r="D133" i="2"/>
  <c r="D135" i="2"/>
  <c r="D136" i="2"/>
  <c r="D137" i="2"/>
  <c r="D138" i="2"/>
  <c r="D140" i="2"/>
  <c r="D141" i="2"/>
  <c r="D142" i="2"/>
  <c r="D143" i="2"/>
  <c r="D145" i="2"/>
  <c r="D146" i="2"/>
  <c r="D147" i="2"/>
  <c r="D148" i="2"/>
  <c r="D150" i="2"/>
  <c r="D151" i="2"/>
  <c r="D152" i="2"/>
  <c r="D153" i="2"/>
  <c r="D209" i="2"/>
  <c r="D210" i="2"/>
  <c r="D211" i="2"/>
  <c r="D212" i="2"/>
  <c r="D213" i="2"/>
  <c r="D46" i="2" l="1"/>
  <c r="K29" i="2"/>
  <c r="K30" i="2"/>
  <c r="D32" i="2"/>
  <c r="D108" i="2"/>
  <c r="D111" i="2"/>
  <c r="D109" i="2"/>
  <c r="D33" i="2"/>
  <c r="K20" i="2"/>
  <c r="K18" i="2"/>
  <c r="D41" i="2"/>
  <c r="D198" i="2"/>
  <c r="D197" i="2"/>
  <c r="D199" i="2"/>
  <c r="D201" i="2"/>
  <c r="D200" i="2"/>
  <c r="E20" i="2"/>
  <c r="D204" i="2"/>
  <c r="D114" i="2"/>
  <c r="D77" i="2"/>
  <c r="D72" i="2"/>
  <c r="G15" i="2"/>
  <c r="M30" i="2"/>
  <c r="I30" i="2"/>
  <c r="D119" i="2"/>
  <c r="H107" i="2"/>
  <c r="O107" i="2"/>
  <c r="K15" i="2"/>
  <c r="J107" i="2"/>
  <c r="O15" i="2"/>
  <c r="D134" i="2"/>
  <c r="D124" i="2"/>
  <c r="D34" i="2"/>
  <c r="E26" i="2"/>
  <c r="E22" i="2" s="1"/>
  <c r="E30" i="2"/>
  <c r="L30" i="2"/>
  <c r="L26" i="2"/>
  <c r="L18" i="2" s="1"/>
  <c r="D18" i="2" s="1"/>
  <c r="H26" i="2"/>
  <c r="H22" i="2" s="1"/>
  <c r="H30" i="2"/>
  <c r="N23" i="2"/>
  <c r="N15" i="2" s="1"/>
  <c r="N30" i="2"/>
  <c r="J30" i="2"/>
  <c r="J23" i="2"/>
  <c r="J15" i="2" s="1"/>
  <c r="F30" i="2"/>
  <c r="F23" i="2"/>
  <c r="F15" i="2" s="1"/>
  <c r="D203" i="2"/>
  <c r="M15" i="2"/>
  <c r="I15" i="2"/>
  <c r="D207" i="2"/>
  <c r="E107" i="2"/>
  <c r="F107" i="2"/>
  <c r="J100" i="2"/>
  <c r="D94" i="2"/>
  <c r="D67" i="2"/>
  <c r="L15" i="2"/>
  <c r="H15" i="2"/>
  <c r="O100" i="2"/>
  <c r="F202" i="2"/>
  <c r="F196" i="2" s="1"/>
  <c r="D196" i="2" s="1"/>
  <c r="D208" i="2"/>
  <c r="D149" i="2"/>
  <c r="D129" i="2"/>
  <c r="O30" i="2"/>
  <c r="E15" i="2"/>
  <c r="I28" i="2"/>
  <c r="D28" i="2" s="1"/>
  <c r="D52" i="2"/>
  <c r="D139" i="2"/>
  <c r="G107" i="2"/>
  <c r="D89" i="2"/>
  <c r="D64" i="2"/>
  <c r="G59" i="2"/>
  <c r="G16" i="2" s="1"/>
  <c r="F24" i="2"/>
  <c r="F16" i="2" s="1"/>
  <c r="L21" i="2"/>
  <c r="F20" i="2"/>
  <c r="G30" i="2"/>
  <c r="J20" i="2"/>
  <c r="M16" i="2"/>
  <c r="N82" i="2"/>
  <c r="M20" i="2"/>
  <c r="N20" i="2"/>
  <c r="E88" i="2"/>
  <c r="F100" i="2"/>
  <c r="M21" i="2"/>
  <c r="I21" i="2"/>
  <c r="J62" i="2"/>
  <c r="L20" i="2"/>
  <c r="G100" i="2"/>
  <c r="I22" i="2"/>
  <c r="J18" i="2"/>
  <c r="N88" i="2"/>
  <c r="I16" i="2"/>
  <c r="I82" i="2"/>
  <c r="K21" i="2"/>
  <c r="N57" i="2"/>
  <c r="J57" i="2"/>
  <c r="N100" i="2"/>
  <c r="F62" i="2"/>
  <c r="F61" i="2"/>
  <c r="F21" i="2" s="1"/>
  <c r="G88" i="2"/>
  <c r="G85" i="2"/>
  <c r="G18" i="2" s="1"/>
  <c r="M82" i="2"/>
  <c r="N16" i="2"/>
  <c r="O88" i="2"/>
  <c r="O85" i="2"/>
  <c r="O18" i="2" s="1"/>
  <c r="H21" i="2"/>
  <c r="G61" i="2"/>
  <c r="G21" i="2" s="1"/>
  <c r="G62" i="2"/>
  <c r="J88" i="2"/>
  <c r="J84" i="2"/>
  <c r="J82" i="2" s="1"/>
  <c r="F88" i="2"/>
  <c r="F82" i="2"/>
  <c r="E84" i="2"/>
  <c r="E82" i="2" s="1"/>
  <c r="E62" i="2"/>
  <c r="E61" i="2"/>
  <c r="E57" i="2" s="1"/>
  <c r="O57" i="2"/>
  <c r="L16" i="2"/>
  <c r="N18" i="2"/>
  <c r="F18" i="2"/>
  <c r="H20" i="2"/>
  <c r="N21" i="2"/>
  <c r="O62" i="2"/>
  <c r="O16" i="2"/>
  <c r="K16" i="2"/>
  <c r="M18" i="2"/>
  <c r="O20" i="2"/>
  <c r="G20" i="2"/>
  <c r="K62" i="2"/>
  <c r="D65" i="2"/>
  <c r="D90" i="2"/>
  <c r="D93" i="2"/>
  <c r="I18" i="2"/>
  <c r="M88" i="2"/>
  <c r="H84" i="2"/>
  <c r="N62" i="2"/>
  <c r="D66" i="2"/>
  <c r="D29" i="2"/>
  <c r="M22" i="2"/>
  <c r="O22" i="2"/>
  <c r="K22" i="2"/>
  <c r="G22" i="2"/>
  <c r="D35" i="2"/>
  <c r="M57" i="2"/>
  <c r="I57" i="2"/>
  <c r="K57" i="2"/>
  <c r="L57" i="2"/>
  <c r="H57" i="2"/>
  <c r="M62" i="2"/>
  <c r="I62" i="2"/>
  <c r="H62" i="2"/>
  <c r="L62" i="2"/>
  <c r="D63" i="2"/>
  <c r="D87" i="2"/>
  <c r="K82" i="2"/>
  <c r="L82" i="2"/>
  <c r="D92" i="2"/>
  <c r="D91" i="2"/>
  <c r="K88" i="2"/>
  <c r="L88" i="2"/>
  <c r="H88" i="2"/>
  <c r="I88" i="2"/>
  <c r="M100" i="2"/>
  <c r="I100" i="2"/>
  <c r="I107" i="2"/>
  <c r="D113" i="2"/>
  <c r="D206" i="2"/>
  <c r="D205" i="2"/>
  <c r="L14" i="2" l="1"/>
  <c r="K14" i="2"/>
  <c r="D59" i="2"/>
  <c r="D107" i="2"/>
  <c r="H18" i="2"/>
  <c r="H100" i="2"/>
  <c r="D100" i="2" s="1"/>
  <c r="J21" i="2"/>
  <c r="F22" i="2"/>
  <c r="E18" i="2"/>
  <c r="L22" i="2"/>
  <c r="D106" i="2"/>
  <c r="I20" i="2"/>
  <c r="D20" i="2" s="1"/>
  <c r="N22" i="2"/>
  <c r="O21" i="2"/>
  <c r="O14" i="2" s="1"/>
  <c r="H16" i="2"/>
  <c r="J22" i="2"/>
  <c r="F14" i="2"/>
  <c r="D202" i="2"/>
  <c r="G57" i="2"/>
  <c r="H82" i="2"/>
  <c r="D61" i="2"/>
  <c r="I14" i="2"/>
  <c r="M14" i="2"/>
  <c r="N14" i="2"/>
  <c r="F57" i="2"/>
  <c r="J16" i="2"/>
  <c r="G82" i="2"/>
  <c r="G14" i="2"/>
  <c r="E16" i="2"/>
  <c r="E21" i="2"/>
  <c r="O82" i="2"/>
  <c r="D30" i="2"/>
  <c r="D24" i="2"/>
  <c r="D26" i="2"/>
  <c r="D58" i="2"/>
  <c r="D88" i="2"/>
  <c r="D84" i="2"/>
  <c r="D85" i="2"/>
  <c r="D86" i="2"/>
  <c r="D60" i="2"/>
  <c r="H14" i="2" l="1"/>
  <c r="J14" i="2"/>
  <c r="D21" i="2"/>
  <c r="E14" i="2"/>
  <c r="D23" i="2"/>
  <c r="D62" i="2"/>
  <c r="D82" i="2"/>
  <c r="D83" i="2"/>
  <c r="D14" i="2" l="1"/>
  <c r="D22" i="2"/>
  <c r="D57" i="2"/>
  <c r="D16" i="2"/>
  <c r="D15" i="2"/>
</calcChain>
</file>

<file path=xl/sharedStrings.xml><?xml version="1.0" encoding="utf-8"?>
<sst xmlns="http://schemas.openxmlformats.org/spreadsheetml/2006/main" count="283" uniqueCount="95">
  <si>
    <t>Статус</t>
  </si>
  <si>
    <t>Источники финансирования</t>
  </si>
  <si>
    <t>всего</t>
  </si>
  <si>
    <t>Муниципальная программа</t>
  </si>
  <si>
    <t>Всего</t>
  </si>
  <si>
    <t>федеральный бюджет</t>
  </si>
  <si>
    <t>областной бюджет</t>
  </si>
  <si>
    <t>городской бюджет</t>
  </si>
  <si>
    <t>«Профилактика нарушений общественного порядка, терроризма и экстремизма»</t>
  </si>
  <si>
    <t>Основное мероприятие 1.1.</t>
  </si>
  <si>
    <t>Организация противодействия  терроризму и  преступности на территории города Благовещенска</t>
  </si>
  <si>
    <t>Мероприятие 1.1.1.</t>
  </si>
  <si>
    <t>Мероприятие 1.1.2.</t>
  </si>
  <si>
    <t>Подпрограмма 2</t>
  </si>
  <si>
    <t>«Обеспечение безопасности людей на водных объектах, охраны их жизни и здоровья на территории города Благовещенска»</t>
  </si>
  <si>
    <t>Основное мероприятие 2.1.</t>
  </si>
  <si>
    <t>Организация мероприятий в сфере обеспечения безопасности людей на водных объектах</t>
  </si>
  <si>
    <t>Мероприятие 2.1.1.</t>
  </si>
  <si>
    <t>Обеспечение и проведение мероприятий по профилактической работе по вопросам безопасного поведения на воде</t>
  </si>
  <si>
    <t>Мероприятие 2.1.2.</t>
  </si>
  <si>
    <t>Мероприятие 2.1.3.</t>
  </si>
  <si>
    <t>Подпрограмма  3</t>
  </si>
  <si>
    <t>«Обеспечение первичных мер пожарной безопасности на территории города Благовещенска»</t>
  </si>
  <si>
    <t>Основное мероприятие 3.1.</t>
  </si>
  <si>
    <t xml:space="preserve">Осуществление мероприятий по выполнению требований пожарной безопасности </t>
  </si>
  <si>
    <t>Мероприятие 3.1.1.</t>
  </si>
  <si>
    <t>Предупреждение пожаров в границах городского округа</t>
  </si>
  <si>
    <t>Подпрограмма  4</t>
  </si>
  <si>
    <t>«Охрана окружающей среды и обеспечение экологической безопасности населения города Благовещенска»</t>
  </si>
  <si>
    <t>Основное мероприятие 4.1</t>
  </si>
  <si>
    <t>Выполнение санитарно-эпидемиологических требований и обеспечение экологической безопасности</t>
  </si>
  <si>
    <t>Мероприятие 4.1.1.</t>
  </si>
  <si>
    <t>Берегоукрепление и реконструкция набережной р. Амур, г. Благовещенск (в т. ч. проектные работы)</t>
  </si>
  <si>
    <t>Мероприятие 4.1.2.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</si>
  <si>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</si>
  <si>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Мероприятие 4.1.3.</t>
  </si>
  <si>
    <t>Городское кладбище восточнее 17 км. Новотроицкого шоссе г. Благовещенска (Благоустройство II очереди строительства)</t>
  </si>
  <si>
    <t>Субсидии юридическим лицам на возмещение затрат, связанных с выполнением работ по содержанию санитарной службы и мест захоронения</t>
  </si>
  <si>
    <t>Мероприятие 4.1.7.</t>
  </si>
  <si>
    <t>Мероприятие 4.1.8.</t>
  </si>
  <si>
    <t>Проведение лесоустройства и постановка на кадастровый учет земельных участков, занятых городскими лесами, разработка проекта лесохозяйственного регламента городских лесов</t>
  </si>
  <si>
    <t>Подпрограмма 5</t>
  </si>
  <si>
    <t>Основное мероприятие 5.1.</t>
  </si>
  <si>
    <t>Организация управления  системой обеспечения безопасности жизнедеятельности населения и территории</t>
  </si>
  <si>
    <t>Мероприятие 5.1.1.</t>
  </si>
  <si>
    <t>Расходы на обеспечение деятельности (оказания услуг, выполнение работ) муниципальных организаций (учреждений)</t>
  </si>
  <si>
    <t>Обеспечение транспортной безопасности на объектах транспортной инфраструктуры (мост через р.Зея)</t>
  </si>
  <si>
    <t>Подпрограмма 1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</si>
  <si>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</si>
  <si>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к муниципальной программе</t>
  </si>
  <si>
    <t>Приложение № 3</t>
  </si>
  <si>
    <t>Наименование муниципальной программы, подпрограммы, основного мероприятия, мероприятия</t>
  </si>
  <si>
    <t>«Обеспечение безопасности жизнедеятельности населения и территории города Благовещенска»</t>
  </si>
  <si>
    <t>внебюджетные источники</t>
  </si>
  <si>
    <t>городской бюджет, в том числе:</t>
  </si>
  <si>
    <t>кредиторская задолженность</t>
  </si>
  <si>
    <t>Мероприятие 4.1.9.</t>
  </si>
  <si>
    <t xml:space="preserve">администрации города Благовещенска </t>
  </si>
  <si>
    <t>Ликвидация последствий разлива мазута в районе ул.Амурская, 2 -ул.Первомайская, 66 -ул.Горького, 1 в кварталах 98, 103 города Благовещенск Амурской области (в т.ч. проектные работы, корректировка проектной документации)</t>
  </si>
  <si>
    <t>Оценка расходов (тыс. руб.), годы</t>
  </si>
  <si>
    <t>«Обеспечение реализации муниципальной программы «Обеспечение безопасности жизнедеятельности населения и территории города Благовещенска»»</t>
  </si>
  <si>
    <t>Обеспечение безопасности, охраны жизни и здоровья населения в местах массового отдыха на водных объектах города Благовещенска</t>
  </si>
  <si>
    <t xml:space="preserve">Обеспечение и проведение мероприятий по созданию спасательных постов </t>
  </si>
  <si>
    <t>Мероприятие 4.1.4.</t>
  </si>
  <si>
    <t>Мероприятие 4.1.5.</t>
  </si>
  <si>
    <t>Мероприятие 4.1.6.</t>
  </si>
  <si>
    <t>Расходы по охране, содержанию и ремонту объектов незавершенного строительства и объектов в период передачи в муниципальную собственность</t>
  </si>
  <si>
    <t>Капитальные вложения в объекты муниципальной собственности (Берегоукрепление и реконструкция набережной р.Амур, г. Благовещенск (4-й этап строительства: 1 пусковой комплекс, 2 пусковой комплекс, 3 пусковой комплекс (участок № 10)), 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</t>
  </si>
  <si>
    <t>Мероприятие 4.1.10.</t>
  </si>
  <si>
    <t>Мероприятие 4.1.11.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</si>
  <si>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</si>
  <si>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Мероприятие 4.1.12.</t>
  </si>
  <si>
    <t>Создание муниципальных приютов для животных</t>
  </si>
  <si>
    <t>Мероприятие 4.1.13.</t>
  </si>
  <si>
    <t>неиспользованные лимиты прошлых лет</t>
  </si>
  <si>
    <t>Расходы на обеспечение деятельности (оказание услуг, выполнение работ) муниципальных организаций (учреждений)</t>
  </si>
  <si>
    <t>Организация мероприятий при осуществлении деятельности по обращению с животными без владельцев</t>
  </si>
  <si>
    <t>Расходы по охране муниципального приюта для животных</t>
  </si>
  <si>
    <t>Софинансирование расходов, связанных с развитием аппаратно-программного комплекса "Безопасный город"</t>
  </si>
  <si>
    <t>Мероприятие 1.1.3.</t>
  </si>
  <si>
    <t>Мероприятие 1.1.4</t>
  </si>
  <si>
    <t>Обновление и укрепление материально-технической базы АПК "Безопасный город" и комплексной системы экстренного оповещения населения</t>
  </si>
  <si>
    <t>Обеспечение функционирования АПК «Безопасный город» и комплексной системы экстренного оповещения населения, информационное  обеспечение и пропаганда  нарушений общественного порядка, терроризма и экстремизма</t>
  </si>
  <si>
    <t>городской бюджет в том числе:</t>
  </si>
  <si>
    <t>Мероприятие 4.1.14.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</si>
  <si>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</t>
  </si>
  <si>
    <t>неиспользованный остаток прошлых лет</t>
  </si>
  <si>
    <t>областной бюджет, в том числе:</t>
  </si>
  <si>
    <t>областной бюджет , в том числе:</t>
  </si>
  <si>
    <t>Мероприятие 4.1.15.</t>
  </si>
  <si>
    <t>Снос объектов капитального строительства (муниципального приюта для животных)</t>
  </si>
  <si>
    <t>Мероприятие 4.1.16.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</si>
  <si>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 Осуществление строительного контроля.</t>
  </si>
  <si>
    <t>Приложение №2 к постановлению</t>
  </si>
  <si>
    <t>от 23.09.2022 № 5023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</si>
</sst>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rgb="FF000000"/>
      <name val="Calibri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9"/>
      <name val="Calibri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 applyFont="1" applyAlignment="1"/>
    <xf numFmtId="164" fontId="2" fillId="2" borderId="2" xfId="0" applyNumberFormat="1" applyFont="1" applyFill="1" applyBorder="1" applyAlignment="1">
      <alignment horizontal="center" vertical="top"/>
    </xf>
    <xf numFmtId="164" fontId="2" fillId="2" borderId="2" xfId="0" applyNumberFormat="1" applyFont="1" applyFill="1" applyBorder="1" applyAlignment="1">
      <alignment horizontal="center" vertical="top" wrapText="1"/>
    </xf>
    <xf numFmtId="0" fontId="5" fillId="2" borderId="0" xfId="0" applyFont="1" applyFill="1" applyAlignment="1"/>
    <xf numFmtId="0" fontId="7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vertical="top" wrapText="1"/>
    </xf>
    <xf numFmtId="164" fontId="1" fillId="2" borderId="2" xfId="0" applyNumberFormat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vertical="top" wrapText="1"/>
    </xf>
    <xf numFmtId="0" fontId="8" fillId="2" borderId="2" xfId="0" applyFont="1" applyFill="1" applyBorder="1" applyAlignment="1">
      <alignment vertical="top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5" fillId="2" borderId="0" xfId="0" applyNumberFormat="1" applyFont="1" applyFill="1" applyAlignment="1"/>
    <xf numFmtId="2" fontId="10" fillId="2" borderId="0" xfId="0" applyNumberFormat="1" applyFont="1" applyFill="1" applyAlignment="1"/>
    <xf numFmtId="0" fontId="11" fillId="2" borderId="0" xfId="0" applyFont="1" applyFill="1" applyAlignment="1"/>
    <xf numFmtId="0" fontId="3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164" fontId="11" fillId="2" borderId="0" xfId="0" applyNumberFormat="1" applyFont="1" applyFill="1" applyAlignment="1">
      <alignment horizontal="left" wrapText="1"/>
    </xf>
    <xf numFmtId="0" fontId="11" fillId="2" borderId="1" xfId="0" applyFont="1" applyFill="1" applyBorder="1" applyAlignment="1">
      <alignment horizontal="left"/>
    </xf>
    <xf numFmtId="0" fontId="6" fillId="2" borderId="0" xfId="0" applyFont="1" applyFill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Q217"/>
  <sheetViews>
    <sheetView tabSelected="1" topLeftCell="E1" zoomScale="80" zoomScaleNormal="80" zoomScaleSheetLayoutView="70" workbookViewId="0">
      <selection activeCell="L4" sqref="L4:O4"/>
    </sheetView>
  </sheetViews>
  <sheetFormatPr defaultColWidth="9.109375" defaultRowHeight="14.4" x14ac:dyDescent="0.3"/>
  <cols>
    <col min="1" max="1" width="18" style="3" customWidth="1"/>
    <col min="2" max="2" width="31.6640625" style="3" customWidth="1"/>
    <col min="3" max="3" width="24.88671875" style="3" customWidth="1"/>
    <col min="4" max="4" width="13.5546875" style="3" customWidth="1"/>
    <col min="5" max="5" width="12.109375" style="3" customWidth="1"/>
    <col min="6" max="6" width="10.109375" style="3" customWidth="1"/>
    <col min="7" max="7" width="12.5546875" style="3" customWidth="1"/>
    <col min="8" max="8" width="10.33203125" style="3" customWidth="1"/>
    <col min="9" max="9" width="11.5546875" style="3" customWidth="1"/>
    <col min="10" max="14" width="12.6640625" style="3" customWidth="1"/>
    <col min="15" max="15" width="12.33203125" style="3" customWidth="1"/>
    <col min="16" max="16384" width="9.109375" style="3"/>
  </cols>
  <sheetData>
    <row r="2" spans="1:15" ht="18.75" customHeight="1" x14ac:dyDescent="0.35">
      <c r="L2" s="34" t="s">
        <v>93</v>
      </c>
      <c r="M2" s="34"/>
      <c r="N2" s="34"/>
      <c r="O2" s="34"/>
    </row>
    <row r="3" spans="1:15" ht="18.75" customHeight="1" x14ac:dyDescent="0.35">
      <c r="L3" s="34" t="s">
        <v>57</v>
      </c>
      <c r="M3" s="34"/>
      <c r="N3" s="34"/>
      <c r="O3" s="34"/>
    </row>
    <row r="4" spans="1:15" ht="18.75" customHeight="1" x14ac:dyDescent="0.35">
      <c r="L4" s="34" t="s">
        <v>94</v>
      </c>
      <c r="M4" s="34"/>
      <c r="N4" s="34"/>
      <c r="O4" s="34"/>
    </row>
    <row r="5" spans="1:15" ht="15" customHeight="1" x14ac:dyDescent="0.3"/>
    <row r="6" spans="1:15" ht="15" customHeight="1" x14ac:dyDescent="0.35">
      <c r="L6" s="35" t="s">
        <v>50</v>
      </c>
      <c r="M6" s="35"/>
      <c r="N6" s="35"/>
      <c r="O6" s="14"/>
    </row>
    <row r="7" spans="1:15" ht="16.5" customHeight="1" x14ac:dyDescent="0.35">
      <c r="L7" s="35" t="s">
        <v>49</v>
      </c>
      <c r="M7" s="35"/>
      <c r="N7" s="35"/>
      <c r="O7" s="14"/>
    </row>
    <row r="8" spans="1:15" ht="15" customHeight="1" x14ac:dyDescent="0.3"/>
    <row r="9" spans="1:15" ht="18.75" customHeight="1" x14ac:dyDescent="0.3">
      <c r="A9" s="36" t="s">
        <v>48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</row>
    <row r="10" spans="1:15" ht="15.6" x14ac:dyDescent="0.3">
      <c r="A10" s="4"/>
      <c r="B10" s="5"/>
      <c r="C10" s="5"/>
      <c r="D10" s="5"/>
      <c r="E10" s="5"/>
      <c r="F10" s="5"/>
      <c r="G10" s="5"/>
      <c r="H10" s="5"/>
      <c r="I10" s="26"/>
      <c r="J10" s="26"/>
      <c r="K10" s="26"/>
      <c r="L10" s="5"/>
      <c r="M10" s="5"/>
      <c r="N10" s="5"/>
      <c r="O10" s="15"/>
    </row>
    <row r="11" spans="1:15" ht="20.25" customHeight="1" x14ac:dyDescent="0.3">
      <c r="A11" s="37" t="s">
        <v>0</v>
      </c>
      <c r="B11" s="37" t="s">
        <v>51</v>
      </c>
      <c r="C11" s="37" t="s">
        <v>1</v>
      </c>
      <c r="D11" s="37" t="s">
        <v>59</v>
      </c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</row>
    <row r="12" spans="1:15" ht="83.25" customHeight="1" x14ac:dyDescent="0.3">
      <c r="A12" s="38"/>
      <c r="B12" s="38"/>
      <c r="C12" s="38"/>
      <c r="D12" s="16" t="s">
        <v>2</v>
      </c>
      <c r="E12" s="16">
        <v>2015</v>
      </c>
      <c r="F12" s="16">
        <v>2016</v>
      </c>
      <c r="G12" s="16">
        <v>2017</v>
      </c>
      <c r="H12" s="16">
        <v>2018</v>
      </c>
      <c r="I12" s="18">
        <v>2019</v>
      </c>
      <c r="J12" s="19">
        <v>2020</v>
      </c>
      <c r="K12" s="19">
        <v>2021</v>
      </c>
      <c r="L12" s="19">
        <v>2022</v>
      </c>
      <c r="M12" s="19">
        <v>2023</v>
      </c>
      <c r="N12" s="18">
        <v>2024</v>
      </c>
      <c r="O12" s="18">
        <v>2025</v>
      </c>
    </row>
    <row r="13" spans="1:15" ht="15.6" x14ac:dyDescent="0.3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  <c r="K13" s="6">
        <v>11</v>
      </c>
      <c r="L13" s="6">
        <v>12</v>
      </c>
      <c r="M13" s="6">
        <v>13</v>
      </c>
      <c r="N13" s="6">
        <v>14</v>
      </c>
      <c r="O13" s="6">
        <v>15</v>
      </c>
    </row>
    <row r="14" spans="1:15" x14ac:dyDescent="0.3">
      <c r="A14" s="30" t="s">
        <v>3</v>
      </c>
      <c r="B14" s="30" t="s">
        <v>52</v>
      </c>
      <c r="C14" s="7" t="s">
        <v>4</v>
      </c>
      <c r="D14" s="8">
        <f>SUM(E14:O14)</f>
        <v>6711203.9249999998</v>
      </c>
      <c r="E14" s="8">
        <f t="shared" ref="E14:O14" si="0">E15+E16+E18+E21</f>
        <v>340194.3</v>
      </c>
      <c r="F14" s="8">
        <f t="shared" si="0"/>
        <v>93664.400000000009</v>
      </c>
      <c r="G14" s="8">
        <f t="shared" si="0"/>
        <v>123241.37000000001</v>
      </c>
      <c r="H14" s="8">
        <f t="shared" si="0"/>
        <v>570009.69999999995</v>
      </c>
      <c r="I14" s="8">
        <f t="shared" si="0"/>
        <v>417072.3</v>
      </c>
      <c r="J14" s="8">
        <f t="shared" si="0"/>
        <v>620731.4</v>
      </c>
      <c r="K14" s="8">
        <f t="shared" si="0"/>
        <v>1082883.8590000002</v>
      </c>
      <c r="L14" s="8">
        <f>L15+L16+L18+L21</f>
        <v>1520129.23</v>
      </c>
      <c r="M14" s="8">
        <f t="shared" si="0"/>
        <v>1022291.6679999999</v>
      </c>
      <c r="N14" s="8">
        <f t="shared" si="0"/>
        <v>684916.57799999998</v>
      </c>
      <c r="O14" s="8">
        <f t="shared" si="0"/>
        <v>236069.12000000002</v>
      </c>
    </row>
    <row r="15" spans="1:15" x14ac:dyDescent="0.3">
      <c r="A15" s="31"/>
      <c r="B15" s="31"/>
      <c r="C15" s="9" t="s">
        <v>5</v>
      </c>
      <c r="D15" s="2">
        <f t="shared" ref="D15:D87" si="1">SUM(E15:O15)</f>
        <v>2616340.1</v>
      </c>
      <c r="E15" s="2">
        <f t="shared" ref="E15:O15" si="2">E23+E58+E83+E101+E197</f>
        <v>0</v>
      </c>
      <c r="F15" s="2">
        <f t="shared" si="2"/>
        <v>0</v>
      </c>
      <c r="G15" s="2">
        <f t="shared" si="2"/>
        <v>0</v>
      </c>
      <c r="H15" s="2">
        <f t="shared" si="2"/>
        <v>455940</v>
      </c>
      <c r="I15" s="2">
        <f t="shared" si="2"/>
        <v>250202.2</v>
      </c>
      <c r="J15" s="2">
        <f t="shared" si="2"/>
        <v>173003.5</v>
      </c>
      <c r="K15" s="2">
        <f t="shared" si="2"/>
        <v>0</v>
      </c>
      <c r="L15" s="2">
        <f t="shared" si="2"/>
        <v>729660</v>
      </c>
      <c r="M15" s="2">
        <f t="shared" si="2"/>
        <v>626000</v>
      </c>
      <c r="N15" s="2">
        <f t="shared" si="2"/>
        <v>381534.4</v>
      </c>
      <c r="O15" s="2">
        <f t="shared" si="2"/>
        <v>0</v>
      </c>
    </row>
    <row r="16" spans="1:15" ht="27.6" x14ac:dyDescent="0.3">
      <c r="A16" s="31"/>
      <c r="B16" s="31"/>
      <c r="C16" s="9" t="s">
        <v>87</v>
      </c>
      <c r="D16" s="2">
        <f t="shared" si="1"/>
        <v>2320584.7319999998</v>
      </c>
      <c r="E16" s="2">
        <f t="shared" ref="E16:O16" si="3">E24+E59+E84+E102+E198</f>
        <v>255599</v>
      </c>
      <c r="F16" s="2">
        <f t="shared" si="3"/>
        <v>2915.2999999999997</v>
      </c>
      <c r="G16" s="2">
        <f t="shared" si="3"/>
        <v>1638.6</v>
      </c>
      <c r="H16" s="2">
        <f t="shared" si="3"/>
        <v>3936.7</v>
      </c>
      <c r="I16" s="2">
        <f t="shared" si="3"/>
        <v>32539.599999999999</v>
      </c>
      <c r="J16" s="2">
        <f t="shared" si="3"/>
        <v>312560.7</v>
      </c>
      <c r="K16" s="2">
        <f t="shared" si="3"/>
        <v>873769.60000000009</v>
      </c>
      <c r="L16" s="2">
        <f t="shared" si="3"/>
        <v>554607.9</v>
      </c>
      <c r="M16" s="2">
        <f t="shared" si="3"/>
        <v>202761.46000000002</v>
      </c>
      <c r="N16" s="2">
        <f t="shared" si="3"/>
        <v>72993.771999999997</v>
      </c>
      <c r="O16" s="2">
        <f t="shared" si="3"/>
        <v>7262.1</v>
      </c>
    </row>
    <row r="17" spans="1:15" ht="31.5" customHeight="1" x14ac:dyDescent="0.3">
      <c r="A17" s="31"/>
      <c r="B17" s="31"/>
      <c r="C17" s="10" t="s">
        <v>86</v>
      </c>
      <c r="D17" s="2">
        <f>K17</f>
        <v>43141</v>
      </c>
      <c r="E17" s="2">
        <v>0</v>
      </c>
      <c r="F17" s="2">
        <v>0</v>
      </c>
      <c r="G17" s="2">
        <v>0</v>
      </c>
      <c r="H17" s="2">
        <v>0</v>
      </c>
      <c r="I17" s="2">
        <v>0</v>
      </c>
      <c r="J17" s="2">
        <v>0</v>
      </c>
      <c r="K17" s="2">
        <v>43141</v>
      </c>
      <c r="L17" s="2">
        <f>L103</f>
        <v>212831.5</v>
      </c>
      <c r="M17" s="2">
        <v>0</v>
      </c>
      <c r="N17" s="2">
        <v>0</v>
      </c>
      <c r="O17" s="2">
        <v>0</v>
      </c>
    </row>
    <row r="18" spans="1:15" ht="27.6" x14ac:dyDescent="0.3">
      <c r="A18" s="31"/>
      <c r="B18" s="31"/>
      <c r="C18" s="9" t="s">
        <v>54</v>
      </c>
      <c r="D18" s="2">
        <f>SUM(E18:O18)</f>
        <v>1774279.0929999999</v>
      </c>
      <c r="E18" s="2">
        <f t="shared" ref="E18:O18" si="4">E26+E60+E85+E104+E199</f>
        <v>84595.3</v>
      </c>
      <c r="F18" s="2">
        <f t="shared" si="4"/>
        <v>90749.1</v>
      </c>
      <c r="G18" s="2">
        <f t="shared" si="4"/>
        <v>121602.77</v>
      </c>
      <c r="H18" s="2">
        <f t="shared" si="4"/>
        <v>110133</v>
      </c>
      <c r="I18" s="2">
        <f t="shared" si="4"/>
        <v>134330.5</v>
      </c>
      <c r="J18" s="2">
        <f t="shared" si="4"/>
        <v>135167.20000000001</v>
      </c>
      <c r="K18" s="2">
        <f t="shared" si="4"/>
        <v>209114.25899999999</v>
      </c>
      <c r="L18" s="2">
        <f>L26+L60+L85+L104+L199</f>
        <v>235861.33000000002</v>
      </c>
      <c r="M18" s="2">
        <f t="shared" si="4"/>
        <v>193530.20799999998</v>
      </c>
      <c r="N18" s="2">
        <f t="shared" si="4"/>
        <v>230388.40599999999</v>
      </c>
      <c r="O18" s="2">
        <f t="shared" si="4"/>
        <v>228807.02000000002</v>
      </c>
    </row>
    <row r="19" spans="1:15" ht="27.6" x14ac:dyDescent="0.3">
      <c r="A19" s="31"/>
      <c r="B19" s="31"/>
      <c r="C19" s="10" t="s">
        <v>74</v>
      </c>
      <c r="D19" s="2">
        <f>K19</f>
        <v>4246.1000000000004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  <c r="J19" s="2">
        <v>0</v>
      </c>
      <c r="K19" s="2">
        <f>K159</f>
        <v>4246.1000000000004</v>
      </c>
      <c r="L19" s="2">
        <f>L105</f>
        <v>13585</v>
      </c>
      <c r="M19" s="2">
        <v>0</v>
      </c>
      <c r="N19" s="2">
        <v>0</v>
      </c>
      <c r="O19" s="2">
        <v>0</v>
      </c>
    </row>
    <row r="20" spans="1:15" ht="27.6" x14ac:dyDescent="0.3">
      <c r="A20" s="31"/>
      <c r="B20" s="31"/>
      <c r="C20" s="10" t="s">
        <v>55</v>
      </c>
      <c r="D20" s="2">
        <f>SUM(E20:O20)</f>
        <v>8671</v>
      </c>
      <c r="E20" s="2">
        <f t="shared" ref="E20:O20" si="5">E28+E86+E200</f>
        <v>8671</v>
      </c>
      <c r="F20" s="2">
        <f t="shared" si="5"/>
        <v>0</v>
      </c>
      <c r="G20" s="2">
        <f t="shared" si="5"/>
        <v>0</v>
      </c>
      <c r="H20" s="2">
        <f t="shared" si="5"/>
        <v>0</v>
      </c>
      <c r="I20" s="2">
        <f t="shared" si="5"/>
        <v>0</v>
      </c>
      <c r="J20" s="2">
        <f t="shared" si="5"/>
        <v>0</v>
      </c>
      <c r="K20" s="2">
        <f t="shared" si="5"/>
        <v>0</v>
      </c>
      <c r="L20" s="2">
        <f t="shared" si="5"/>
        <v>0</v>
      </c>
      <c r="M20" s="2">
        <f t="shared" si="5"/>
        <v>0</v>
      </c>
      <c r="N20" s="2">
        <f t="shared" si="5"/>
        <v>0</v>
      </c>
      <c r="O20" s="2">
        <f t="shared" si="5"/>
        <v>0</v>
      </c>
    </row>
    <row r="21" spans="1:15" ht="15.75" customHeight="1" x14ac:dyDescent="0.3">
      <c r="A21" s="32"/>
      <c r="B21" s="32"/>
      <c r="C21" s="9" t="s">
        <v>53</v>
      </c>
      <c r="D21" s="2">
        <f>SUM(E21:O21)</f>
        <v>0</v>
      </c>
      <c r="E21" s="2">
        <f t="shared" ref="E21:O21" si="6">E29+E61+E87+E106+E201</f>
        <v>0</v>
      </c>
      <c r="F21" s="2">
        <f t="shared" si="6"/>
        <v>0</v>
      </c>
      <c r="G21" s="2">
        <f t="shared" si="6"/>
        <v>0</v>
      </c>
      <c r="H21" s="2">
        <f t="shared" si="6"/>
        <v>0</v>
      </c>
      <c r="I21" s="2">
        <f t="shared" si="6"/>
        <v>0</v>
      </c>
      <c r="J21" s="2">
        <f t="shared" si="6"/>
        <v>0</v>
      </c>
      <c r="K21" s="2">
        <f t="shared" si="6"/>
        <v>0</v>
      </c>
      <c r="L21" s="2">
        <f t="shared" si="6"/>
        <v>0</v>
      </c>
      <c r="M21" s="2">
        <f t="shared" si="6"/>
        <v>0</v>
      </c>
      <c r="N21" s="2">
        <f t="shared" si="6"/>
        <v>0</v>
      </c>
      <c r="O21" s="2">
        <f t="shared" si="6"/>
        <v>0</v>
      </c>
    </row>
    <row r="22" spans="1:15" x14ac:dyDescent="0.3">
      <c r="A22" s="30" t="s">
        <v>47</v>
      </c>
      <c r="B22" s="30" t="s">
        <v>8</v>
      </c>
      <c r="C22" s="7" t="s">
        <v>4</v>
      </c>
      <c r="D22" s="8">
        <f t="shared" si="1"/>
        <v>533840.20799999998</v>
      </c>
      <c r="E22" s="8">
        <f>E23+E24+E26+E29</f>
        <v>19899.2</v>
      </c>
      <c r="F22" s="8">
        <f t="shared" ref="F22:O22" si="7">F23+F24+F26+F29</f>
        <v>24253.1</v>
      </c>
      <c r="G22" s="8">
        <f t="shared" si="7"/>
        <v>44176.4</v>
      </c>
      <c r="H22" s="8">
        <f t="shared" si="7"/>
        <v>35225.699999999997</v>
      </c>
      <c r="I22" s="8">
        <f t="shared" si="7"/>
        <v>37822.400000000001</v>
      </c>
      <c r="J22" s="8">
        <f t="shared" si="7"/>
        <v>56464.9</v>
      </c>
      <c r="K22" s="8">
        <f t="shared" si="7"/>
        <v>55416.851999999999</v>
      </c>
      <c r="L22" s="8">
        <f t="shared" si="7"/>
        <v>59499.400000000009</v>
      </c>
      <c r="M22" s="8">
        <f t="shared" si="7"/>
        <v>46382.667999999998</v>
      </c>
      <c r="N22" s="8">
        <f t="shared" si="7"/>
        <v>55394.377999999997</v>
      </c>
      <c r="O22" s="8">
        <f t="shared" si="7"/>
        <v>99305.21</v>
      </c>
    </row>
    <row r="23" spans="1:15" x14ac:dyDescent="0.3">
      <c r="A23" s="31"/>
      <c r="B23" s="31"/>
      <c r="C23" s="9" t="s">
        <v>5</v>
      </c>
      <c r="D23" s="2">
        <f t="shared" si="1"/>
        <v>0</v>
      </c>
      <c r="E23" s="2">
        <f>E31</f>
        <v>0</v>
      </c>
      <c r="F23" s="2">
        <f t="shared" ref="F23:O23" si="8">F31</f>
        <v>0</v>
      </c>
      <c r="G23" s="2">
        <f t="shared" si="8"/>
        <v>0</v>
      </c>
      <c r="H23" s="2">
        <f t="shared" si="8"/>
        <v>0</v>
      </c>
      <c r="I23" s="2">
        <f t="shared" si="8"/>
        <v>0</v>
      </c>
      <c r="J23" s="2">
        <f t="shared" si="8"/>
        <v>0</v>
      </c>
      <c r="K23" s="2">
        <f t="shared" si="8"/>
        <v>0</v>
      </c>
      <c r="L23" s="2">
        <f t="shared" si="8"/>
        <v>0</v>
      </c>
      <c r="M23" s="2">
        <f t="shared" si="8"/>
        <v>0</v>
      </c>
      <c r="N23" s="2">
        <f t="shared" si="8"/>
        <v>0</v>
      </c>
      <c r="O23" s="2">
        <f t="shared" si="8"/>
        <v>0</v>
      </c>
    </row>
    <row r="24" spans="1:15" x14ac:dyDescent="0.3">
      <c r="A24" s="31"/>
      <c r="B24" s="31"/>
      <c r="C24" s="9" t="s">
        <v>6</v>
      </c>
      <c r="D24" s="2">
        <f t="shared" si="1"/>
        <v>40950.732000000004</v>
      </c>
      <c r="E24" s="2">
        <f>E32</f>
        <v>599</v>
      </c>
      <c r="F24" s="2">
        <f t="shared" ref="F24:O24" si="9">F32</f>
        <v>848.6</v>
      </c>
      <c r="G24" s="2">
        <f t="shared" si="9"/>
        <v>542.1</v>
      </c>
      <c r="H24" s="2">
        <f t="shared" si="9"/>
        <v>540.20000000000005</v>
      </c>
      <c r="I24" s="2">
        <f t="shared" si="9"/>
        <v>253</v>
      </c>
      <c r="J24" s="2">
        <f t="shared" si="9"/>
        <v>18952.099999999999</v>
      </c>
      <c r="K24" s="2">
        <f t="shared" si="9"/>
        <v>3010.8</v>
      </c>
      <c r="L24" s="2">
        <f t="shared" si="9"/>
        <v>4390.8</v>
      </c>
      <c r="M24" s="2">
        <f t="shared" si="9"/>
        <v>4397.76</v>
      </c>
      <c r="N24" s="2">
        <f t="shared" si="9"/>
        <v>4405.5720000000001</v>
      </c>
      <c r="O24" s="2">
        <f t="shared" si="9"/>
        <v>3010.8</v>
      </c>
    </row>
    <row r="25" spans="1:15" ht="31.5" customHeight="1" x14ac:dyDescent="0.3">
      <c r="A25" s="31"/>
      <c r="B25" s="31"/>
      <c r="C25" s="10" t="s">
        <v>86</v>
      </c>
      <c r="D25" s="2">
        <f>K25</f>
        <v>43141</v>
      </c>
      <c r="E25" s="2">
        <v>0</v>
      </c>
      <c r="F25" s="2">
        <v>0</v>
      </c>
      <c r="G25" s="2">
        <v>0</v>
      </c>
      <c r="H25" s="2">
        <v>0</v>
      </c>
      <c r="I25" s="2">
        <v>0</v>
      </c>
      <c r="J25" s="2">
        <v>0</v>
      </c>
      <c r="K25" s="2">
        <v>43141</v>
      </c>
      <c r="L25" s="2">
        <v>0</v>
      </c>
      <c r="M25" s="2">
        <v>0</v>
      </c>
      <c r="N25" s="2">
        <v>0</v>
      </c>
      <c r="O25" s="2">
        <v>0</v>
      </c>
    </row>
    <row r="26" spans="1:15" ht="27.6" x14ac:dyDescent="0.3">
      <c r="A26" s="31"/>
      <c r="B26" s="31"/>
      <c r="C26" s="9" t="s">
        <v>54</v>
      </c>
      <c r="D26" s="2">
        <f t="shared" si="1"/>
        <v>492889.47600000002</v>
      </c>
      <c r="E26" s="2">
        <f t="shared" ref="E26:O26" si="10">E33</f>
        <v>19300.2</v>
      </c>
      <c r="F26" s="2">
        <f t="shared" si="10"/>
        <v>23404.5</v>
      </c>
      <c r="G26" s="2">
        <f t="shared" si="10"/>
        <v>43634.3</v>
      </c>
      <c r="H26" s="2">
        <f t="shared" si="10"/>
        <v>34685.5</v>
      </c>
      <c r="I26" s="2">
        <f t="shared" si="10"/>
        <v>37569.4</v>
      </c>
      <c r="J26" s="2">
        <f t="shared" si="10"/>
        <v>37512.800000000003</v>
      </c>
      <c r="K26" s="2">
        <f t="shared" si="10"/>
        <v>52406.051999999996</v>
      </c>
      <c r="L26" s="2">
        <f t="shared" si="10"/>
        <v>55108.600000000006</v>
      </c>
      <c r="M26" s="2">
        <f t="shared" si="10"/>
        <v>41984.907999999996</v>
      </c>
      <c r="N26" s="2">
        <f t="shared" si="10"/>
        <v>50988.805999999997</v>
      </c>
      <c r="O26" s="2">
        <f t="shared" si="10"/>
        <v>96294.41</v>
      </c>
    </row>
    <row r="27" spans="1:15" ht="27.6" x14ac:dyDescent="0.3">
      <c r="A27" s="31"/>
      <c r="B27" s="31"/>
      <c r="C27" s="10" t="s">
        <v>74</v>
      </c>
      <c r="D27" s="2">
        <f>K27</f>
        <v>4246.1000000000004</v>
      </c>
      <c r="E27" s="2">
        <v>0</v>
      </c>
      <c r="F27" s="2">
        <v>0</v>
      </c>
      <c r="G27" s="2">
        <v>0</v>
      </c>
      <c r="H27" s="2">
        <v>0</v>
      </c>
      <c r="I27" s="2">
        <v>0</v>
      </c>
      <c r="J27" s="2">
        <v>0</v>
      </c>
      <c r="K27" s="2">
        <f>K19</f>
        <v>4246.1000000000004</v>
      </c>
      <c r="L27" s="2">
        <v>0</v>
      </c>
      <c r="M27" s="2">
        <v>0</v>
      </c>
      <c r="N27" s="2">
        <v>0</v>
      </c>
      <c r="O27" s="2">
        <v>0</v>
      </c>
    </row>
    <row r="28" spans="1:15" ht="27.6" x14ac:dyDescent="0.3">
      <c r="A28" s="31"/>
      <c r="B28" s="31"/>
      <c r="C28" s="10" t="s">
        <v>55</v>
      </c>
      <c r="D28" s="2">
        <f t="shared" si="1"/>
        <v>7007</v>
      </c>
      <c r="E28" s="2">
        <f>E34</f>
        <v>7007</v>
      </c>
      <c r="F28" s="2">
        <f t="shared" ref="E28:O29" si="11">F34</f>
        <v>0</v>
      </c>
      <c r="G28" s="2">
        <f t="shared" si="11"/>
        <v>0</v>
      </c>
      <c r="H28" s="2">
        <f t="shared" si="11"/>
        <v>0</v>
      </c>
      <c r="I28" s="2">
        <f t="shared" si="11"/>
        <v>0</v>
      </c>
      <c r="J28" s="2">
        <f t="shared" si="11"/>
        <v>0</v>
      </c>
      <c r="K28" s="2">
        <f t="shared" si="11"/>
        <v>0</v>
      </c>
      <c r="L28" s="2">
        <f t="shared" si="11"/>
        <v>0</v>
      </c>
      <c r="M28" s="2">
        <f t="shared" si="11"/>
        <v>0</v>
      </c>
      <c r="N28" s="2">
        <f t="shared" si="11"/>
        <v>0</v>
      </c>
      <c r="O28" s="2">
        <f t="shared" si="11"/>
        <v>0</v>
      </c>
    </row>
    <row r="29" spans="1:15" ht="20.100000000000001" customHeight="1" x14ac:dyDescent="0.3">
      <c r="A29" s="32"/>
      <c r="B29" s="32"/>
      <c r="C29" s="9" t="s">
        <v>53</v>
      </c>
      <c r="D29" s="2">
        <f t="shared" si="1"/>
        <v>0</v>
      </c>
      <c r="E29" s="2">
        <f t="shared" si="11"/>
        <v>0</v>
      </c>
      <c r="F29" s="2">
        <f t="shared" si="11"/>
        <v>0</v>
      </c>
      <c r="G29" s="2">
        <f t="shared" si="11"/>
        <v>0</v>
      </c>
      <c r="H29" s="2">
        <f t="shared" si="11"/>
        <v>0</v>
      </c>
      <c r="I29" s="2">
        <f t="shared" si="11"/>
        <v>0</v>
      </c>
      <c r="J29" s="2">
        <f t="shared" si="11"/>
        <v>0</v>
      </c>
      <c r="K29" s="2">
        <f t="shared" si="11"/>
        <v>0</v>
      </c>
      <c r="L29" s="2">
        <f t="shared" si="11"/>
        <v>0</v>
      </c>
      <c r="M29" s="2">
        <f t="shared" si="11"/>
        <v>0</v>
      </c>
      <c r="N29" s="2">
        <f t="shared" si="11"/>
        <v>0</v>
      </c>
      <c r="O29" s="2">
        <f t="shared" si="11"/>
        <v>0</v>
      </c>
    </row>
    <row r="30" spans="1:15" x14ac:dyDescent="0.3">
      <c r="A30" s="23" t="s">
        <v>9</v>
      </c>
      <c r="B30" s="23" t="s">
        <v>10</v>
      </c>
      <c r="C30" s="7" t="s">
        <v>4</v>
      </c>
      <c r="D30" s="2">
        <f t="shared" si="1"/>
        <v>533840.20799999998</v>
      </c>
      <c r="E30" s="2">
        <f>E31+E32+E33+E35</f>
        <v>19899.2</v>
      </c>
      <c r="F30" s="2">
        <f t="shared" ref="F30:O30" si="12">F31+F32+F33+F35</f>
        <v>24253.1</v>
      </c>
      <c r="G30" s="2">
        <f t="shared" si="12"/>
        <v>44176.4</v>
      </c>
      <c r="H30" s="2">
        <f t="shared" si="12"/>
        <v>35225.699999999997</v>
      </c>
      <c r="I30" s="2">
        <f t="shared" si="12"/>
        <v>37822.400000000001</v>
      </c>
      <c r="J30" s="2">
        <f t="shared" si="12"/>
        <v>56464.9</v>
      </c>
      <c r="K30" s="2">
        <f>K31+K32+K33+K35</f>
        <v>55416.851999999999</v>
      </c>
      <c r="L30" s="2">
        <f t="shared" si="12"/>
        <v>59499.400000000009</v>
      </c>
      <c r="M30" s="2">
        <f t="shared" si="12"/>
        <v>46382.667999999998</v>
      </c>
      <c r="N30" s="2">
        <f t="shared" si="12"/>
        <v>55394.377999999997</v>
      </c>
      <c r="O30" s="2">
        <f t="shared" si="12"/>
        <v>99305.21</v>
      </c>
    </row>
    <row r="31" spans="1:15" x14ac:dyDescent="0.3">
      <c r="A31" s="24"/>
      <c r="B31" s="24"/>
      <c r="C31" s="9" t="s">
        <v>5</v>
      </c>
      <c r="D31" s="2">
        <f t="shared" ref="D31:K31" si="13">D37+D42+D47+D53</f>
        <v>0</v>
      </c>
      <c r="E31" s="2">
        <f t="shared" si="13"/>
        <v>0</v>
      </c>
      <c r="F31" s="2">
        <f t="shared" si="13"/>
        <v>0</v>
      </c>
      <c r="G31" s="2">
        <f t="shared" si="13"/>
        <v>0</v>
      </c>
      <c r="H31" s="2">
        <f t="shared" si="13"/>
        <v>0</v>
      </c>
      <c r="I31" s="2">
        <f t="shared" si="13"/>
        <v>0</v>
      </c>
      <c r="J31" s="2">
        <f t="shared" si="13"/>
        <v>0</v>
      </c>
      <c r="K31" s="2">
        <f t="shared" si="13"/>
        <v>0</v>
      </c>
      <c r="L31" s="2">
        <f>L37+L42+L47+L53</f>
        <v>0</v>
      </c>
      <c r="M31" s="2">
        <f t="shared" ref="M31:O31" si="14">M37+M42+M47+M53</f>
        <v>0</v>
      </c>
      <c r="N31" s="2">
        <f t="shared" si="14"/>
        <v>0</v>
      </c>
      <c r="O31" s="2">
        <f t="shared" si="14"/>
        <v>0</v>
      </c>
    </row>
    <row r="32" spans="1:15" x14ac:dyDescent="0.3">
      <c r="A32" s="24"/>
      <c r="B32" s="24"/>
      <c r="C32" s="9" t="s">
        <v>6</v>
      </c>
      <c r="D32" s="2">
        <f t="shared" ref="D32:O32" si="15">D38+D43+D48+D54</f>
        <v>40950.732000000004</v>
      </c>
      <c r="E32" s="2">
        <f t="shared" si="15"/>
        <v>599</v>
      </c>
      <c r="F32" s="2">
        <f t="shared" si="15"/>
        <v>848.6</v>
      </c>
      <c r="G32" s="2">
        <f t="shared" si="15"/>
        <v>542.1</v>
      </c>
      <c r="H32" s="2">
        <f t="shared" si="15"/>
        <v>540.20000000000005</v>
      </c>
      <c r="I32" s="2">
        <f t="shared" si="15"/>
        <v>253</v>
      </c>
      <c r="J32" s="2">
        <f t="shared" si="15"/>
        <v>18952.099999999999</v>
      </c>
      <c r="K32" s="2">
        <f t="shared" si="15"/>
        <v>3010.8</v>
      </c>
      <c r="L32" s="2">
        <f t="shared" si="15"/>
        <v>4390.8</v>
      </c>
      <c r="M32" s="2">
        <f t="shared" si="15"/>
        <v>4397.76</v>
      </c>
      <c r="N32" s="2">
        <f t="shared" si="15"/>
        <v>4405.5720000000001</v>
      </c>
      <c r="O32" s="2">
        <f t="shared" si="15"/>
        <v>3010.8</v>
      </c>
    </row>
    <row r="33" spans="1:15" ht="27.6" x14ac:dyDescent="0.3">
      <c r="A33" s="24"/>
      <c r="B33" s="24"/>
      <c r="C33" s="9" t="s">
        <v>54</v>
      </c>
      <c r="D33" s="2">
        <f t="shared" ref="D33:O33" si="16">D39+D44+D49+D55</f>
        <v>492889.47600000002</v>
      </c>
      <c r="E33" s="2">
        <f t="shared" si="16"/>
        <v>19300.2</v>
      </c>
      <c r="F33" s="2">
        <f t="shared" si="16"/>
        <v>23404.5</v>
      </c>
      <c r="G33" s="2">
        <f t="shared" si="16"/>
        <v>43634.3</v>
      </c>
      <c r="H33" s="2">
        <f t="shared" si="16"/>
        <v>34685.5</v>
      </c>
      <c r="I33" s="2">
        <f t="shared" si="16"/>
        <v>37569.4</v>
      </c>
      <c r="J33" s="2">
        <f t="shared" si="16"/>
        <v>37512.800000000003</v>
      </c>
      <c r="K33" s="2">
        <f>K39+K44+K49+K55</f>
        <v>52406.051999999996</v>
      </c>
      <c r="L33" s="2">
        <f>L39+L44+L49+L55</f>
        <v>55108.600000000006</v>
      </c>
      <c r="M33" s="2">
        <f>M39+M44+M49+M55</f>
        <v>41984.907999999996</v>
      </c>
      <c r="N33" s="2">
        <f t="shared" si="16"/>
        <v>50988.805999999997</v>
      </c>
      <c r="O33" s="2">
        <f t="shared" si="16"/>
        <v>96294.41</v>
      </c>
    </row>
    <row r="34" spans="1:15" ht="27.6" x14ac:dyDescent="0.3">
      <c r="A34" s="24"/>
      <c r="B34" s="24"/>
      <c r="C34" s="10" t="s">
        <v>55</v>
      </c>
      <c r="D34" s="2">
        <f t="shared" si="1"/>
        <v>7007</v>
      </c>
      <c r="E34" s="2">
        <f t="shared" ref="E34:J34" si="17">E50</f>
        <v>7007</v>
      </c>
      <c r="F34" s="2">
        <f t="shared" si="17"/>
        <v>0</v>
      </c>
      <c r="G34" s="2">
        <f t="shared" si="17"/>
        <v>0</v>
      </c>
      <c r="H34" s="2">
        <f t="shared" si="17"/>
        <v>0</v>
      </c>
      <c r="I34" s="2">
        <f t="shared" si="17"/>
        <v>0</v>
      </c>
      <c r="J34" s="2">
        <f t="shared" si="17"/>
        <v>0</v>
      </c>
      <c r="K34" s="2">
        <f t="shared" ref="K34:O34" si="18">K50</f>
        <v>0</v>
      </c>
      <c r="L34" s="2">
        <f t="shared" si="18"/>
        <v>0</v>
      </c>
      <c r="M34" s="2">
        <f t="shared" si="18"/>
        <v>0</v>
      </c>
      <c r="N34" s="2">
        <f t="shared" si="18"/>
        <v>0</v>
      </c>
      <c r="O34" s="2">
        <f t="shared" si="18"/>
        <v>0</v>
      </c>
    </row>
    <row r="35" spans="1:15" ht="20.100000000000001" customHeight="1" x14ac:dyDescent="0.3">
      <c r="A35" s="25"/>
      <c r="B35" s="25"/>
      <c r="C35" s="9" t="s">
        <v>53</v>
      </c>
      <c r="D35" s="2">
        <f t="shared" ref="D35:D45" si="19">SUM(E35:O35)</f>
        <v>0</v>
      </c>
      <c r="E35" s="2">
        <f t="shared" ref="E35:J35" si="20">E40+E51+E56</f>
        <v>0</v>
      </c>
      <c r="F35" s="2">
        <f t="shared" si="20"/>
        <v>0</v>
      </c>
      <c r="G35" s="2">
        <f t="shared" si="20"/>
        <v>0</v>
      </c>
      <c r="H35" s="2">
        <f t="shared" si="20"/>
        <v>0</v>
      </c>
      <c r="I35" s="2">
        <f t="shared" si="20"/>
        <v>0</v>
      </c>
      <c r="J35" s="2">
        <f t="shared" si="20"/>
        <v>0</v>
      </c>
      <c r="K35" s="2">
        <f>K45+K51+K56</f>
        <v>0</v>
      </c>
      <c r="L35" s="2">
        <f>L45+L51+L56</f>
        <v>0</v>
      </c>
      <c r="M35" s="2">
        <f>M45+M51+M56</f>
        <v>0</v>
      </c>
      <c r="N35" s="2">
        <f>N45+N51+N56</f>
        <v>0</v>
      </c>
      <c r="O35" s="2">
        <f>O45+O51+O56</f>
        <v>0</v>
      </c>
    </row>
    <row r="36" spans="1:15" x14ac:dyDescent="0.3">
      <c r="A36" s="20" t="s">
        <v>11</v>
      </c>
      <c r="B36" s="23" t="s">
        <v>81</v>
      </c>
      <c r="C36" s="7" t="s">
        <v>4</v>
      </c>
      <c r="D36" s="2">
        <f t="shared" si="19"/>
        <v>58367.862000000001</v>
      </c>
      <c r="E36" s="2">
        <f>SUM(E37:E40)</f>
        <v>0</v>
      </c>
      <c r="F36" s="2">
        <f t="shared" ref="F36:J36" si="21">SUM(F37:F40)</f>
        <v>255.6</v>
      </c>
      <c r="G36" s="2">
        <f t="shared" si="21"/>
        <v>14091.7</v>
      </c>
      <c r="H36" s="2">
        <f t="shared" si="21"/>
        <v>540.20000000000005</v>
      </c>
      <c r="I36" s="2">
        <f t="shared" si="21"/>
        <v>1966.4</v>
      </c>
      <c r="J36" s="2">
        <f t="shared" si="21"/>
        <v>20252.099999999999</v>
      </c>
      <c r="K36" s="2">
        <f>SUM(K37:K40)</f>
        <v>930.61199999999997</v>
      </c>
      <c r="L36" s="2">
        <f t="shared" ref="L36:O36" si="22">SUM(L37:L40)</f>
        <v>0</v>
      </c>
      <c r="M36" s="2">
        <f t="shared" si="22"/>
        <v>0</v>
      </c>
      <c r="N36" s="2">
        <f t="shared" si="22"/>
        <v>0</v>
      </c>
      <c r="O36" s="2">
        <f t="shared" si="22"/>
        <v>20331.25</v>
      </c>
    </row>
    <row r="37" spans="1:15" x14ac:dyDescent="0.3">
      <c r="A37" s="21"/>
      <c r="B37" s="24"/>
      <c r="C37" s="9" t="s">
        <v>5</v>
      </c>
      <c r="D37" s="2">
        <f t="shared" si="19"/>
        <v>0</v>
      </c>
      <c r="E37" s="2">
        <v>0</v>
      </c>
      <c r="F37" s="2">
        <v>0</v>
      </c>
      <c r="G37" s="2">
        <v>0</v>
      </c>
      <c r="H37" s="2">
        <v>0</v>
      </c>
      <c r="I37" s="2">
        <v>0</v>
      </c>
      <c r="J37" s="2">
        <v>0</v>
      </c>
      <c r="K37" s="2">
        <v>0</v>
      </c>
      <c r="L37" s="2">
        <v>0</v>
      </c>
      <c r="M37" s="2">
        <v>0</v>
      </c>
      <c r="N37" s="2">
        <v>0</v>
      </c>
      <c r="O37" s="2">
        <v>0</v>
      </c>
    </row>
    <row r="38" spans="1:15" x14ac:dyDescent="0.3">
      <c r="A38" s="21"/>
      <c r="B38" s="24"/>
      <c r="C38" s="9" t="s">
        <v>6</v>
      </c>
      <c r="D38" s="2">
        <f t="shared" si="19"/>
        <v>20543</v>
      </c>
      <c r="E38" s="2">
        <v>0</v>
      </c>
      <c r="F38" s="2">
        <v>255.6</v>
      </c>
      <c r="G38" s="2">
        <v>542.1</v>
      </c>
      <c r="H38" s="2">
        <v>540.20000000000005</v>
      </c>
      <c r="I38" s="2">
        <v>253</v>
      </c>
      <c r="J38" s="2">
        <v>18952.099999999999</v>
      </c>
      <c r="K38" s="2">
        <v>0</v>
      </c>
      <c r="L38" s="2">
        <v>0</v>
      </c>
      <c r="M38" s="2">
        <v>0</v>
      </c>
      <c r="N38" s="2">
        <v>0</v>
      </c>
      <c r="O38" s="2">
        <v>0</v>
      </c>
    </row>
    <row r="39" spans="1:15" x14ac:dyDescent="0.3">
      <c r="A39" s="21"/>
      <c r="B39" s="24"/>
      <c r="C39" s="9" t="s">
        <v>7</v>
      </c>
      <c r="D39" s="2">
        <f t="shared" si="19"/>
        <v>37824.862000000001</v>
      </c>
      <c r="E39" s="2">
        <v>0</v>
      </c>
      <c r="F39" s="2">
        <v>0</v>
      </c>
      <c r="G39" s="2">
        <v>13549.6</v>
      </c>
      <c r="H39" s="2">
        <v>0</v>
      </c>
      <c r="I39" s="2">
        <v>1713.4</v>
      </c>
      <c r="J39" s="2">
        <v>1300</v>
      </c>
      <c r="K39" s="2">
        <v>930.61199999999997</v>
      </c>
      <c r="L39" s="2">
        <v>0</v>
      </c>
      <c r="M39" s="2">
        <v>0</v>
      </c>
      <c r="N39" s="2">
        <v>0</v>
      </c>
      <c r="O39" s="2">
        <v>20331.25</v>
      </c>
    </row>
    <row r="40" spans="1:15" ht="19.5" customHeight="1" x14ac:dyDescent="0.3">
      <c r="A40" s="22"/>
      <c r="B40" s="25"/>
      <c r="C40" s="9" t="s">
        <v>53</v>
      </c>
      <c r="D40" s="2">
        <f t="shared" si="19"/>
        <v>0</v>
      </c>
      <c r="E40" s="2">
        <v>0</v>
      </c>
      <c r="F40" s="2">
        <v>0</v>
      </c>
      <c r="G40" s="2">
        <v>0</v>
      </c>
      <c r="H40" s="2">
        <v>0</v>
      </c>
      <c r="I40" s="2">
        <v>0</v>
      </c>
      <c r="J40" s="2">
        <v>0</v>
      </c>
      <c r="K40" s="2">
        <v>0</v>
      </c>
      <c r="L40" s="2">
        <v>0</v>
      </c>
      <c r="M40" s="2">
        <v>0</v>
      </c>
      <c r="N40" s="2">
        <v>0</v>
      </c>
      <c r="O40" s="2">
        <v>0</v>
      </c>
    </row>
    <row r="41" spans="1:15" x14ac:dyDescent="0.3">
      <c r="A41" s="20" t="s">
        <v>12</v>
      </c>
      <c r="B41" s="23" t="s">
        <v>78</v>
      </c>
      <c r="C41" s="7" t="s">
        <v>4</v>
      </c>
      <c r="D41" s="2">
        <f t="shared" si="19"/>
        <v>20442.545999999998</v>
      </c>
      <c r="E41" s="2">
        <v>0</v>
      </c>
      <c r="F41" s="2">
        <v>0</v>
      </c>
      <c r="G41" s="2">
        <v>0</v>
      </c>
      <c r="H41" s="2">
        <v>0</v>
      </c>
      <c r="I41" s="2">
        <v>0</v>
      </c>
      <c r="J41" s="2">
        <v>0</v>
      </c>
      <c r="K41" s="2">
        <f>SUM(K42:K45)</f>
        <v>3203</v>
      </c>
      <c r="L41" s="2">
        <f t="shared" ref="L41:O41" si="23">SUM(L42:L45)</f>
        <v>4671.1000000000004</v>
      </c>
      <c r="M41" s="2">
        <f t="shared" si="23"/>
        <v>4678.4679999999998</v>
      </c>
      <c r="N41" s="2">
        <f>SUM(N42:N45)</f>
        <v>4686.7780000000002</v>
      </c>
      <c r="O41" s="2">
        <f t="shared" si="23"/>
        <v>3203.2000000000003</v>
      </c>
    </row>
    <row r="42" spans="1:15" x14ac:dyDescent="0.3">
      <c r="A42" s="21"/>
      <c r="B42" s="24"/>
      <c r="C42" s="9" t="s">
        <v>5</v>
      </c>
      <c r="D42" s="2">
        <f t="shared" si="19"/>
        <v>0</v>
      </c>
      <c r="E42" s="2">
        <v>0</v>
      </c>
      <c r="F42" s="2">
        <v>0</v>
      </c>
      <c r="G42" s="2">
        <v>0</v>
      </c>
      <c r="H42" s="2">
        <v>0</v>
      </c>
      <c r="I42" s="2">
        <v>0</v>
      </c>
      <c r="J42" s="2">
        <v>0</v>
      </c>
      <c r="K42" s="2">
        <v>0</v>
      </c>
      <c r="L42" s="2">
        <v>0</v>
      </c>
      <c r="M42" s="2">
        <v>0</v>
      </c>
      <c r="N42" s="2">
        <v>0</v>
      </c>
      <c r="O42" s="2">
        <v>0</v>
      </c>
    </row>
    <row r="43" spans="1:15" x14ac:dyDescent="0.3">
      <c r="A43" s="21"/>
      <c r="B43" s="24"/>
      <c r="C43" s="9" t="s">
        <v>6</v>
      </c>
      <c r="D43" s="2">
        <f t="shared" si="19"/>
        <v>19215.732</v>
      </c>
      <c r="E43" s="2">
        <v>0</v>
      </c>
      <c r="F43" s="2">
        <v>0</v>
      </c>
      <c r="G43" s="2">
        <v>0</v>
      </c>
      <c r="H43" s="2">
        <v>0</v>
      </c>
      <c r="I43" s="2">
        <v>0</v>
      </c>
      <c r="J43" s="2">
        <v>0</v>
      </c>
      <c r="K43" s="2">
        <v>3010.8</v>
      </c>
      <c r="L43" s="2">
        <v>4390.8</v>
      </c>
      <c r="M43" s="2">
        <v>4397.76</v>
      </c>
      <c r="N43" s="2">
        <v>4405.5720000000001</v>
      </c>
      <c r="O43" s="2">
        <v>3010.8</v>
      </c>
    </row>
    <row r="44" spans="1:15" x14ac:dyDescent="0.3">
      <c r="A44" s="21"/>
      <c r="B44" s="24"/>
      <c r="C44" s="9" t="s">
        <v>7</v>
      </c>
      <c r="D44" s="2">
        <f t="shared" si="19"/>
        <v>1226.8140000000003</v>
      </c>
      <c r="E44" s="2">
        <v>0</v>
      </c>
      <c r="F44" s="2">
        <v>0</v>
      </c>
      <c r="G44" s="2">
        <v>0</v>
      </c>
      <c r="H44" s="2">
        <v>0</v>
      </c>
      <c r="I44" s="2">
        <v>0</v>
      </c>
      <c r="J44" s="2">
        <v>0</v>
      </c>
      <c r="K44" s="2">
        <v>192.2</v>
      </c>
      <c r="L44" s="2">
        <v>280.3</v>
      </c>
      <c r="M44" s="2">
        <v>280.70800000000003</v>
      </c>
      <c r="N44" s="2">
        <v>281.20600000000002</v>
      </c>
      <c r="O44" s="2">
        <v>192.4</v>
      </c>
    </row>
    <row r="45" spans="1:15" ht="19.5" customHeight="1" x14ac:dyDescent="0.3">
      <c r="A45" s="22"/>
      <c r="B45" s="25"/>
      <c r="C45" s="9" t="s">
        <v>53</v>
      </c>
      <c r="D45" s="2">
        <f t="shared" si="19"/>
        <v>0</v>
      </c>
      <c r="E45" s="2">
        <v>0</v>
      </c>
      <c r="F45" s="2">
        <v>0</v>
      </c>
      <c r="G45" s="2">
        <v>0</v>
      </c>
      <c r="H45" s="2">
        <v>0</v>
      </c>
      <c r="I45" s="2">
        <v>0</v>
      </c>
      <c r="J45" s="2">
        <v>0</v>
      </c>
      <c r="K45" s="2">
        <v>0</v>
      </c>
      <c r="L45" s="2">
        <v>0</v>
      </c>
      <c r="M45" s="2">
        <v>0</v>
      </c>
      <c r="N45" s="2">
        <v>0</v>
      </c>
      <c r="O45" s="2">
        <v>0</v>
      </c>
    </row>
    <row r="46" spans="1:15" ht="21.75" customHeight="1" x14ac:dyDescent="0.3">
      <c r="A46" s="20" t="s">
        <v>79</v>
      </c>
      <c r="B46" s="23" t="s">
        <v>82</v>
      </c>
      <c r="C46" s="7" t="s">
        <v>4</v>
      </c>
      <c r="D46" s="2">
        <f>SUM(E46:O46)</f>
        <v>421580.50000000006</v>
      </c>
      <c r="E46" s="2">
        <f>E47+E48+E49+E51</f>
        <v>19899.2</v>
      </c>
      <c r="F46" s="2">
        <f t="shared" ref="F46:O46" si="24">F47+F48+F49+F51</f>
        <v>23997.5</v>
      </c>
      <c r="G46" s="2">
        <f t="shared" si="24"/>
        <v>30084.7</v>
      </c>
      <c r="H46" s="2">
        <f t="shared" si="24"/>
        <v>34685.5</v>
      </c>
      <c r="I46" s="2">
        <f t="shared" si="24"/>
        <v>35532</v>
      </c>
      <c r="J46" s="2">
        <f>J47+J48+J49+J51</f>
        <v>36212.800000000003</v>
      </c>
      <c r="K46" s="2">
        <f>K47+K48+K49+K51</f>
        <v>43776.54</v>
      </c>
      <c r="L46" s="2">
        <f>L47+L48+L49+L51</f>
        <v>51709.3</v>
      </c>
      <c r="M46" s="2">
        <f t="shared" si="24"/>
        <v>41704.199999999997</v>
      </c>
      <c r="N46" s="2">
        <f t="shared" si="24"/>
        <v>41908</v>
      </c>
      <c r="O46" s="2">
        <f t="shared" si="24"/>
        <v>62070.76</v>
      </c>
    </row>
    <row r="47" spans="1:15" ht="20.100000000000001" customHeight="1" x14ac:dyDescent="0.3">
      <c r="A47" s="21"/>
      <c r="B47" s="24"/>
      <c r="C47" s="9" t="s">
        <v>5</v>
      </c>
      <c r="D47" s="2">
        <f t="shared" ref="D47:D51" si="25">SUM(E47:O47)</f>
        <v>0</v>
      </c>
      <c r="E47" s="2">
        <v>0</v>
      </c>
      <c r="F47" s="2">
        <v>0</v>
      </c>
      <c r="G47" s="2">
        <v>0</v>
      </c>
      <c r="H47" s="2">
        <v>0</v>
      </c>
      <c r="I47" s="2">
        <v>0</v>
      </c>
      <c r="J47" s="2">
        <v>0</v>
      </c>
      <c r="K47" s="2">
        <v>0</v>
      </c>
      <c r="L47" s="2">
        <v>0</v>
      </c>
      <c r="M47" s="2">
        <v>0</v>
      </c>
      <c r="N47" s="2">
        <v>0</v>
      </c>
      <c r="O47" s="2">
        <v>0</v>
      </c>
    </row>
    <row r="48" spans="1:15" ht="20.100000000000001" customHeight="1" x14ac:dyDescent="0.3">
      <c r="A48" s="21"/>
      <c r="B48" s="24"/>
      <c r="C48" s="9" t="s">
        <v>6</v>
      </c>
      <c r="D48" s="2">
        <f t="shared" si="25"/>
        <v>1192</v>
      </c>
      <c r="E48" s="2">
        <v>599</v>
      </c>
      <c r="F48" s="2">
        <v>593</v>
      </c>
      <c r="G48" s="2">
        <v>0</v>
      </c>
      <c r="H48" s="2">
        <v>0</v>
      </c>
      <c r="I48" s="2">
        <v>0</v>
      </c>
      <c r="J48" s="2">
        <v>0</v>
      </c>
      <c r="K48" s="2">
        <v>0</v>
      </c>
      <c r="L48" s="2">
        <v>0</v>
      </c>
      <c r="M48" s="2">
        <v>0</v>
      </c>
      <c r="N48" s="2">
        <v>0</v>
      </c>
      <c r="O48" s="2">
        <v>0</v>
      </c>
    </row>
    <row r="49" spans="1:16" ht="27.6" x14ac:dyDescent="0.3">
      <c r="A49" s="21"/>
      <c r="B49" s="24"/>
      <c r="C49" s="9" t="s">
        <v>54</v>
      </c>
      <c r="D49" s="2">
        <f t="shared" si="25"/>
        <v>420388.50000000006</v>
      </c>
      <c r="E49" s="2">
        <v>19300.2</v>
      </c>
      <c r="F49" s="2">
        <v>23404.5</v>
      </c>
      <c r="G49" s="2">
        <v>30084.7</v>
      </c>
      <c r="H49" s="2">
        <v>34685.5</v>
      </c>
      <c r="I49" s="2">
        <v>35532</v>
      </c>
      <c r="J49" s="2">
        <v>36212.800000000003</v>
      </c>
      <c r="K49" s="2">
        <v>43776.54</v>
      </c>
      <c r="L49" s="2">
        <v>51709.3</v>
      </c>
      <c r="M49" s="2">
        <v>41704.199999999997</v>
      </c>
      <c r="N49" s="2">
        <v>41908</v>
      </c>
      <c r="O49" s="2">
        <v>62070.76</v>
      </c>
    </row>
    <row r="50" spans="1:16" ht="27.6" x14ac:dyDescent="0.3">
      <c r="A50" s="21"/>
      <c r="B50" s="24"/>
      <c r="C50" s="10" t="s">
        <v>55</v>
      </c>
      <c r="D50" s="2">
        <f t="shared" si="25"/>
        <v>7007</v>
      </c>
      <c r="E50" s="2">
        <v>7007</v>
      </c>
      <c r="F50" s="2">
        <v>0</v>
      </c>
      <c r="G50" s="2">
        <v>0</v>
      </c>
      <c r="H50" s="2">
        <v>0</v>
      </c>
      <c r="I50" s="2">
        <v>0</v>
      </c>
      <c r="J50" s="2">
        <v>0</v>
      </c>
      <c r="K50" s="2">
        <v>0</v>
      </c>
      <c r="L50" s="2">
        <v>0</v>
      </c>
      <c r="M50" s="2">
        <v>0</v>
      </c>
      <c r="N50" s="2">
        <v>0</v>
      </c>
      <c r="O50" s="2">
        <v>0</v>
      </c>
    </row>
    <row r="51" spans="1:16" ht="20.100000000000001" customHeight="1" x14ac:dyDescent="0.3">
      <c r="A51" s="22"/>
      <c r="B51" s="25"/>
      <c r="C51" s="9" t="s">
        <v>53</v>
      </c>
      <c r="D51" s="2">
        <f t="shared" si="25"/>
        <v>0</v>
      </c>
      <c r="E51" s="2">
        <v>0</v>
      </c>
      <c r="F51" s="2">
        <v>0</v>
      </c>
      <c r="G51" s="2">
        <v>0</v>
      </c>
      <c r="H51" s="2">
        <v>0</v>
      </c>
      <c r="I51" s="2">
        <v>0</v>
      </c>
      <c r="J51" s="2">
        <v>0</v>
      </c>
      <c r="K51" s="2">
        <v>0</v>
      </c>
      <c r="L51" s="2">
        <v>0</v>
      </c>
      <c r="M51" s="2">
        <v>0</v>
      </c>
      <c r="N51" s="2">
        <v>0</v>
      </c>
      <c r="O51" s="2">
        <v>0</v>
      </c>
    </row>
    <row r="52" spans="1:16" x14ac:dyDescent="0.3">
      <c r="A52" s="20" t="s">
        <v>80</v>
      </c>
      <c r="B52" s="23" t="s">
        <v>46</v>
      </c>
      <c r="C52" s="7" t="s">
        <v>4</v>
      </c>
      <c r="D52" s="2">
        <f t="shared" si="1"/>
        <v>33449.300000000003</v>
      </c>
      <c r="E52" s="2">
        <f>SUM(E53:E56)</f>
        <v>0</v>
      </c>
      <c r="F52" s="2">
        <f>SUM(F53:F56)</f>
        <v>0</v>
      </c>
      <c r="G52" s="2">
        <f t="shared" ref="G52:O52" si="26">SUM(G53:G56)</f>
        <v>0</v>
      </c>
      <c r="H52" s="2">
        <f t="shared" si="26"/>
        <v>0</v>
      </c>
      <c r="I52" s="2">
        <f t="shared" si="26"/>
        <v>324</v>
      </c>
      <c r="J52" s="2">
        <f t="shared" si="26"/>
        <v>0</v>
      </c>
      <c r="K52" s="2">
        <f>SUM(K53:K56)</f>
        <v>7506.7</v>
      </c>
      <c r="L52" s="2">
        <f t="shared" si="26"/>
        <v>3119</v>
      </c>
      <c r="M52" s="2">
        <f t="shared" si="26"/>
        <v>0</v>
      </c>
      <c r="N52" s="2">
        <f t="shared" si="26"/>
        <v>8799.6</v>
      </c>
      <c r="O52" s="2">
        <f t="shared" si="26"/>
        <v>13700</v>
      </c>
    </row>
    <row r="53" spans="1:16" x14ac:dyDescent="0.3">
      <c r="A53" s="21"/>
      <c r="B53" s="24"/>
      <c r="C53" s="9" t="s">
        <v>5</v>
      </c>
      <c r="D53" s="2">
        <f>SUM(E53:O53)</f>
        <v>0</v>
      </c>
      <c r="E53" s="2">
        <v>0</v>
      </c>
      <c r="F53" s="2">
        <v>0</v>
      </c>
      <c r="G53" s="2">
        <v>0</v>
      </c>
      <c r="H53" s="2">
        <v>0</v>
      </c>
      <c r="I53" s="2">
        <v>0</v>
      </c>
      <c r="J53" s="2">
        <v>0</v>
      </c>
      <c r="K53" s="2">
        <v>0</v>
      </c>
      <c r="L53" s="2">
        <v>0</v>
      </c>
      <c r="M53" s="2">
        <v>0</v>
      </c>
      <c r="N53" s="2">
        <v>0</v>
      </c>
      <c r="O53" s="2">
        <v>0</v>
      </c>
    </row>
    <row r="54" spans="1:16" x14ac:dyDescent="0.3">
      <c r="A54" s="21"/>
      <c r="B54" s="24"/>
      <c r="C54" s="9" t="s">
        <v>6</v>
      </c>
      <c r="D54" s="2">
        <f t="shared" si="1"/>
        <v>0</v>
      </c>
      <c r="E54" s="2">
        <v>0</v>
      </c>
      <c r="F54" s="2">
        <v>0</v>
      </c>
      <c r="G54" s="2">
        <v>0</v>
      </c>
      <c r="H54" s="2">
        <v>0</v>
      </c>
      <c r="I54" s="2">
        <v>0</v>
      </c>
      <c r="J54" s="2">
        <v>0</v>
      </c>
      <c r="K54" s="2">
        <v>0</v>
      </c>
      <c r="L54" s="2">
        <v>0</v>
      </c>
      <c r="M54" s="2">
        <v>0</v>
      </c>
      <c r="N54" s="2">
        <v>0</v>
      </c>
      <c r="O54" s="2">
        <v>0</v>
      </c>
    </row>
    <row r="55" spans="1:16" x14ac:dyDescent="0.3">
      <c r="A55" s="21"/>
      <c r="B55" s="24"/>
      <c r="C55" s="9" t="s">
        <v>7</v>
      </c>
      <c r="D55" s="2">
        <f t="shared" si="1"/>
        <v>33449.300000000003</v>
      </c>
      <c r="E55" s="2">
        <v>0</v>
      </c>
      <c r="F55" s="2">
        <v>0</v>
      </c>
      <c r="G55" s="2">
        <v>0</v>
      </c>
      <c r="H55" s="2">
        <v>0</v>
      </c>
      <c r="I55" s="2">
        <v>324</v>
      </c>
      <c r="J55" s="2">
        <v>0</v>
      </c>
      <c r="K55" s="2">
        <v>7506.7</v>
      </c>
      <c r="L55" s="2">
        <v>3119</v>
      </c>
      <c r="M55" s="2">
        <v>0</v>
      </c>
      <c r="N55" s="2">
        <v>8799.6</v>
      </c>
      <c r="O55" s="2">
        <v>13700</v>
      </c>
    </row>
    <row r="56" spans="1:16" ht="18" customHeight="1" x14ac:dyDescent="0.3">
      <c r="A56" s="22"/>
      <c r="B56" s="25"/>
      <c r="C56" s="9" t="s">
        <v>53</v>
      </c>
      <c r="D56" s="11">
        <f t="shared" si="1"/>
        <v>0</v>
      </c>
      <c r="E56" s="2">
        <v>0</v>
      </c>
      <c r="F56" s="2">
        <v>0</v>
      </c>
      <c r="G56" s="2">
        <v>0</v>
      </c>
      <c r="H56" s="2">
        <v>0</v>
      </c>
      <c r="I56" s="2">
        <v>0</v>
      </c>
      <c r="J56" s="2">
        <v>0</v>
      </c>
      <c r="K56" s="2">
        <v>0</v>
      </c>
      <c r="L56" s="2">
        <v>0</v>
      </c>
      <c r="M56" s="2">
        <v>0</v>
      </c>
      <c r="N56" s="2">
        <v>0</v>
      </c>
      <c r="O56" s="2">
        <v>0</v>
      </c>
    </row>
    <row r="57" spans="1:16" x14ac:dyDescent="0.3">
      <c r="A57" s="30" t="s">
        <v>13</v>
      </c>
      <c r="B57" s="30" t="s">
        <v>14</v>
      </c>
      <c r="C57" s="7" t="s">
        <v>4</v>
      </c>
      <c r="D57" s="8">
        <f t="shared" si="1"/>
        <v>38372.47</v>
      </c>
      <c r="E57" s="8">
        <f>SUM(E58:E61)</f>
        <v>1754.8</v>
      </c>
      <c r="F57" s="8">
        <f>SUM(F58:F61)</f>
        <v>2272.5</v>
      </c>
      <c r="G57" s="8">
        <f t="shared" ref="G57:O57" si="27">SUM(G58:G61)</f>
        <v>2300.4</v>
      </c>
      <c r="H57" s="8">
        <f t="shared" si="27"/>
        <v>2139.3000000000002</v>
      </c>
      <c r="I57" s="8">
        <f t="shared" si="27"/>
        <v>2737.7000000000003</v>
      </c>
      <c r="J57" s="8">
        <f t="shared" si="27"/>
        <v>6333.2000000000007</v>
      </c>
      <c r="K57" s="8">
        <f t="shared" si="27"/>
        <v>3746.04</v>
      </c>
      <c r="L57" s="8">
        <f t="shared" si="27"/>
        <v>3069.34</v>
      </c>
      <c r="M57" s="8">
        <f t="shared" si="27"/>
        <v>3983.1</v>
      </c>
      <c r="N57" s="8">
        <f t="shared" si="27"/>
        <v>4124.5999999999995</v>
      </c>
      <c r="O57" s="8">
        <f t="shared" si="27"/>
        <v>5911.49</v>
      </c>
    </row>
    <row r="58" spans="1:16" x14ac:dyDescent="0.3">
      <c r="A58" s="31"/>
      <c r="B58" s="31"/>
      <c r="C58" s="9" t="s">
        <v>5</v>
      </c>
      <c r="D58" s="2">
        <f t="shared" si="1"/>
        <v>0</v>
      </c>
      <c r="E58" s="2">
        <f>E63</f>
        <v>0</v>
      </c>
      <c r="F58" s="2">
        <f t="shared" ref="F58:O58" si="28">F63</f>
        <v>0</v>
      </c>
      <c r="G58" s="2">
        <f t="shared" si="28"/>
        <v>0</v>
      </c>
      <c r="H58" s="2">
        <f t="shared" si="28"/>
        <v>0</v>
      </c>
      <c r="I58" s="2">
        <f t="shared" si="28"/>
        <v>0</v>
      </c>
      <c r="J58" s="2">
        <f t="shared" si="28"/>
        <v>0</v>
      </c>
      <c r="K58" s="2">
        <f t="shared" si="28"/>
        <v>0</v>
      </c>
      <c r="L58" s="2">
        <f t="shared" si="28"/>
        <v>0</v>
      </c>
      <c r="M58" s="2">
        <f t="shared" si="28"/>
        <v>0</v>
      </c>
      <c r="N58" s="2">
        <f t="shared" si="28"/>
        <v>0</v>
      </c>
      <c r="O58" s="2">
        <f t="shared" si="28"/>
        <v>0</v>
      </c>
    </row>
    <row r="59" spans="1:16" x14ac:dyDescent="0.3">
      <c r="A59" s="31"/>
      <c r="B59" s="31"/>
      <c r="C59" s="9" t="s">
        <v>6</v>
      </c>
      <c r="D59" s="2">
        <f t="shared" si="1"/>
        <v>0</v>
      </c>
      <c r="E59" s="2">
        <f t="shared" ref="E59:O61" si="29">E64</f>
        <v>0</v>
      </c>
      <c r="F59" s="2">
        <f t="shared" si="29"/>
        <v>0</v>
      </c>
      <c r="G59" s="2">
        <f t="shared" si="29"/>
        <v>0</v>
      </c>
      <c r="H59" s="2">
        <f t="shared" si="29"/>
        <v>0</v>
      </c>
      <c r="I59" s="2">
        <f t="shared" si="29"/>
        <v>0</v>
      </c>
      <c r="J59" s="2">
        <f t="shared" si="29"/>
        <v>0</v>
      </c>
      <c r="K59" s="2">
        <f t="shared" si="29"/>
        <v>0</v>
      </c>
      <c r="L59" s="2">
        <f t="shared" si="29"/>
        <v>0</v>
      </c>
      <c r="M59" s="2">
        <f t="shared" si="29"/>
        <v>0</v>
      </c>
      <c r="N59" s="2">
        <f t="shared" si="29"/>
        <v>0</v>
      </c>
      <c r="O59" s="2">
        <f t="shared" si="29"/>
        <v>0</v>
      </c>
    </row>
    <row r="60" spans="1:16" x14ac:dyDescent="0.3">
      <c r="A60" s="31"/>
      <c r="B60" s="31"/>
      <c r="C60" s="9" t="s">
        <v>7</v>
      </c>
      <c r="D60" s="2">
        <f t="shared" si="1"/>
        <v>38372.47</v>
      </c>
      <c r="E60" s="2">
        <f>E65</f>
        <v>1754.8</v>
      </c>
      <c r="F60" s="2">
        <f t="shared" ref="F60:O60" si="30">F65</f>
        <v>2272.5</v>
      </c>
      <c r="G60" s="2">
        <f t="shared" si="30"/>
        <v>2300.4</v>
      </c>
      <c r="H60" s="2">
        <f t="shared" si="30"/>
        <v>2139.3000000000002</v>
      </c>
      <c r="I60" s="2">
        <f t="shared" si="30"/>
        <v>2737.7000000000003</v>
      </c>
      <c r="J60" s="2">
        <f t="shared" si="30"/>
        <v>6333.2000000000007</v>
      </c>
      <c r="K60" s="2">
        <f t="shared" si="30"/>
        <v>3746.04</v>
      </c>
      <c r="L60" s="2">
        <f t="shared" si="30"/>
        <v>3069.34</v>
      </c>
      <c r="M60" s="2">
        <f t="shared" si="30"/>
        <v>3983.1</v>
      </c>
      <c r="N60" s="2">
        <f t="shared" si="30"/>
        <v>4124.5999999999995</v>
      </c>
      <c r="O60" s="2">
        <f t="shared" si="30"/>
        <v>5911.49</v>
      </c>
      <c r="P60" s="12"/>
    </row>
    <row r="61" spans="1:16" ht="20.100000000000001" customHeight="1" x14ac:dyDescent="0.3">
      <c r="A61" s="32"/>
      <c r="B61" s="32"/>
      <c r="C61" s="9" t="s">
        <v>53</v>
      </c>
      <c r="D61" s="2">
        <f t="shared" si="1"/>
        <v>0</v>
      </c>
      <c r="E61" s="2">
        <f t="shared" si="29"/>
        <v>0</v>
      </c>
      <c r="F61" s="2">
        <f t="shared" si="29"/>
        <v>0</v>
      </c>
      <c r="G61" s="2">
        <f t="shared" si="29"/>
        <v>0</v>
      </c>
      <c r="H61" s="2">
        <f t="shared" si="29"/>
        <v>0</v>
      </c>
      <c r="I61" s="2">
        <f t="shared" si="29"/>
        <v>0</v>
      </c>
      <c r="J61" s="2">
        <f t="shared" si="29"/>
        <v>0</v>
      </c>
      <c r="K61" s="2">
        <f t="shared" si="29"/>
        <v>0</v>
      </c>
      <c r="L61" s="2">
        <f t="shared" si="29"/>
        <v>0</v>
      </c>
      <c r="M61" s="2">
        <f t="shared" si="29"/>
        <v>0</v>
      </c>
      <c r="N61" s="2">
        <f t="shared" si="29"/>
        <v>0</v>
      </c>
      <c r="O61" s="2">
        <f t="shared" si="29"/>
        <v>0</v>
      </c>
    </row>
    <row r="62" spans="1:16" ht="20.100000000000001" customHeight="1" x14ac:dyDescent="0.3">
      <c r="A62" s="23" t="s">
        <v>15</v>
      </c>
      <c r="B62" s="23" t="s">
        <v>16</v>
      </c>
      <c r="C62" s="7" t="s">
        <v>4</v>
      </c>
      <c r="D62" s="2">
        <f t="shared" si="1"/>
        <v>38372.47</v>
      </c>
      <c r="E62" s="2">
        <f>SUM(E63:E66)</f>
        <v>1754.8</v>
      </c>
      <c r="F62" s="2">
        <f t="shared" ref="F62:O62" si="31">SUM(F63:F66)</f>
        <v>2272.5</v>
      </c>
      <c r="G62" s="2">
        <f t="shared" si="31"/>
        <v>2300.4</v>
      </c>
      <c r="H62" s="2">
        <f t="shared" si="31"/>
        <v>2139.3000000000002</v>
      </c>
      <c r="I62" s="2">
        <f t="shared" si="31"/>
        <v>2737.7000000000003</v>
      </c>
      <c r="J62" s="2">
        <f t="shared" si="31"/>
        <v>6333.2000000000007</v>
      </c>
      <c r="K62" s="2">
        <f t="shared" si="31"/>
        <v>3746.04</v>
      </c>
      <c r="L62" s="2">
        <f t="shared" si="31"/>
        <v>3069.34</v>
      </c>
      <c r="M62" s="2">
        <f t="shared" si="31"/>
        <v>3983.1</v>
      </c>
      <c r="N62" s="2">
        <f t="shared" si="31"/>
        <v>4124.5999999999995</v>
      </c>
      <c r="O62" s="2">
        <f t="shared" si="31"/>
        <v>5911.49</v>
      </c>
    </row>
    <row r="63" spans="1:16" x14ac:dyDescent="0.3">
      <c r="A63" s="24"/>
      <c r="B63" s="24"/>
      <c r="C63" s="9" t="s">
        <v>5</v>
      </c>
      <c r="D63" s="2">
        <f t="shared" si="1"/>
        <v>0</v>
      </c>
      <c r="E63" s="2">
        <f>E68+E73+E78</f>
        <v>0</v>
      </c>
      <c r="F63" s="2">
        <f>F68+F73+F78</f>
        <v>0</v>
      </c>
      <c r="G63" s="2">
        <f t="shared" ref="G63:O63" si="32">G68+G73+G78</f>
        <v>0</v>
      </c>
      <c r="H63" s="2">
        <f>H68+H73+H78</f>
        <v>0</v>
      </c>
      <c r="I63" s="2">
        <f t="shared" si="32"/>
        <v>0</v>
      </c>
      <c r="J63" s="2">
        <f t="shared" si="32"/>
        <v>0</v>
      </c>
      <c r="K63" s="2">
        <f t="shared" si="32"/>
        <v>0</v>
      </c>
      <c r="L63" s="2">
        <f>L68+L73+L78</f>
        <v>0</v>
      </c>
      <c r="M63" s="2">
        <f t="shared" si="32"/>
        <v>0</v>
      </c>
      <c r="N63" s="2">
        <f t="shared" si="32"/>
        <v>0</v>
      </c>
      <c r="O63" s="2">
        <f t="shared" si="32"/>
        <v>0</v>
      </c>
    </row>
    <row r="64" spans="1:16" x14ac:dyDescent="0.3">
      <c r="A64" s="24"/>
      <c r="B64" s="24"/>
      <c r="C64" s="9" t="s">
        <v>6</v>
      </c>
      <c r="D64" s="2">
        <f t="shared" si="1"/>
        <v>0</v>
      </c>
      <c r="E64" s="2">
        <f>E69+E74+E79</f>
        <v>0</v>
      </c>
      <c r="F64" s="2">
        <f t="shared" ref="F64:O64" si="33">F69+F74+F79</f>
        <v>0</v>
      </c>
      <c r="G64" s="2">
        <f t="shared" si="33"/>
        <v>0</v>
      </c>
      <c r="H64" s="2">
        <f t="shared" si="33"/>
        <v>0</v>
      </c>
      <c r="I64" s="2">
        <f t="shared" si="33"/>
        <v>0</v>
      </c>
      <c r="J64" s="2">
        <f>J69+J74+J79</f>
        <v>0</v>
      </c>
      <c r="K64" s="2">
        <f t="shared" si="33"/>
        <v>0</v>
      </c>
      <c r="L64" s="2">
        <f t="shared" si="33"/>
        <v>0</v>
      </c>
      <c r="M64" s="2">
        <f t="shared" si="33"/>
        <v>0</v>
      </c>
      <c r="N64" s="2">
        <f t="shared" si="33"/>
        <v>0</v>
      </c>
      <c r="O64" s="2">
        <f t="shared" si="33"/>
        <v>0</v>
      </c>
    </row>
    <row r="65" spans="1:15" x14ac:dyDescent="0.3">
      <c r="A65" s="24"/>
      <c r="B65" s="24"/>
      <c r="C65" s="9" t="s">
        <v>7</v>
      </c>
      <c r="D65" s="2">
        <f t="shared" si="1"/>
        <v>38372.47</v>
      </c>
      <c r="E65" s="2">
        <f t="shared" ref="E65:O66" si="34">E70+E75+E80</f>
        <v>1754.8</v>
      </c>
      <c r="F65" s="2">
        <f t="shared" si="34"/>
        <v>2272.5</v>
      </c>
      <c r="G65" s="2">
        <f t="shared" si="34"/>
        <v>2300.4</v>
      </c>
      <c r="H65" s="2">
        <f t="shared" si="34"/>
        <v>2139.3000000000002</v>
      </c>
      <c r="I65" s="2">
        <f t="shared" si="34"/>
        <v>2737.7000000000003</v>
      </c>
      <c r="J65" s="2">
        <f t="shared" si="34"/>
        <v>6333.2000000000007</v>
      </c>
      <c r="K65" s="2">
        <f t="shared" si="34"/>
        <v>3746.04</v>
      </c>
      <c r="L65" s="2">
        <f t="shared" si="34"/>
        <v>3069.34</v>
      </c>
      <c r="M65" s="2">
        <f t="shared" si="34"/>
        <v>3983.1</v>
      </c>
      <c r="N65" s="2">
        <f t="shared" si="34"/>
        <v>4124.5999999999995</v>
      </c>
      <c r="O65" s="2">
        <f t="shared" si="34"/>
        <v>5911.49</v>
      </c>
    </row>
    <row r="66" spans="1:15" ht="15.75" customHeight="1" x14ac:dyDescent="0.3">
      <c r="A66" s="25"/>
      <c r="B66" s="25"/>
      <c r="C66" s="9" t="s">
        <v>53</v>
      </c>
      <c r="D66" s="2">
        <f t="shared" si="1"/>
        <v>0</v>
      </c>
      <c r="E66" s="2">
        <f t="shared" si="34"/>
        <v>0</v>
      </c>
      <c r="F66" s="2">
        <f t="shared" si="34"/>
        <v>0</v>
      </c>
      <c r="G66" s="2">
        <f t="shared" si="34"/>
        <v>0</v>
      </c>
      <c r="H66" s="2">
        <f t="shared" si="34"/>
        <v>0</v>
      </c>
      <c r="I66" s="2">
        <f t="shared" si="34"/>
        <v>0</v>
      </c>
      <c r="J66" s="2">
        <f t="shared" si="34"/>
        <v>0</v>
      </c>
      <c r="K66" s="2">
        <f t="shared" si="34"/>
        <v>0</v>
      </c>
      <c r="L66" s="2">
        <f t="shared" si="34"/>
        <v>0</v>
      </c>
      <c r="M66" s="2">
        <f t="shared" si="34"/>
        <v>0</v>
      </c>
      <c r="N66" s="2">
        <f t="shared" si="34"/>
        <v>0</v>
      </c>
      <c r="O66" s="2">
        <f t="shared" si="34"/>
        <v>0</v>
      </c>
    </row>
    <row r="67" spans="1:15" x14ac:dyDescent="0.3">
      <c r="A67" s="20" t="s">
        <v>17</v>
      </c>
      <c r="B67" s="23" t="s">
        <v>18</v>
      </c>
      <c r="C67" s="7" t="s">
        <v>4</v>
      </c>
      <c r="D67" s="2">
        <f t="shared" si="1"/>
        <v>2785.7000000000003</v>
      </c>
      <c r="E67" s="2">
        <f>SUM(E68:E71)</f>
        <v>43.7</v>
      </c>
      <c r="F67" s="2">
        <f t="shared" ref="F67:O67" si="35">SUM(F68:F71)</f>
        <v>57.3</v>
      </c>
      <c r="G67" s="2">
        <f t="shared" si="35"/>
        <v>97.8</v>
      </c>
      <c r="H67" s="2">
        <f t="shared" si="35"/>
        <v>46.5</v>
      </c>
      <c r="I67" s="2">
        <f t="shared" si="35"/>
        <v>146.9</v>
      </c>
      <c r="J67" s="2">
        <f t="shared" si="35"/>
        <v>99.4</v>
      </c>
      <c r="K67" s="2">
        <f>SUM(K68:K71)</f>
        <v>409.8</v>
      </c>
      <c r="L67" s="2">
        <f t="shared" si="35"/>
        <v>21</v>
      </c>
      <c r="M67" s="2">
        <f t="shared" si="35"/>
        <v>507.4</v>
      </c>
      <c r="N67" s="2">
        <f t="shared" si="35"/>
        <v>509.9</v>
      </c>
      <c r="O67" s="2">
        <f t="shared" si="35"/>
        <v>846</v>
      </c>
    </row>
    <row r="68" spans="1:15" x14ac:dyDescent="0.3">
      <c r="A68" s="21"/>
      <c r="B68" s="24"/>
      <c r="C68" s="9" t="s">
        <v>5</v>
      </c>
      <c r="D68" s="2">
        <f t="shared" si="1"/>
        <v>0</v>
      </c>
      <c r="E68" s="2">
        <v>0</v>
      </c>
      <c r="F68" s="2">
        <v>0</v>
      </c>
      <c r="G68" s="2">
        <v>0</v>
      </c>
      <c r="H68" s="2">
        <v>0</v>
      </c>
      <c r="I68" s="2">
        <v>0</v>
      </c>
      <c r="J68" s="2">
        <v>0</v>
      </c>
      <c r="K68" s="2">
        <v>0</v>
      </c>
      <c r="L68" s="2">
        <v>0</v>
      </c>
      <c r="M68" s="2">
        <v>0</v>
      </c>
      <c r="N68" s="2">
        <v>0</v>
      </c>
      <c r="O68" s="2">
        <v>0</v>
      </c>
    </row>
    <row r="69" spans="1:15" x14ac:dyDescent="0.3">
      <c r="A69" s="21"/>
      <c r="B69" s="24"/>
      <c r="C69" s="9" t="s">
        <v>6</v>
      </c>
      <c r="D69" s="2">
        <f t="shared" si="1"/>
        <v>0</v>
      </c>
      <c r="E69" s="2">
        <v>0</v>
      </c>
      <c r="F69" s="2">
        <v>0</v>
      </c>
      <c r="G69" s="2">
        <v>0</v>
      </c>
      <c r="H69" s="2">
        <v>0</v>
      </c>
      <c r="I69" s="2">
        <v>0</v>
      </c>
      <c r="J69" s="2">
        <v>0</v>
      </c>
      <c r="K69" s="2">
        <v>0</v>
      </c>
      <c r="L69" s="2">
        <v>0</v>
      </c>
      <c r="M69" s="2">
        <v>0</v>
      </c>
      <c r="N69" s="2">
        <v>0</v>
      </c>
      <c r="O69" s="2">
        <v>0</v>
      </c>
    </row>
    <row r="70" spans="1:15" x14ac:dyDescent="0.3">
      <c r="A70" s="21"/>
      <c r="B70" s="24"/>
      <c r="C70" s="9" t="s">
        <v>7</v>
      </c>
      <c r="D70" s="2">
        <f t="shared" si="1"/>
        <v>2785.7000000000003</v>
      </c>
      <c r="E70" s="2">
        <v>43.7</v>
      </c>
      <c r="F70" s="2">
        <v>57.3</v>
      </c>
      <c r="G70" s="2">
        <v>97.8</v>
      </c>
      <c r="H70" s="2">
        <v>46.5</v>
      </c>
      <c r="I70" s="2">
        <v>146.9</v>
      </c>
      <c r="J70" s="2">
        <v>99.4</v>
      </c>
      <c r="K70" s="2">
        <v>409.8</v>
      </c>
      <c r="L70" s="2">
        <v>21</v>
      </c>
      <c r="M70" s="2">
        <v>507.4</v>
      </c>
      <c r="N70" s="2">
        <v>509.9</v>
      </c>
      <c r="O70" s="2">
        <v>846</v>
      </c>
    </row>
    <row r="71" spans="1:15" ht="20.100000000000001" customHeight="1" x14ac:dyDescent="0.3">
      <c r="A71" s="22"/>
      <c r="B71" s="25"/>
      <c r="C71" s="9" t="s">
        <v>53</v>
      </c>
      <c r="D71" s="2">
        <f t="shared" si="1"/>
        <v>0</v>
      </c>
      <c r="E71" s="2">
        <v>0</v>
      </c>
      <c r="F71" s="2">
        <v>0</v>
      </c>
      <c r="G71" s="2">
        <v>0</v>
      </c>
      <c r="H71" s="2">
        <v>0</v>
      </c>
      <c r="I71" s="2">
        <v>0</v>
      </c>
      <c r="J71" s="2">
        <v>0</v>
      </c>
      <c r="K71" s="2">
        <v>0</v>
      </c>
      <c r="L71" s="2">
        <v>0</v>
      </c>
      <c r="M71" s="2">
        <v>0</v>
      </c>
      <c r="N71" s="2">
        <v>0</v>
      </c>
      <c r="O71" s="2">
        <v>0</v>
      </c>
    </row>
    <row r="72" spans="1:15" x14ac:dyDescent="0.3">
      <c r="A72" s="20" t="s">
        <v>19</v>
      </c>
      <c r="B72" s="23" t="s">
        <v>61</v>
      </c>
      <c r="C72" s="7" t="s">
        <v>4</v>
      </c>
      <c r="D72" s="2">
        <f t="shared" si="1"/>
        <v>3380.5</v>
      </c>
      <c r="E72" s="2">
        <f>SUM(E73:E76)</f>
        <v>0</v>
      </c>
      <c r="F72" s="2">
        <f>SUM(F73:F76)</f>
        <v>0</v>
      </c>
      <c r="G72" s="2">
        <f t="shared" ref="G72:O72" si="36">SUM(G73:G76)</f>
        <v>89</v>
      </c>
      <c r="H72" s="2">
        <f>SUM(H73:H76)</f>
        <v>0</v>
      </c>
      <c r="I72" s="2">
        <f t="shared" si="36"/>
        <v>0</v>
      </c>
      <c r="J72" s="2">
        <f t="shared" si="36"/>
        <v>3291.5</v>
      </c>
      <c r="K72" s="2">
        <f t="shared" si="36"/>
        <v>0</v>
      </c>
      <c r="L72" s="2">
        <f t="shared" si="36"/>
        <v>0</v>
      </c>
      <c r="M72" s="2">
        <f t="shared" si="36"/>
        <v>0</v>
      </c>
      <c r="N72" s="2">
        <f t="shared" si="36"/>
        <v>0</v>
      </c>
      <c r="O72" s="2">
        <f t="shared" si="36"/>
        <v>0</v>
      </c>
    </row>
    <row r="73" spans="1:15" x14ac:dyDescent="0.3">
      <c r="A73" s="21"/>
      <c r="B73" s="24"/>
      <c r="C73" s="9" t="s">
        <v>5</v>
      </c>
      <c r="D73" s="2">
        <f t="shared" si="1"/>
        <v>0</v>
      </c>
      <c r="E73" s="2">
        <v>0</v>
      </c>
      <c r="F73" s="2">
        <v>0</v>
      </c>
      <c r="G73" s="2">
        <v>0</v>
      </c>
      <c r="H73" s="2">
        <v>0</v>
      </c>
      <c r="I73" s="2">
        <v>0</v>
      </c>
      <c r="J73" s="2">
        <v>0</v>
      </c>
      <c r="K73" s="2">
        <v>0</v>
      </c>
      <c r="L73" s="2">
        <v>0</v>
      </c>
      <c r="M73" s="2">
        <v>0</v>
      </c>
      <c r="N73" s="2">
        <v>0</v>
      </c>
      <c r="O73" s="2">
        <v>0</v>
      </c>
    </row>
    <row r="74" spans="1:15" x14ac:dyDescent="0.3">
      <c r="A74" s="21"/>
      <c r="B74" s="24"/>
      <c r="C74" s="9" t="s">
        <v>6</v>
      </c>
      <c r="D74" s="2">
        <f t="shared" si="1"/>
        <v>0</v>
      </c>
      <c r="E74" s="2">
        <v>0</v>
      </c>
      <c r="F74" s="2">
        <v>0</v>
      </c>
      <c r="G74" s="2">
        <v>0</v>
      </c>
      <c r="H74" s="2">
        <v>0</v>
      </c>
      <c r="I74" s="2">
        <v>0</v>
      </c>
      <c r="J74" s="2">
        <v>0</v>
      </c>
      <c r="K74" s="2">
        <v>0</v>
      </c>
      <c r="L74" s="2">
        <v>0</v>
      </c>
      <c r="M74" s="2">
        <v>0</v>
      </c>
      <c r="N74" s="2">
        <v>0</v>
      </c>
      <c r="O74" s="2">
        <v>0</v>
      </c>
    </row>
    <row r="75" spans="1:15" x14ac:dyDescent="0.3">
      <c r="A75" s="21"/>
      <c r="B75" s="24"/>
      <c r="C75" s="9" t="s">
        <v>7</v>
      </c>
      <c r="D75" s="2">
        <f t="shared" si="1"/>
        <v>3380.5</v>
      </c>
      <c r="E75" s="2">
        <v>0</v>
      </c>
      <c r="F75" s="2">
        <v>0</v>
      </c>
      <c r="G75" s="2">
        <v>89</v>
      </c>
      <c r="H75" s="2">
        <v>0</v>
      </c>
      <c r="I75" s="2">
        <v>0</v>
      </c>
      <c r="J75" s="2">
        <v>3291.5</v>
      </c>
      <c r="K75" s="2">
        <v>0</v>
      </c>
      <c r="L75" s="2">
        <v>0</v>
      </c>
      <c r="M75" s="2">
        <v>0</v>
      </c>
      <c r="N75" s="2">
        <v>0</v>
      </c>
      <c r="O75" s="2">
        <v>0</v>
      </c>
    </row>
    <row r="76" spans="1:15" ht="20.100000000000001" customHeight="1" x14ac:dyDescent="0.3">
      <c r="A76" s="22"/>
      <c r="B76" s="25"/>
      <c r="C76" s="9" t="s">
        <v>53</v>
      </c>
      <c r="D76" s="2">
        <f t="shared" si="1"/>
        <v>0</v>
      </c>
      <c r="E76" s="2">
        <v>0</v>
      </c>
      <c r="F76" s="2">
        <v>0</v>
      </c>
      <c r="G76" s="2">
        <v>0</v>
      </c>
      <c r="H76" s="2">
        <v>0</v>
      </c>
      <c r="I76" s="2">
        <v>0</v>
      </c>
      <c r="J76" s="2">
        <v>0</v>
      </c>
      <c r="K76" s="2">
        <v>0</v>
      </c>
      <c r="L76" s="2">
        <v>0</v>
      </c>
      <c r="M76" s="2">
        <v>0</v>
      </c>
      <c r="N76" s="2">
        <v>0</v>
      </c>
      <c r="O76" s="2">
        <v>0</v>
      </c>
    </row>
    <row r="77" spans="1:15" x14ac:dyDescent="0.3">
      <c r="A77" s="20" t="s">
        <v>20</v>
      </c>
      <c r="B77" s="23" t="s">
        <v>62</v>
      </c>
      <c r="C77" s="7" t="s">
        <v>4</v>
      </c>
      <c r="D77" s="17">
        <f t="shared" si="1"/>
        <v>32206.270000000004</v>
      </c>
      <c r="E77" s="2">
        <f>SUM(E78:E81)</f>
        <v>1711.1</v>
      </c>
      <c r="F77" s="2">
        <f t="shared" ref="F77:O77" si="37">SUM(F78:F81)</f>
        <v>2215.1999999999998</v>
      </c>
      <c r="G77" s="2">
        <f t="shared" si="37"/>
        <v>2113.6</v>
      </c>
      <c r="H77" s="2">
        <f t="shared" si="37"/>
        <v>2092.8000000000002</v>
      </c>
      <c r="I77" s="2">
        <f t="shared" si="37"/>
        <v>2590.8000000000002</v>
      </c>
      <c r="J77" s="2">
        <f t="shared" si="37"/>
        <v>2942.3</v>
      </c>
      <c r="K77" s="2">
        <f t="shared" si="37"/>
        <v>3336.24</v>
      </c>
      <c r="L77" s="17">
        <f>SUM(L78:L81)</f>
        <v>3048.34</v>
      </c>
      <c r="M77" s="2">
        <f t="shared" si="37"/>
        <v>3475.7</v>
      </c>
      <c r="N77" s="2">
        <f t="shared" si="37"/>
        <v>3614.7</v>
      </c>
      <c r="O77" s="2">
        <f t="shared" si="37"/>
        <v>5065.49</v>
      </c>
    </row>
    <row r="78" spans="1:15" x14ac:dyDescent="0.3">
      <c r="A78" s="21"/>
      <c r="B78" s="24"/>
      <c r="C78" s="9" t="s">
        <v>5</v>
      </c>
      <c r="D78" s="2">
        <f t="shared" si="1"/>
        <v>0</v>
      </c>
      <c r="E78" s="2">
        <v>0</v>
      </c>
      <c r="F78" s="2">
        <v>0</v>
      </c>
      <c r="G78" s="2">
        <v>0</v>
      </c>
      <c r="H78" s="2">
        <v>0</v>
      </c>
      <c r="I78" s="2">
        <v>0</v>
      </c>
      <c r="J78" s="2">
        <v>0</v>
      </c>
      <c r="K78" s="2">
        <v>0</v>
      </c>
      <c r="L78" s="2">
        <v>0</v>
      </c>
      <c r="M78" s="2">
        <v>0</v>
      </c>
      <c r="N78" s="2">
        <v>0</v>
      </c>
      <c r="O78" s="2">
        <v>0</v>
      </c>
    </row>
    <row r="79" spans="1:15" x14ac:dyDescent="0.3">
      <c r="A79" s="21"/>
      <c r="B79" s="24"/>
      <c r="C79" s="9" t="s">
        <v>6</v>
      </c>
      <c r="D79" s="2">
        <f t="shared" si="1"/>
        <v>0</v>
      </c>
      <c r="E79" s="2">
        <v>0</v>
      </c>
      <c r="F79" s="2">
        <v>0</v>
      </c>
      <c r="G79" s="2">
        <v>0</v>
      </c>
      <c r="H79" s="2">
        <v>0</v>
      </c>
      <c r="I79" s="2">
        <v>0</v>
      </c>
      <c r="J79" s="2">
        <v>0</v>
      </c>
      <c r="K79" s="2">
        <v>0</v>
      </c>
      <c r="L79" s="2">
        <v>0</v>
      </c>
      <c r="M79" s="2">
        <v>0</v>
      </c>
      <c r="N79" s="2">
        <v>0</v>
      </c>
      <c r="O79" s="2">
        <v>0</v>
      </c>
    </row>
    <row r="80" spans="1:15" x14ac:dyDescent="0.3">
      <c r="A80" s="21"/>
      <c r="B80" s="24"/>
      <c r="C80" s="9" t="s">
        <v>7</v>
      </c>
      <c r="D80" s="2">
        <f>SUM(E80:O80)</f>
        <v>32206.270000000004</v>
      </c>
      <c r="E80" s="2">
        <v>1711.1</v>
      </c>
      <c r="F80" s="2">
        <v>2215.1999999999998</v>
      </c>
      <c r="G80" s="2">
        <v>2113.6</v>
      </c>
      <c r="H80" s="2">
        <v>2092.8000000000002</v>
      </c>
      <c r="I80" s="2">
        <v>2590.8000000000002</v>
      </c>
      <c r="J80" s="2">
        <v>2942.3</v>
      </c>
      <c r="K80" s="2">
        <v>3336.24</v>
      </c>
      <c r="L80" s="17">
        <v>3048.34</v>
      </c>
      <c r="M80" s="2">
        <v>3475.7</v>
      </c>
      <c r="N80" s="2">
        <v>3614.7</v>
      </c>
      <c r="O80" s="2">
        <v>5065.49</v>
      </c>
    </row>
    <row r="81" spans="1:15" ht="20.100000000000001" customHeight="1" x14ac:dyDescent="0.3">
      <c r="A81" s="22"/>
      <c r="B81" s="25"/>
      <c r="C81" s="9" t="s">
        <v>53</v>
      </c>
      <c r="D81" s="2">
        <f t="shared" si="1"/>
        <v>0</v>
      </c>
      <c r="E81" s="2">
        <v>0</v>
      </c>
      <c r="F81" s="2">
        <v>0</v>
      </c>
      <c r="G81" s="2">
        <v>0</v>
      </c>
      <c r="H81" s="2">
        <v>0</v>
      </c>
      <c r="I81" s="2">
        <v>0</v>
      </c>
      <c r="J81" s="2">
        <v>0</v>
      </c>
      <c r="K81" s="2">
        <v>0</v>
      </c>
      <c r="L81" s="2">
        <v>0</v>
      </c>
      <c r="M81" s="2">
        <v>0</v>
      </c>
      <c r="N81" s="2">
        <v>0</v>
      </c>
      <c r="O81" s="2">
        <v>0</v>
      </c>
    </row>
    <row r="82" spans="1:15" x14ac:dyDescent="0.3">
      <c r="A82" s="30" t="s">
        <v>21</v>
      </c>
      <c r="B82" s="30" t="s">
        <v>22</v>
      </c>
      <c r="C82" s="7" t="s">
        <v>4</v>
      </c>
      <c r="D82" s="8">
        <f t="shared" si="1"/>
        <v>34782.020000000004</v>
      </c>
      <c r="E82" s="8">
        <f>E83+E84+E85+E87</f>
        <v>3233.9</v>
      </c>
      <c r="F82" s="8">
        <f>F83+F84+F85+F87</f>
        <v>3239.1</v>
      </c>
      <c r="G82" s="8">
        <f t="shared" ref="G82:O82" si="38">G83+G84+G85+G87</f>
        <v>3274.07</v>
      </c>
      <c r="H82" s="8">
        <f t="shared" si="38"/>
        <v>2324</v>
      </c>
      <c r="I82" s="8">
        <f t="shared" si="38"/>
        <v>3114.7</v>
      </c>
      <c r="J82" s="8">
        <f t="shared" si="38"/>
        <v>2784.1</v>
      </c>
      <c r="K82" s="8">
        <f t="shared" si="38"/>
        <v>3446.49</v>
      </c>
      <c r="L82" s="8">
        <f t="shared" si="38"/>
        <v>2869.8</v>
      </c>
      <c r="M82" s="8">
        <f t="shared" si="38"/>
        <v>2907.9</v>
      </c>
      <c r="N82" s="8">
        <f t="shared" si="38"/>
        <v>2983.3</v>
      </c>
      <c r="O82" s="8">
        <f t="shared" si="38"/>
        <v>4604.66</v>
      </c>
    </row>
    <row r="83" spans="1:15" x14ac:dyDescent="0.3">
      <c r="A83" s="31"/>
      <c r="B83" s="31"/>
      <c r="C83" s="9" t="s">
        <v>5</v>
      </c>
      <c r="D83" s="2">
        <f t="shared" si="1"/>
        <v>0</v>
      </c>
      <c r="E83" s="2">
        <f>E89</f>
        <v>0</v>
      </c>
      <c r="F83" s="2">
        <f t="shared" ref="F83:O83" si="39">F89</f>
        <v>0</v>
      </c>
      <c r="G83" s="2">
        <f t="shared" si="39"/>
        <v>0</v>
      </c>
      <c r="H83" s="2">
        <f t="shared" si="39"/>
        <v>0</v>
      </c>
      <c r="I83" s="2">
        <f t="shared" si="39"/>
        <v>0</v>
      </c>
      <c r="J83" s="2">
        <f t="shared" si="39"/>
        <v>0</v>
      </c>
      <c r="K83" s="2">
        <f t="shared" si="39"/>
        <v>0</v>
      </c>
      <c r="L83" s="2">
        <f t="shared" si="39"/>
        <v>0</v>
      </c>
      <c r="M83" s="2">
        <f t="shared" si="39"/>
        <v>0</v>
      </c>
      <c r="N83" s="2">
        <f t="shared" si="39"/>
        <v>0</v>
      </c>
      <c r="O83" s="2">
        <f t="shared" si="39"/>
        <v>0</v>
      </c>
    </row>
    <row r="84" spans="1:15" x14ac:dyDescent="0.3">
      <c r="A84" s="31"/>
      <c r="B84" s="31"/>
      <c r="C84" s="9" t="s">
        <v>6</v>
      </c>
      <c r="D84" s="2">
        <f t="shared" si="1"/>
        <v>0</v>
      </c>
      <c r="E84" s="2">
        <f t="shared" ref="E84:O87" si="40">E90</f>
        <v>0</v>
      </c>
      <c r="F84" s="2">
        <f t="shared" si="40"/>
        <v>0</v>
      </c>
      <c r="G84" s="2">
        <f t="shared" si="40"/>
        <v>0</v>
      </c>
      <c r="H84" s="2">
        <f t="shared" si="40"/>
        <v>0</v>
      </c>
      <c r="I84" s="2">
        <f t="shared" si="40"/>
        <v>0</v>
      </c>
      <c r="J84" s="2">
        <f t="shared" si="40"/>
        <v>0</v>
      </c>
      <c r="K84" s="2">
        <f t="shared" si="40"/>
        <v>0</v>
      </c>
      <c r="L84" s="2">
        <f t="shared" si="40"/>
        <v>0</v>
      </c>
      <c r="M84" s="2">
        <f t="shared" si="40"/>
        <v>0</v>
      </c>
      <c r="N84" s="2">
        <f t="shared" si="40"/>
        <v>0</v>
      </c>
      <c r="O84" s="2">
        <f t="shared" si="40"/>
        <v>0</v>
      </c>
    </row>
    <row r="85" spans="1:15" ht="27.6" x14ac:dyDescent="0.3">
      <c r="A85" s="31"/>
      <c r="B85" s="31"/>
      <c r="C85" s="9" t="s">
        <v>54</v>
      </c>
      <c r="D85" s="2">
        <f t="shared" si="1"/>
        <v>34782.020000000004</v>
      </c>
      <c r="E85" s="2">
        <f t="shared" si="40"/>
        <v>3233.9</v>
      </c>
      <c r="F85" s="2">
        <f t="shared" si="40"/>
        <v>3239.1</v>
      </c>
      <c r="G85" s="2">
        <f t="shared" si="40"/>
        <v>3274.07</v>
      </c>
      <c r="H85" s="2">
        <f t="shared" si="40"/>
        <v>2324</v>
      </c>
      <c r="I85" s="2">
        <f t="shared" si="40"/>
        <v>3114.7</v>
      </c>
      <c r="J85" s="2">
        <f t="shared" si="40"/>
        <v>2784.1</v>
      </c>
      <c r="K85" s="2">
        <f t="shared" si="40"/>
        <v>3446.49</v>
      </c>
      <c r="L85" s="2">
        <f t="shared" si="40"/>
        <v>2869.8</v>
      </c>
      <c r="M85" s="2">
        <f t="shared" si="40"/>
        <v>2907.9</v>
      </c>
      <c r="N85" s="2">
        <f t="shared" si="40"/>
        <v>2983.3</v>
      </c>
      <c r="O85" s="2">
        <f t="shared" si="40"/>
        <v>4604.66</v>
      </c>
    </row>
    <row r="86" spans="1:15" ht="27.6" x14ac:dyDescent="0.3">
      <c r="A86" s="31"/>
      <c r="B86" s="31"/>
      <c r="C86" s="10" t="s">
        <v>55</v>
      </c>
      <c r="D86" s="2">
        <f t="shared" si="1"/>
        <v>1021.1</v>
      </c>
      <c r="E86" s="2">
        <f t="shared" si="40"/>
        <v>1021.1</v>
      </c>
      <c r="F86" s="2">
        <f t="shared" si="40"/>
        <v>0</v>
      </c>
      <c r="G86" s="2">
        <f t="shared" si="40"/>
        <v>0</v>
      </c>
      <c r="H86" s="2">
        <f t="shared" si="40"/>
        <v>0</v>
      </c>
      <c r="I86" s="2">
        <f t="shared" si="40"/>
        <v>0</v>
      </c>
      <c r="J86" s="2">
        <f t="shared" si="40"/>
        <v>0</v>
      </c>
      <c r="K86" s="2">
        <f t="shared" si="40"/>
        <v>0</v>
      </c>
      <c r="L86" s="2">
        <f t="shared" si="40"/>
        <v>0</v>
      </c>
      <c r="M86" s="2">
        <f t="shared" si="40"/>
        <v>0</v>
      </c>
      <c r="N86" s="2">
        <f t="shared" si="40"/>
        <v>0</v>
      </c>
      <c r="O86" s="2">
        <f t="shared" si="40"/>
        <v>0</v>
      </c>
    </row>
    <row r="87" spans="1:15" ht="20.100000000000001" customHeight="1" x14ac:dyDescent="0.3">
      <c r="A87" s="32"/>
      <c r="B87" s="32"/>
      <c r="C87" s="9" t="s">
        <v>53</v>
      </c>
      <c r="D87" s="2">
        <f t="shared" si="1"/>
        <v>0</v>
      </c>
      <c r="E87" s="2">
        <f>E93</f>
        <v>0</v>
      </c>
      <c r="F87" s="2">
        <f t="shared" si="40"/>
        <v>0</v>
      </c>
      <c r="G87" s="2">
        <f t="shared" si="40"/>
        <v>0</v>
      </c>
      <c r="H87" s="2">
        <f t="shared" si="40"/>
        <v>0</v>
      </c>
      <c r="I87" s="2">
        <f t="shared" si="40"/>
        <v>0</v>
      </c>
      <c r="J87" s="2">
        <f t="shared" si="40"/>
        <v>0</v>
      </c>
      <c r="K87" s="2">
        <f t="shared" si="40"/>
        <v>0</v>
      </c>
      <c r="L87" s="2">
        <f t="shared" si="40"/>
        <v>0</v>
      </c>
      <c r="M87" s="2">
        <f t="shared" si="40"/>
        <v>0</v>
      </c>
      <c r="N87" s="2">
        <f t="shared" si="40"/>
        <v>0</v>
      </c>
      <c r="O87" s="2">
        <f t="shared" si="40"/>
        <v>0</v>
      </c>
    </row>
    <row r="88" spans="1:15" x14ac:dyDescent="0.3">
      <c r="A88" s="23" t="s">
        <v>23</v>
      </c>
      <c r="B88" s="23" t="s">
        <v>24</v>
      </c>
      <c r="C88" s="7" t="s">
        <v>4</v>
      </c>
      <c r="D88" s="2">
        <f t="shared" ref="D88:D153" si="41">SUM(E88:O88)</f>
        <v>34782.020000000004</v>
      </c>
      <c r="E88" s="2">
        <f>E89+E90+E91+E93</f>
        <v>3233.9</v>
      </c>
      <c r="F88" s="2">
        <f t="shared" ref="F88:O88" si="42">F89+F90+F91+F93</f>
        <v>3239.1</v>
      </c>
      <c r="G88" s="2">
        <f t="shared" si="42"/>
        <v>3274.07</v>
      </c>
      <c r="H88" s="2">
        <f t="shared" si="42"/>
        <v>2324</v>
      </c>
      <c r="I88" s="2">
        <f t="shared" si="42"/>
        <v>3114.7</v>
      </c>
      <c r="J88" s="2">
        <f t="shared" si="42"/>
        <v>2784.1</v>
      </c>
      <c r="K88" s="2">
        <f t="shared" si="42"/>
        <v>3446.49</v>
      </c>
      <c r="L88" s="2">
        <f t="shared" si="42"/>
        <v>2869.8</v>
      </c>
      <c r="M88" s="2">
        <f t="shared" si="42"/>
        <v>2907.9</v>
      </c>
      <c r="N88" s="2">
        <f t="shared" si="42"/>
        <v>2983.3</v>
      </c>
      <c r="O88" s="2">
        <f t="shared" si="42"/>
        <v>4604.66</v>
      </c>
    </row>
    <row r="89" spans="1:15" x14ac:dyDescent="0.3">
      <c r="A89" s="24"/>
      <c r="B89" s="24"/>
      <c r="C89" s="9" t="s">
        <v>5</v>
      </c>
      <c r="D89" s="2">
        <f t="shared" si="41"/>
        <v>0</v>
      </c>
      <c r="E89" s="2">
        <f>E95</f>
        <v>0</v>
      </c>
      <c r="F89" s="2">
        <f t="shared" ref="F89:O89" si="43">F95</f>
        <v>0</v>
      </c>
      <c r="G89" s="2">
        <f t="shared" si="43"/>
        <v>0</v>
      </c>
      <c r="H89" s="2">
        <f t="shared" si="43"/>
        <v>0</v>
      </c>
      <c r="I89" s="2">
        <f t="shared" si="43"/>
        <v>0</v>
      </c>
      <c r="J89" s="2">
        <f t="shared" si="43"/>
        <v>0</v>
      </c>
      <c r="K89" s="2">
        <f t="shared" si="43"/>
        <v>0</v>
      </c>
      <c r="L89" s="2">
        <f>L95</f>
        <v>0</v>
      </c>
      <c r="M89" s="2">
        <f t="shared" si="43"/>
        <v>0</v>
      </c>
      <c r="N89" s="2">
        <f t="shared" si="43"/>
        <v>0</v>
      </c>
      <c r="O89" s="2">
        <f t="shared" si="43"/>
        <v>0</v>
      </c>
    </row>
    <row r="90" spans="1:15" x14ac:dyDescent="0.3">
      <c r="A90" s="24"/>
      <c r="B90" s="24"/>
      <c r="C90" s="9" t="s">
        <v>6</v>
      </c>
      <c r="D90" s="2">
        <f t="shared" si="41"/>
        <v>0</v>
      </c>
      <c r="E90" s="2">
        <f t="shared" ref="E90:O93" si="44">E96</f>
        <v>0</v>
      </c>
      <c r="F90" s="2">
        <f t="shared" si="44"/>
        <v>0</v>
      </c>
      <c r="G90" s="2">
        <f t="shared" si="44"/>
        <v>0</v>
      </c>
      <c r="H90" s="2">
        <f t="shared" si="44"/>
        <v>0</v>
      </c>
      <c r="I90" s="2">
        <f t="shared" si="44"/>
        <v>0</v>
      </c>
      <c r="J90" s="2">
        <f t="shared" si="44"/>
        <v>0</v>
      </c>
      <c r="K90" s="2">
        <f t="shared" si="44"/>
        <v>0</v>
      </c>
      <c r="L90" s="2">
        <f t="shared" si="44"/>
        <v>0</v>
      </c>
      <c r="M90" s="2">
        <f t="shared" si="44"/>
        <v>0</v>
      </c>
      <c r="N90" s="2">
        <f t="shared" si="44"/>
        <v>0</v>
      </c>
      <c r="O90" s="2">
        <f t="shared" si="44"/>
        <v>0</v>
      </c>
    </row>
    <row r="91" spans="1:15" ht="27.6" x14ac:dyDescent="0.3">
      <c r="A91" s="24"/>
      <c r="B91" s="24"/>
      <c r="C91" s="9" t="s">
        <v>54</v>
      </c>
      <c r="D91" s="2">
        <f t="shared" si="41"/>
        <v>34782.020000000004</v>
      </c>
      <c r="E91" s="2">
        <f t="shared" si="44"/>
        <v>3233.9</v>
      </c>
      <c r="F91" s="2">
        <f t="shared" si="44"/>
        <v>3239.1</v>
      </c>
      <c r="G91" s="2">
        <f t="shared" si="44"/>
        <v>3274.07</v>
      </c>
      <c r="H91" s="2">
        <f t="shared" si="44"/>
        <v>2324</v>
      </c>
      <c r="I91" s="2">
        <f t="shared" si="44"/>
        <v>3114.7</v>
      </c>
      <c r="J91" s="2">
        <f>J97</f>
        <v>2784.1</v>
      </c>
      <c r="K91" s="2">
        <f t="shared" si="44"/>
        <v>3446.49</v>
      </c>
      <c r="L91" s="2">
        <f t="shared" si="44"/>
        <v>2869.8</v>
      </c>
      <c r="M91" s="2">
        <f t="shared" si="44"/>
        <v>2907.9</v>
      </c>
      <c r="N91" s="2">
        <f t="shared" si="44"/>
        <v>2983.3</v>
      </c>
      <c r="O91" s="2">
        <f t="shared" si="44"/>
        <v>4604.66</v>
      </c>
    </row>
    <row r="92" spans="1:15" ht="27.6" x14ac:dyDescent="0.3">
      <c r="A92" s="24"/>
      <c r="B92" s="24"/>
      <c r="C92" s="10" t="s">
        <v>55</v>
      </c>
      <c r="D92" s="2">
        <f t="shared" si="41"/>
        <v>1021.1</v>
      </c>
      <c r="E92" s="2">
        <f t="shared" si="44"/>
        <v>1021.1</v>
      </c>
      <c r="F92" s="2">
        <f t="shared" si="44"/>
        <v>0</v>
      </c>
      <c r="G92" s="2">
        <f t="shared" si="44"/>
        <v>0</v>
      </c>
      <c r="H92" s="2">
        <f t="shared" si="44"/>
        <v>0</v>
      </c>
      <c r="I92" s="2">
        <f t="shared" si="44"/>
        <v>0</v>
      </c>
      <c r="J92" s="2">
        <f t="shared" si="44"/>
        <v>0</v>
      </c>
      <c r="K92" s="2">
        <f t="shared" si="44"/>
        <v>0</v>
      </c>
      <c r="L92" s="2">
        <f>L98</f>
        <v>0</v>
      </c>
      <c r="M92" s="2">
        <f t="shared" si="44"/>
        <v>0</v>
      </c>
      <c r="N92" s="2">
        <f t="shared" si="44"/>
        <v>0</v>
      </c>
      <c r="O92" s="2">
        <f t="shared" si="44"/>
        <v>0</v>
      </c>
    </row>
    <row r="93" spans="1:15" ht="20.100000000000001" customHeight="1" x14ac:dyDescent="0.3">
      <c r="A93" s="25"/>
      <c r="B93" s="25"/>
      <c r="C93" s="9" t="s">
        <v>53</v>
      </c>
      <c r="D93" s="2">
        <f t="shared" si="41"/>
        <v>0</v>
      </c>
      <c r="E93" s="2">
        <f>E99</f>
        <v>0</v>
      </c>
      <c r="F93" s="2">
        <f t="shared" si="44"/>
        <v>0</v>
      </c>
      <c r="G93" s="2">
        <f t="shared" si="44"/>
        <v>0</v>
      </c>
      <c r="H93" s="2">
        <f t="shared" si="44"/>
        <v>0</v>
      </c>
      <c r="I93" s="2">
        <f t="shared" si="44"/>
        <v>0</v>
      </c>
      <c r="J93" s="2">
        <f t="shared" si="44"/>
        <v>0</v>
      </c>
      <c r="K93" s="2">
        <f t="shared" si="44"/>
        <v>0</v>
      </c>
      <c r="L93" s="2">
        <f t="shared" si="44"/>
        <v>0</v>
      </c>
      <c r="M93" s="2">
        <f t="shared" si="44"/>
        <v>0</v>
      </c>
      <c r="N93" s="2">
        <f t="shared" si="44"/>
        <v>0</v>
      </c>
      <c r="O93" s="2">
        <f t="shared" si="44"/>
        <v>0</v>
      </c>
    </row>
    <row r="94" spans="1:15" x14ac:dyDescent="0.3">
      <c r="A94" s="20" t="s">
        <v>25</v>
      </c>
      <c r="B94" s="23" t="s">
        <v>26</v>
      </c>
      <c r="C94" s="7" t="s">
        <v>4</v>
      </c>
      <c r="D94" s="2">
        <f>SUM(E94:O94)</f>
        <v>34782.020000000004</v>
      </c>
      <c r="E94" s="2">
        <f>E95+E96+E97+E99</f>
        <v>3233.9</v>
      </c>
      <c r="F94" s="2">
        <f>F95+F96+F97+F99</f>
        <v>3239.1</v>
      </c>
      <c r="G94" s="2">
        <f t="shared" ref="G94:O94" si="45">G95+G96+G97+G99</f>
        <v>3274.07</v>
      </c>
      <c r="H94" s="2">
        <f t="shared" si="45"/>
        <v>2324</v>
      </c>
      <c r="I94" s="2">
        <f t="shared" si="45"/>
        <v>3114.7</v>
      </c>
      <c r="J94" s="2">
        <f t="shared" si="45"/>
        <v>2784.1</v>
      </c>
      <c r="K94" s="2">
        <f t="shared" si="45"/>
        <v>3446.49</v>
      </c>
      <c r="L94" s="2">
        <f>L95+L96+L97+L99</f>
        <v>2869.8</v>
      </c>
      <c r="M94" s="2">
        <f t="shared" si="45"/>
        <v>2907.9</v>
      </c>
      <c r="N94" s="2">
        <f t="shared" si="45"/>
        <v>2983.3</v>
      </c>
      <c r="O94" s="2">
        <f t="shared" si="45"/>
        <v>4604.66</v>
      </c>
    </row>
    <row r="95" spans="1:15" x14ac:dyDescent="0.3">
      <c r="A95" s="21"/>
      <c r="B95" s="24"/>
      <c r="C95" s="9" t="s">
        <v>5</v>
      </c>
      <c r="D95" s="2">
        <f t="shared" si="41"/>
        <v>0</v>
      </c>
      <c r="E95" s="2">
        <v>0</v>
      </c>
      <c r="F95" s="2">
        <v>0</v>
      </c>
      <c r="G95" s="2">
        <v>0</v>
      </c>
      <c r="H95" s="2">
        <v>0</v>
      </c>
      <c r="I95" s="2">
        <v>0</v>
      </c>
      <c r="J95" s="2">
        <v>0</v>
      </c>
      <c r="K95" s="2">
        <v>0</v>
      </c>
      <c r="L95" s="2">
        <v>0</v>
      </c>
      <c r="M95" s="2">
        <v>0</v>
      </c>
      <c r="N95" s="2">
        <v>0</v>
      </c>
      <c r="O95" s="2">
        <v>0</v>
      </c>
    </row>
    <row r="96" spans="1:15" x14ac:dyDescent="0.3">
      <c r="A96" s="21"/>
      <c r="B96" s="24"/>
      <c r="C96" s="9" t="s">
        <v>6</v>
      </c>
      <c r="D96" s="2">
        <f t="shared" si="41"/>
        <v>0</v>
      </c>
      <c r="E96" s="2">
        <v>0</v>
      </c>
      <c r="F96" s="2">
        <v>0</v>
      </c>
      <c r="G96" s="2">
        <v>0</v>
      </c>
      <c r="H96" s="2">
        <v>0</v>
      </c>
      <c r="I96" s="2">
        <v>0</v>
      </c>
      <c r="J96" s="2">
        <v>0</v>
      </c>
      <c r="K96" s="2">
        <v>0</v>
      </c>
      <c r="L96" s="2">
        <v>0</v>
      </c>
      <c r="M96" s="2">
        <v>0</v>
      </c>
      <c r="N96" s="2">
        <v>0</v>
      </c>
      <c r="O96" s="2">
        <v>0</v>
      </c>
    </row>
    <row r="97" spans="1:17" ht="27.6" x14ac:dyDescent="0.3">
      <c r="A97" s="21"/>
      <c r="B97" s="24"/>
      <c r="C97" s="9" t="s">
        <v>54</v>
      </c>
      <c r="D97" s="2">
        <f t="shared" si="41"/>
        <v>34782.020000000004</v>
      </c>
      <c r="E97" s="2">
        <v>3233.9</v>
      </c>
      <c r="F97" s="2">
        <v>3239.1</v>
      </c>
      <c r="G97" s="2">
        <v>3274.07</v>
      </c>
      <c r="H97" s="2">
        <v>2324</v>
      </c>
      <c r="I97" s="2">
        <v>3114.7</v>
      </c>
      <c r="J97" s="2">
        <v>2784.1</v>
      </c>
      <c r="K97" s="2">
        <v>3446.49</v>
      </c>
      <c r="L97" s="2">
        <v>2869.8</v>
      </c>
      <c r="M97" s="2">
        <v>2907.9</v>
      </c>
      <c r="N97" s="2">
        <v>2983.3</v>
      </c>
      <c r="O97" s="2">
        <v>4604.66</v>
      </c>
    </row>
    <row r="98" spans="1:17" ht="27.6" x14ac:dyDescent="0.3">
      <c r="A98" s="21"/>
      <c r="B98" s="24"/>
      <c r="C98" s="10" t="s">
        <v>55</v>
      </c>
      <c r="D98" s="2">
        <f>SUM(E98:O98)</f>
        <v>1021.1</v>
      </c>
      <c r="E98" s="2">
        <v>1021.1</v>
      </c>
      <c r="F98" s="2">
        <v>0</v>
      </c>
      <c r="G98" s="2">
        <v>0</v>
      </c>
      <c r="H98" s="2">
        <v>0</v>
      </c>
      <c r="I98" s="2">
        <v>0</v>
      </c>
      <c r="J98" s="2">
        <v>0</v>
      </c>
      <c r="K98" s="2">
        <v>0</v>
      </c>
      <c r="L98" s="2">
        <v>0</v>
      </c>
      <c r="M98" s="2">
        <v>0</v>
      </c>
      <c r="N98" s="2">
        <v>0</v>
      </c>
      <c r="O98" s="2">
        <v>0</v>
      </c>
    </row>
    <row r="99" spans="1:17" ht="20.100000000000001" customHeight="1" x14ac:dyDescent="0.3">
      <c r="A99" s="22"/>
      <c r="B99" s="25"/>
      <c r="C99" s="9" t="s">
        <v>53</v>
      </c>
      <c r="D99" s="2">
        <f t="shared" si="41"/>
        <v>0</v>
      </c>
      <c r="E99" s="2">
        <v>0</v>
      </c>
      <c r="F99" s="2">
        <v>0</v>
      </c>
      <c r="G99" s="2">
        <v>0</v>
      </c>
      <c r="H99" s="2">
        <v>0</v>
      </c>
      <c r="I99" s="2">
        <v>0</v>
      </c>
      <c r="J99" s="2">
        <v>0</v>
      </c>
      <c r="K99" s="2">
        <v>0</v>
      </c>
      <c r="L99" s="2">
        <v>0</v>
      </c>
      <c r="M99" s="2">
        <v>0</v>
      </c>
      <c r="N99" s="2">
        <v>0</v>
      </c>
      <c r="O99" s="2">
        <v>0</v>
      </c>
    </row>
    <row r="100" spans="1:17" x14ac:dyDescent="0.3">
      <c r="A100" s="30" t="s">
        <v>27</v>
      </c>
      <c r="B100" s="30" t="s">
        <v>28</v>
      </c>
      <c r="C100" s="7" t="s">
        <v>4</v>
      </c>
      <c r="D100" s="8">
        <f>SUM(E100:O100)</f>
        <v>5370230.4499999993</v>
      </c>
      <c r="E100" s="8">
        <f t="shared" ref="E100:J100" si="46">SUM(E101:E106)</f>
        <v>268961.59999999998</v>
      </c>
      <c r="F100" s="8">
        <f t="shared" si="46"/>
        <v>17341.599999999999</v>
      </c>
      <c r="G100" s="8">
        <f t="shared" si="46"/>
        <v>27459.800000000003</v>
      </c>
      <c r="H100" s="8">
        <f t="shared" si="46"/>
        <v>472634.1</v>
      </c>
      <c r="I100" s="8">
        <f t="shared" si="46"/>
        <v>314115.39999999997</v>
      </c>
      <c r="J100" s="8">
        <f t="shared" si="46"/>
        <v>488685.9</v>
      </c>
      <c r="K100" s="8">
        <f>SUM(K101:K106)-K105-K103</f>
        <v>938016.10000000009</v>
      </c>
      <c r="L100" s="8">
        <f>SUM(L101:L106)-L103-L105</f>
        <v>1379167.9500000002</v>
      </c>
      <c r="M100" s="8">
        <f>SUM(M101:M106)</f>
        <v>897000.89999999991</v>
      </c>
      <c r="N100" s="8">
        <f>SUM(N101:N106)</f>
        <v>547595.80000000005</v>
      </c>
      <c r="O100" s="8">
        <f>SUM(O101:O106)</f>
        <v>19251.3</v>
      </c>
    </row>
    <row r="101" spans="1:17" x14ac:dyDescent="0.3">
      <c r="A101" s="31"/>
      <c r="B101" s="31"/>
      <c r="C101" s="9" t="s">
        <v>5</v>
      </c>
      <c r="D101" s="2">
        <f>SUM(E101:O101)</f>
        <v>2616340.1</v>
      </c>
      <c r="E101" s="2">
        <f>E108</f>
        <v>0</v>
      </c>
      <c r="F101" s="2">
        <f t="shared" ref="F101:O101" si="47">F108</f>
        <v>0</v>
      </c>
      <c r="G101" s="2">
        <f t="shared" si="47"/>
        <v>0</v>
      </c>
      <c r="H101" s="2">
        <f t="shared" si="47"/>
        <v>455940</v>
      </c>
      <c r="I101" s="2">
        <f t="shared" si="47"/>
        <v>250202.2</v>
      </c>
      <c r="J101" s="2">
        <f t="shared" si="47"/>
        <v>173003.5</v>
      </c>
      <c r="K101" s="2">
        <f t="shared" si="47"/>
        <v>0</v>
      </c>
      <c r="L101" s="2">
        <f>L108</f>
        <v>729660</v>
      </c>
      <c r="M101" s="2">
        <f t="shared" si="47"/>
        <v>626000</v>
      </c>
      <c r="N101" s="2">
        <f t="shared" si="47"/>
        <v>381534.4</v>
      </c>
      <c r="O101" s="2">
        <f t="shared" si="47"/>
        <v>0</v>
      </c>
    </row>
    <row r="102" spans="1:17" ht="27.6" x14ac:dyDescent="0.3">
      <c r="A102" s="31"/>
      <c r="B102" s="31"/>
      <c r="C102" s="9" t="s">
        <v>87</v>
      </c>
      <c r="D102" s="2">
        <f>SUM(E102:O102)</f>
        <v>2279634.0000000005</v>
      </c>
      <c r="E102" s="2">
        <f>E109</f>
        <v>255000</v>
      </c>
      <c r="F102" s="2">
        <f t="shared" ref="F102:O102" si="48">F109</f>
        <v>2066.6999999999998</v>
      </c>
      <c r="G102" s="2">
        <f t="shared" si="48"/>
        <v>1096.5</v>
      </c>
      <c r="H102" s="2">
        <f t="shared" si="48"/>
        <v>3396.5</v>
      </c>
      <c r="I102" s="2">
        <f t="shared" si="48"/>
        <v>32286.6</v>
      </c>
      <c r="J102" s="2">
        <f t="shared" si="48"/>
        <v>293608.60000000003</v>
      </c>
      <c r="K102" s="2">
        <f>K109</f>
        <v>870758.8</v>
      </c>
      <c r="L102" s="2">
        <f>L109</f>
        <v>550217.1</v>
      </c>
      <c r="M102" s="2">
        <f t="shared" si="48"/>
        <v>198363.7</v>
      </c>
      <c r="N102" s="2">
        <f>N109</f>
        <v>68588.2</v>
      </c>
      <c r="O102" s="2">
        <f t="shared" si="48"/>
        <v>4251.3</v>
      </c>
    </row>
    <row r="103" spans="1:17" ht="36.75" customHeight="1" x14ac:dyDescent="0.3">
      <c r="A103" s="31"/>
      <c r="B103" s="31"/>
      <c r="C103" s="10" t="s">
        <v>86</v>
      </c>
      <c r="D103" s="2">
        <f>K103</f>
        <v>43141</v>
      </c>
      <c r="E103" s="2">
        <v>0</v>
      </c>
      <c r="F103" s="2">
        <v>0</v>
      </c>
      <c r="G103" s="2">
        <v>0</v>
      </c>
      <c r="H103" s="2">
        <v>0</v>
      </c>
      <c r="I103" s="2">
        <v>0</v>
      </c>
      <c r="J103" s="2">
        <v>0</v>
      </c>
      <c r="K103" s="2">
        <v>43141</v>
      </c>
      <c r="L103" s="2">
        <f>L110</f>
        <v>212831.5</v>
      </c>
      <c r="M103" s="2">
        <v>0</v>
      </c>
      <c r="N103" s="2">
        <v>0</v>
      </c>
      <c r="O103" s="2">
        <v>0</v>
      </c>
    </row>
    <row r="104" spans="1:17" ht="27.6" x14ac:dyDescent="0.3">
      <c r="A104" s="31"/>
      <c r="B104" s="31"/>
      <c r="C104" s="9" t="s">
        <v>83</v>
      </c>
      <c r="D104" s="2">
        <f>SUM(E104:O104)</f>
        <v>474256.35000000003</v>
      </c>
      <c r="E104" s="2">
        <f>E111</f>
        <v>13961.6</v>
      </c>
      <c r="F104" s="2">
        <f t="shared" ref="F104:O104" si="49">F111</f>
        <v>15274.9</v>
      </c>
      <c r="G104" s="2">
        <f t="shared" si="49"/>
        <v>26363.300000000003</v>
      </c>
      <c r="H104" s="2">
        <f t="shared" si="49"/>
        <v>13297.6</v>
      </c>
      <c r="I104" s="2">
        <f t="shared" si="49"/>
        <v>31626.6</v>
      </c>
      <c r="J104" s="2">
        <f t="shared" si="49"/>
        <v>22073.8</v>
      </c>
      <c r="K104" s="2">
        <f t="shared" si="49"/>
        <v>67257.3</v>
      </c>
      <c r="L104" s="2">
        <f>L111</f>
        <v>99290.85</v>
      </c>
      <c r="M104" s="2">
        <f>M111</f>
        <v>72637.2</v>
      </c>
      <c r="N104" s="2">
        <f t="shared" si="49"/>
        <v>97473.2</v>
      </c>
      <c r="O104" s="2">
        <f t="shared" si="49"/>
        <v>15000</v>
      </c>
    </row>
    <row r="105" spans="1:17" ht="27.6" x14ac:dyDescent="0.3">
      <c r="A105" s="31"/>
      <c r="B105" s="31"/>
      <c r="C105" s="10" t="s">
        <v>86</v>
      </c>
      <c r="D105" s="2">
        <f>D112</f>
        <v>17831.099999999999</v>
      </c>
      <c r="E105" s="2">
        <v>0</v>
      </c>
      <c r="F105" s="2">
        <v>0</v>
      </c>
      <c r="G105" s="2">
        <v>0</v>
      </c>
      <c r="H105" s="2">
        <v>0</v>
      </c>
      <c r="I105" s="2">
        <v>0</v>
      </c>
      <c r="J105" s="2">
        <v>0</v>
      </c>
      <c r="K105" s="2">
        <f>K159</f>
        <v>4246.1000000000004</v>
      </c>
      <c r="L105" s="2">
        <f>L112</f>
        <v>13585</v>
      </c>
      <c r="M105" s="2">
        <v>0</v>
      </c>
      <c r="N105" s="2">
        <v>0</v>
      </c>
      <c r="O105" s="2">
        <v>0</v>
      </c>
    </row>
    <row r="106" spans="1:17" ht="20.100000000000001" customHeight="1" x14ac:dyDescent="0.3">
      <c r="A106" s="32"/>
      <c r="B106" s="32"/>
      <c r="C106" s="9" t="s">
        <v>53</v>
      </c>
      <c r="D106" s="2">
        <f t="shared" ref="D106:D107" si="50">SUM(E106:O106)</f>
        <v>0</v>
      </c>
      <c r="E106" s="2">
        <f t="shared" ref="E106:O106" si="51">E113</f>
        <v>0</v>
      </c>
      <c r="F106" s="2">
        <f t="shared" si="51"/>
        <v>0</v>
      </c>
      <c r="G106" s="2">
        <f t="shared" si="51"/>
        <v>0</v>
      </c>
      <c r="H106" s="2">
        <f t="shared" si="51"/>
        <v>0</v>
      </c>
      <c r="I106" s="2">
        <f t="shared" si="51"/>
        <v>0</v>
      </c>
      <c r="J106" s="2">
        <f t="shared" si="51"/>
        <v>0</v>
      </c>
      <c r="K106" s="2">
        <f t="shared" si="51"/>
        <v>0</v>
      </c>
      <c r="L106" s="2">
        <f t="shared" si="51"/>
        <v>0</v>
      </c>
      <c r="M106" s="2">
        <f t="shared" si="51"/>
        <v>0</v>
      </c>
      <c r="N106" s="2">
        <f t="shared" si="51"/>
        <v>0</v>
      </c>
      <c r="O106" s="2">
        <f t="shared" si="51"/>
        <v>0</v>
      </c>
      <c r="Q106" s="12"/>
    </row>
    <row r="107" spans="1:17" x14ac:dyDescent="0.3">
      <c r="A107" s="23" t="s">
        <v>29</v>
      </c>
      <c r="B107" s="23" t="s">
        <v>30</v>
      </c>
      <c r="C107" s="7" t="s">
        <v>4</v>
      </c>
      <c r="D107" s="2">
        <f t="shared" si="50"/>
        <v>5370230.4499999993</v>
      </c>
      <c r="E107" s="2">
        <f t="shared" ref="E107:O107" si="52">SUM(E108:E113)</f>
        <v>268961.59999999998</v>
      </c>
      <c r="F107" s="2">
        <f t="shared" si="52"/>
        <v>17341.599999999999</v>
      </c>
      <c r="G107" s="2">
        <f t="shared" si="52"/>
        <v>27459.800000000003</v>
      </c>
      <c r="H107" s="2">
        <f t="shared" si="52"/>
        <v>472634.1</v>
      </c>
      <c r="I107" s="2">
        <f t="shared" si="52"/>
        <v>314115.39999999997</v>
      </c>
      <c r="J107" s="2">
        <f t="shared" si="52"/>
        <v>488685.9</v>
      </c>
      <c r="K107" s="2">
        <f>SUM(K108:K113)-K112-K110</f>
        <v>938016.10000000009</v>
      </c>
      <c r="L107" s="2">
        <f>SUM(L108:L113)-L110-L112</f>
        <v>1379167.9500000002</v>
      </c>
      <c r="M107" s="2">
        <f>SUM(M108:M113)-M110-M112</f>
        <v>897000.89999999991</v>
      </c>
      <c r="N107" s="2">
        <f t="shared" si="52"/>
        <v>547595.80000000005</v>
      </c>
      <c r="O107" s="2">
        <f t="shared" si="52"/>
        <v>19251.3</v>
      </c>
    </row>
    <row r="108" spans="1:17" x14ac:dyDescent="0.3">
      <c r="A108" s="24"/>
      <c r="B108" s="24"/>
      <c r="C108" s="9" t="s">
        <v>5</v>
      </c>
      <c r="D108" s="2">
        <f t="shared" ref="D108:K109" si="53">D115+D120+D125+D130+D135+D140+D145+D150+D155+D162+D167+D172+D177</f>
        <v>879145.7</v>
      </c>
      <c r="E108" s="2">
        <f t="shared" si="53"/>
        <v>0</v>
      </c>
      <c r="F108" s="2">
        <f t="shared" si="53"/>
        <v>0</v>
      </c>
      <c r="G108" s="2">
        <f t="shared" si="53"/>
        <v>0</v>
      </c>
      <c r="H108" s="2">
        <f t="shared" si="53"/>
        <v>455940</v>
      </c>
      <c r="I108" s="2">
        <f t="shared" si="53"/>
        <v>250202.2</v>
      </c>
      <c r="J108" s="2">
        <f t="shared" si="53"/>
        <v>173003.5</v>
      </c>
      <c r="K108" s="2">
        <f t="shared" si="53"/>
        <v>0</v>
      </c>
      <c r="L108" s="2">
        <f t="shared" ref="L108:O109" si="54">L115+L120+L125+L130+L135+L140+L145+L150+L155+L162+L167+L172+L177+L182</f>
        <v>729660</v>
      </c>
      <c r="M108" s="2">
        <f t="shared" si="54"/>
        <v>626000</v>
      </c>
      <c r="N108" s="2">
        <f t="shared" si="54"/>
        <v>381534.4</v>
      </c>
      <c r="O108" s="2">
        <f t="shared" si="54"/>
        <v>0</v>
      </c>
    </row>
    <row r="109" spans="1:17" ht="27.6" x14ac:dyDescent="0.3">
      <c r="A109" s="24"/>
      <c r="B109" s="24"/>
      <c r="C109" s="9" t="s">
        <v>87</v>
      </c>
      <c r="D109" s="2">
        <f t="shared" si="53"/>
        <v>2025410.4000000001</v>
      </c>
      <c r="E109" s="2">
        <f t="shared" si="53"/>
        <v>255000</v>
      </c>
      <c r="F109" s="2">
        <f t="shared" si="53"/>
        <v>2066.6999999999998</v>
      </c>
      <c r="G109" s="2">
        <f t="shared" si="53"/>
        <v>1096.5</v>
      </c>
      <c r="H109" s="2">
        <f t="shared" si="53"/>
        <v>3396.5</v>
      </c>
      <c r="I109" s="2">
        <f t="shared" si="53"/>
        <v>32286.6</v>
      </c>
      <c r="J109" s="2">
        <f t="shared" si="53"/>
        <v>293608.60000000003</v>
      </c>
      <c r="K109" s="2">
        <f t="shared" si="53"/>
        <v>870758.8</v>
      </c>
      <c r="L109" s="2">
        <f>L116+L121+L126+L131+L136+L141+L146+L151+L156+L163+L168+L173+L178+L183+L188</f>
        <v>550217.1</v>
      </c>
      <c r="M109" s="2">
        <f t="shared" si="54"/>
        <v>198363.7</v>
      </c>
      <c r="N109" s="2">
        <f t="shared" si="54"/>
        <v>68588.2</v>
      </c>
      <c r="O109" s="2">
        <f t="shared" si="54"/>
        <v>4251.3</v>
      </c>
    </row>
    <row r="110" spans="1:17" ht="36.75" customHeight="1" x14ac:dyDescent="0.3">
      <c r="A110" s="24"/>
      <c r="B110" s="24"/>
      <c r="C110" s="10" t="s">
        <v>86</v>
      </c>
      <c r="D110" s="2">
        <f>K110</f>
        <v>43141</v>
      </c>
      <c r="E110" s="2">
        <v>0</v>
      </c>
      <c r="F110" s="2">
        <v>0</v>
      </c>
      <c r="G110" s="2">
        <v>0</v>
      </c>
      <c r="H110" s="2">
        <v>0</v>
      </c>
      <c r="I110" s="2">
        <v>0</v>
      </c>
      <c r="J110" s="2">
        <v>0</v>
      </c>
      <c r="K110" s="2">
        <v>43141</v>
      </c>
      <c r="L110" s="2">
        <f>L157</f>
        <v>212831.5</v>
      </c>
      <c r="M110" s="2">
        <v>0</v>
      </c>
      <c r="N110" s="2">
        <v>0</v>
      </c>
      <c r="O110" s="2">
        <v>0</v>
      </c>
    </row>
    <row r="111" spans="1:17" ht="27.6" x14ac:dyDescent="0.3">
      <c r="A111" s="24"/>
      <c r="B111" s="24"/>
      <c r="C111" s="9" t="s">
        <v>83</v>
      </c>
      <c r="D111" s="2">
        <f t="shared" ref="D111:K111" si="55">D117+D122+D127+D132+D137+D142+D147+D152+D158+D164+D169+D174+D179</f>
        <v>325124.43000000005</v>
      </c>
      <c r="E111" s="2">
        <f t="shared" si="55"/>
        <v>13961.6</v>
      </c>
      <c r="F111" s="2">
        <f t="shared" si="55"/>
        <v>15274.9</v>
      </c>
      <c r="G111" s="2">
        <f t="shared" si="55"/>
        <v>26363.300000000003</v>
      </c>
      <c r="H111" s="2">
        <f t="shared" si="55"/>
        <v>13297.6</v>
      </c>
      <c r="I111" s="2">
        <f t="shared" si="55"/>
        <v>31626.6</v>
      </c>
      <c r="J111" s="2">
        <f t="shared" si="55"/>
        <v>22073.8</v>
      </c>
      <c r="K111" s="2">
        <f t="shared" si="55"/>
        <v>67257.3</v>
      </c>
      <c r="L111" s="2">
        <f>L117+L122+L127+L132+L137+L142+L147+L152+L158+L164+L169+L174+L179+L184+L189+L194</f>
        <v>99290.85</v>
      </c>
      <c r="M111" s="2">
        <f>M117+M122+M127+M132+M137+M142+M147+M152+M158+M164+M169+M174+M179+M184+M189+M194</f>
        <v>72637.2</v>
      </c>
      <c r="N111" s="2">
        <f>N117+N122+N127+N132+N137+N142+N147+N152+N158+N164+N169+N174+N179+N184+N189+N194</f>
        <v>97473.2</v>
      </c>
      <c r="O111" s="2">
        <f>O117+O122+O127+O132+O137+O142+O147+O152+O158+O164+O169+O174+O179+O184+O189+O194</f>
        <v>15000</v>
      </c>
    </row>
    <row r="112" spans="1:17" ht="27.6" x14ac:dyDescent="0.3">
      <c r="A112" s="24"/>
      <c r="B112" s="24"/>
      <c r="C112" s="10" t="s">
        <v>86</v>
      </c>
      <c r="D112" s="2">
        <f>D159</f>
        <v>17831.099999999999</v>
      </c>
      <c r="E112" s="2">
        <v>0</v>
      </c>
      <c r="F112" s="2">
        <v>0</v>
      </c>
      <c r="G112" s="2">
        <v>0</v>
      </c>
      <c r="H112" s="2">
        <v>0</v>
      </c>
      <c r="I112" s="2">
        <v>0</v>
      </c>
      <c r="J112" s="2">
        <v>0</v>
      </c>
      <c r="K112" s="2">
        <f>K159</f>
        <v>4246.1000000000004</v>
      </c>
      <c r="L112" s="2">
        <f>L159</f>
        <v>13585</v>
      </c>
      <c r="M112" s="2">
        <f t="shared" ref="M112:O112" si="56">M159</f>
        <v>0</v>
      </c>
      <c r="N112" s="2">
        <f t="shared" si="56"/>
        <v>0</v>
      </c>
      <c r="O112" s="2">
        <f t="shared" si="56"/>
        <v>0</v>
      </c>
    </row>
    <row r="113" spans="1:15" ht="20.100000000000001" customHeight="1" x14ac:dyDescent="0.3">
      <c r="A113" s="25"/>
      <c r="B113" s="25"/>
      <c r="C113" s="9" t="s">
        <v>53</v>
      </c>
      <c r="D113" s="2">
        <f t="shared" si="41"/>
        <v>0</v>
      </c>
      <c r="E113" s="2">
        <f t="shared" ref="E113:O113" si="57">E118+E123+E128+E133+E138+E143+E148+E153+E160</f>
        <v>0</v>
      </c>
      <c r="F113" s="2">
        <f t="shared" si="57"/>
        <v>0</v>
      </c>
      <c r="G113" s="2">
        <f t="shared" si="57"/>
        <v>0</v>
      </c>
      <c r="H113" s="2">
        <f t="shared" si="57"/>
        <v>0</v>
      </c>
      <c r="I113" s="2">
        <f t="shared" si="57"/>
        <v>0</v>
      </c>
      <c r="J113" s="2">
        <f t="shared" si="57"/>
        <v>0</v>
      </c>
      <c r="K113" s="2">
        <f t="shared" si="57"/>
        <v>0</v>
      </c>
      <c r="L113" s="2">
        <f t="shared" si="57"/>
        <v>0</v>
      </c>
      <c r="M113" s="2">
        <f t="shared" si="57"/>
        <v>0</v>
      </c>
      <c r="N113" s="2">
        <f t="shared" si="57"/>
        <v>0</v>
      </c>
      <c r="O113" s="2">
        <f t="shared" si="57"/>
        <v>0</v>
      </c>
    </row>
    <row r="114" spans="1:15" ht="20.100000000000001" customHeight="1" x14ac:dyDescent="0.3">
      <c r="A114" s="20" t="s">
        <v>31</v>
      </c>
      <c r="B114" s="23" t="s">
        <v>32</v>
      </c>
      <c r="C114" s="7" t="s">
        <v>4</v>
      </c>
      <c r="D114" s="2">
        <f t="shared" si="41"/>
        <v>277768.90000000002</v>
      </c>
      <c r="E114" s="2">
        <f>SUM(E115:E118)</f>
        <v>255323.6</v>
      </c>
      <c r="F114" s="2">
        <f>SUM(F115:F118)</f>
        <v>100</v>
      </c>
      <c r="G114" s="2">
        <f t="shared" ref="G114:O114" si="58">SUM(G115:G118)</f>
        <v>723.7</v>
      </c>
      <c r="H114" s="2">
        <f t="shared" si="58"/>
        <v>8021.6</v>
      </c>
      <c r="I114" s="2">
        <f t="shared" si="58"/>
        <v>13600</v>
      </c>
      <c r="J114" s="2">
        <f t="shared" si="58"/>
        <v>0</v>
      </c>
      <c r="K114" s="2">
        <f t="shared" si="58"/>
        <v>0</v>
      </c>
      <c r="L114" s="2">
        <f t="shared" si="58"/>
        <v>0</v>
      </c>
      <c r="M114" s="2">
        <f t="shared" si="58"/>
        <v>0</v>
      </c>
      <c r="N114" s="2">
        <f t="shared" si="58"/>
        <v>0</v>
      </c>
      <c r="O114" s="2">
        <f t="shared" si="58"/>
        <v>0</v>
      </c>
    </row>
    <row r="115" spans="1:15" ht="20.100000000000001" customHeight="1" x14ac:dyDescent="0.3">
      <c r="A115" s="21"/>
      <c r="B115" s="24"/>
      <c r="C115" s="9" t="s">
        <v>5</v>
      </c>
      <c r="D115" s="2">
        <f t="shared" si="41"/>
        <v>0</v>
      </c>
      <c r="E115" s="2">
        <v>0</v>
      </c>
      <c r="F115" s="2">
        <v>0</v>
      </c>
      <c r="G115" s="2">
        <v>0</v>
      </c>
      <c r="H115" s="2">
        <v>0</v>
      </c>
      <c r="I115" s="2">
        <v>0</v>
      </c>
      <c r="J115" s="2">
        <v>0</v>
      </c>
      <c r="K115" s="2">
        <v>0</v>
      </c>
      <c r="L115" s="2">
        <v>0</v>
      </c>
      <c r="M115" s="2">
        <v>0</v>
      </c>
      <c r="N115" s="2">
        <v>0</v>
      </c>
      <c r="O115" s="2">
        <v>0</v>
      </c>
    </row>
    <row r="116" spans="1:15" ht="20.100000000000001" customHeight="1" x14ac:dyDescent="0.3">
      <c r="A116" s="21"/>
      <c r="B116" s="24"/>
      <c r="C116" s="9" t="s">
        <v>6</v>
      </c>
      <c r="D116" s="2">
        <f t="shared" si="41"/>
        <v>255000</v>
      </c>
      <c r="E116" s="2">
        <v>255000</v>
      </c>
      <c r="F116" s="2">
        <v>0</v>
      </c>
      <c r="G116" s="2">
        <v>0</v>
      </c>
      <c r="H116" s="2">
        <v>0</v>
      </c>
      <c r="I116" s="2">
        <v>0</v>
      </c>
      <c r="J116" s="2">
        <v>0</v>
      </c>
      <c r="K116" s="2">
        <v>0</v>
      </c>
      <c r="L116" s="2">
        <v>0</v>
      </c>
      <c r="M116" s="2">
        <v>0</v>
      </c>
      <c r="N116" s="2">
        <v>0</v>
      </c>
      <c r="O116" s="2">
        <v>0</v>
      </c>
    </row>
    <row r="117" spans="1:15" ht="20.100000000000001" customHeight="1" x14ac:dyDescent="0.3">
      <c r="A117" s="21"/>
      <c r="B117" s="24"/>
      <c r="C117" s="9" t="s">
        <v>7</v>
      </c>
      <c r="D117" s="2">
        <f t="shared" si="41"/>
        <v>22768.9</v>
      </c>
      <c r="E117" s="2">
        <v>323.60000000000002</v>
      </c>
      <c r="F117" s="2">
        <v>100</v>
      </c>
      <c r="G117" s="2">
        <v>723.7</v>
      </c>
      <c r="H117" s="2">
        <v>8021.6</v>
      </c>
      <c r="I117" s="2">
        <v>13600</v>
      </c>
      <c r="J117" s="2">
        <v>0</v>
      </c>
      <c r="K117" s="2">
        <v>0</v>
      </c>
      <c r="L117" s="2">
        <v>0</v>
      </c>
      <c r="M117" s="2">
        <v>0</v>
      </c>
      <c r="N117" s="2">
        <v>0</v>
      </c>
      <c r="O117" s="2">
        <v>0</v>
      </c>
    </row>
    <row r="118" spans="1:15" ht="20.100000000000001" customHeight="1" x14ac:dyDescent="0.3">
      <c r="A118" s="22"/>
      <c r="B118" s="25"/>
      <c r="C118" s="9" t="s">
        <v>53</v>
      </c>
      <c r="D118" s="2">
        <f t="shared" si="41"/>
        <v>0</v>
      </c>
      <c r="E118" s="2">
        <v>0</v>
      </c>
      <c r="F118" s="2">
        <v>0</v>
      </c>
      <c r="G118" s="2">
        <v>0</v>
      </c>
      <c r="H118" s="2">
        <v>0</v>
      </c>
      <c r="I118" s="2">
        <v>0</v>
      </c>
      <c r="J118" s="2">
        <v>0</v>
      </c>
      <c r="K118" s="2">
        <v>0</v>
      </c>
      <c r="L118" s="2">
        <v>0</v>
      </c>
      <c r="M118" s="2">
        <v>0</v>
      </c>
      <c r="N118" s="2">
        <v>0</v>
      </c>
      <c r="O118" s="2">
        <v>0</v>
      </c>
    </row>
    <row r="119" spans="1:15" ht="20.25" customHeight="1" x14ac:dyDescent="0.3">
      <c r="A119" s="20" t="s">
        <v>33</v>
      </c>
      <c r="B119" s="23" t="s">
        <v>34</v>
      </c>
      <c r="C119" s="7" t="s">
        <v>4</v>
      </c>
      <c r="D119" s="2">
        <f t="shared" si="41"/>
        <v>883193.2</v>
      </c>
      <c r="E119" s="2">
        <f>SUM(E120:E123)</f>
        <v>0</v>
      </c>
      <c r="F119" s="2">
        <f t="shared" ref="F119:O119" si="59">SUM(F120:F123)</f>
        <v>0</v>
      </c>
      <c r="G119" s="2">
        <f t="shared" si="59"/>
        <v>0</v>
      </c>
      <c r="H119" s="2">
        <f t="shared" si="59"/>
        <v>458240</v>
      </c>
      <c r="I119" s="2">
        <f t="shared" si="59"/>
        <v>250202.2</v>
      </c>
      <c r="J119" s="2">
        <f t="shared" si="59"/>
        <v>173003.5</v>
      </c>
      <c r="K119" s="2">
        <f t="shared" si="59"/>
        <v>1747.5</v>
      </c>
      <c r="L119" s="2">
        <f t="shared" si="59"/>
        <v>0</v>
      </c>
      <c r="M119" s="2">
        <f t="shared" si="59"/>
        <v>0</v>
      </c>
      <c r="N119" s="2">
        <f t="shared" si="59"/>
        <v>0</v>
      </c>
      <c r="O119" s="2">
        <f t="shared" si="59"/>
        <v>0</v>
      </c>
    </row>
    <row r="120" spans="1:15" ht="20.25" customHeight="1" x14ac:dyDescent="0.3">
      <c r="A120" s="21"/>
      <c r="B120" s="24"/>
      <c r="C120" s="9" t="s">
        <v>5</v>
      </c>
      <c r="D120" s="2">
        <f t="shared" si="41"/>
        <v>879145.7</v>
      </c>
      <c r="E120" s="2">
        <v>0</v>
      </c>
      <c r="F120" s="2">
        <v>0</v>
      </c>
      <c r="G120" s="2">
        <v>0</v>
      </c>
      <c r="H120" s="2">
        <v>455940</v>
      </c>
      <c r="I120" s="2">
        <v>250202.2</v>
      </c>
      <c r="J120" s="2">
        <v>173003.5</v>
      </c>
      <c r="K120" s="2">
        <v>0</v>
      </c>
      <c r="L120" s="2">
        <v>0</v>
      </c>
      <c r="M120" s="2">
        <v>0</v>
      </c>
      <c r="N120" s="2">
        <v>0</v>
      </c>
      <c r="O120" s="2">
        <v>0</v>
      </c>
    </row>
    <row r="121" spans="1:15" ht="20.25" customHeight="1" x14ac:dyDescent="0.3">
      <c r="A121" s="21"/>
      <c r="B121" s="24"/>
      <c r="C121" s="9" t="s">
        <v>6</v>
      </c>
      <c r="D121" s="2">
        <f>SUM(E121:O121)</f>
        <v>4047.5</v>
      </c>
      <c r="E121" s="2">
        <v>0</v>
      </c>
      <c r="F121" s="2">
        <v>0</v>
      </c>
      <c r="G121" s="2">
        <v>0</v>
      </c>
      <c r="H121" s="2">
        <v>2300</v>
      </c>
      <c r="I121" s="2">
        <v>0</v>
      </c>
      <c r="J121" s="2">
        <v>0</v>
      </c>
      <c r="K121" s="2">
        <v>1747.5</v>
      </c>
      <c r="L121" s="2">
        <v>0</v>
      </c>
      <c r="M121" s="2">
        <v>0</v>
      </c>
      <c r="N121" s="2">
        <v>0</v>
      </c>
      <c r="O121" s="2">
        <v>0</v>
      </c>
    </row>
    <row r="122" spans="1:15" ht="20.25" customHeight="1" x14ac:dyDescent="0.3">
      <c r="A122" s="21"/>
      <c r="B122" s="24"/>
      <c r="C122" s="9" t="s">
        <v>7</v>
      </c>
      <c r="D122" s="2">
        <f t="shared" si="41"/>
        <v>0</v>
      </c>
      <c r="E122" s="2">
        <v>0</v>
      </c>
      <c r="F122" s="2">
        <v>0</v>
      </c>
      <c r="G122" s="2">
        <v>0</v>
      </c>
      <c r="H122" s="2">
        <v>0</v>
      </c>
      <c r="I122" s="2">
        <v>0</v>
      </c>
      <c r="J122" s="2">
        <v>0</v>
      </c>
      <c r="K122" s="2">
        <v>0</v>
      </c>
      <c r="L122" s="2">
        <v>0</v>
      </c>
      <c r="M122" s="2">
        <v>0</v>
      </c>
      <c r="N122" s="2">
        <v>0</v>
      </c>
      <c r="O122" s="2">
        <v>0</v>
      </c>
    </row>
    <row r="123" spans="1:15" ht="22.5" customHeight="1" x14ac:dyDescent="0.3">
      <c r="A123" s="22"/>
      <c r="B123" s="25"/>
      <c r="C123" s="9" t="s">
        <v>53</v>
      </c>
      <c r="D123" s="2">
        <f t="shared" si="41"/>
        <v>0</v>
      </c>
      <c r="E123" s="2">
        <v>0</v>
      </c>
      <c r="F123" s="2">
        <v>0</v>
      </c>
      <c r="G123" s="2">
        <v>0</v>
      </c>
      <c r="H123" s="2">
        <v>0</v>
      </c>
      <c r="I123" s="2">
        <v>0</v>
      </c>
      <c r="J123" s="2">
        <v>0</v>
      </c>
      <c r="K123" s="2">
        <v>0</v>
      </c>
      <c r="L123" s="2">
        <v>0</v>
      </c>
      <c r="M123" s="2">
        <v>0</v>
      </c>
      <c r="N123" s="2">
        <v>0</v>
      </c>
      <c r="O123" s="2">
        <v>0</v>
      </c>
    </row>
    <row r="124" spans="1:15" x14ac:dyDescent="0.3">
      <c r="A124" s="20" t="s">
        <v>35</v>
      </c>
      <c r="B124" s="23" t="s">
        <v>36</v>
      </c>
      <c r="C124" s="7" t="s">
        <v>4</v>
      </c>
      <c r="D124" s="2">
        <f t="shared" si="41"/>
        <v>13638</v>
      </c>
      <c r="E124" s="2">
        <f>SUM(E125:E128)</f>
        <v>13638</v>
      </c>
      <c r="F124" s="2">
        <f t="shared" ref="F124:O124" si="60">SUM(F125:F128)</f>
        <v>0</v>
      </c>
      <c r="G124" s="2">
        <f t="shared" si="60"/>
        <v>0</v>
      </c>
      <c r="H124" s="2">
        <f t="shared" si="60"/>
        <v>0</v>
      </c>
      <c r="I124" s="2">
        <f t="shared" si="60"/>
        <v>0</v>
      </c>
      <c r="J124" s="2">
        <f t="shared" si="60"/>
        <v>0</v>
      </c>
      <c r="K124" s="2">
        <f t="shared" si="60"/>
        <v>0</v>
      </c>
      <c r="L124" s="2">
        <f t="shared" si="60"/>
        <v>0</v>
      </c>
      <c r="M124" s="2">
        <f t="shared" si="60"/>
        <v>0</v>
      </c>
      <c r="N124" s="2">
        <f t="shared" si="60"/>
        <v>0</v>
      </c>
      <c r="O124" s="2">
        <f t="shared" si="60"/>
        <v>0</v>
      </c>
    </row>
    <row r="125" spans="1:15" x14ac:dyDescent="0.3">
      <c r="A125" s="21"/>
      <c r="B125" s="24"/>
      <c r="C125" s="9" t="s">
        <v>5</v>
      </c>
      <c r="D125" s="2">
        <f t="shared" si="41"/>
        <v>0</v>
      </c>
      <c r="E125" s="2">
        <v>0</v>
      </c>
      <c r="F125" s="2">
        <v>0</v>
      </c>
      <c r="G125" s="2">
        <v>0</v>
      </c>
      <c r="H125" s="2">
        <v>0</v>
      </c>
      <c r="I125" s="2">
        <v>0</v>
      </c>
      <c r="J125" s="2">
        <v>0</v>
      </c>
      <c r="K125" s="2">
        <v>0</v>
      </c>
      <c r="L125" s="2">
        <v>0</v>
      </c>
      <c r="M125" s="2">
        <v>0</v>
      </c>
      <c r="N125" s="2">
        <v>0</v>
      </c>
      <c r="O125" s="2">
        <v>0</v>
      </c>
    </row>
    <row r="126" spans="1:15" x14ac:dyDescent="0.3">
      <c r="A126" s="21"/>
      <c r="B126" s="24"/>
      <c r="C126" s="9" t="s">
        <v>6</v>
      </c>
      <c r="D126" s="2">
        <f t="shared" si="41"/>
        <v>0</v>
      </c>
      <c r="E126" s="2">
        <v>0</v>
      </c>
      <c r="F126" s="2">
        <v>0</v>
      </c>
      <c r="G126" s="2">
        <v>0</v>
      </c>
      <c r="H126" s="2">
        <v>0</v>
      </c>
      <c r="I126" s="2">
        <v>0</v>
      </c>
      <c r="J126" s="2">
        <v>0</v>
      </c>
      <c r="K126" s="2">
        <v>0</v>
      </c>
      <c r="L126" s="2">
        <v>0</v>
      </c>
      <c r="M126" s="2">
        <v>0</v>
      </c>
      <c r="N126" s="2">
        <v>0</v>
      </c>
      <c r="O126" s="2">
        <v>0</v>
      </c>
    </row>
    <row r="127" spans="1:15" x14ac:dyDescent="0.3">
      <c r="A127" s="21"/>
      <c r="B127" s="24"/>
      <c r="C127" s="9" t="s">
        <v>7</v>
      </c>
      <c r="D127" s="2">
        <f t="shared" si="41"/>
        <v>13638</v>
      </c>
      <c r="E127" s="2">
        <v>13638</v>
      </c>
      <c r="F127" s="2">
        <v>0</v>
      </c>
      <c r="G127" s="2">
        <v>0</v>
      </c>
      <c r="H127" s="2">
        <v>0</v>
      </c>
      <c r="I127" s="2">
        <v>0</v>
      </c>
      <c r="J127" s="2">
        <v>0</v>
      </c>
      <c r="K127" s="2">
        <v>0</v>
      </c>
      <c r="L127" s="2">
        <v>0</v>
      </c>
      <c r="M127" s="2">
        <v>0</v>
      </c>
      <c r="N127" s="2">
        <v>0</v>
      </c>
      <c r="O127" s="2">
        <v>0</v>
      </c>
    </row>
    <row r="128" spans="1:15" ht="20.100000000000001" customHeight="1" x14ac:dyDescent="0.3">
      <c r="A128" s="22"/>
      <c r="B128" s="25"/>
      <c r="C128" s="9" t="s">
        <v>53</v>
      </c>
      <c r="D128" s="2">
        <f t="shared" si="41"/>
        <v>0</v>
      </c>
      <c r="E128" s="2">
        <v>0</v>
      </c>
      <c r="F128" s="2">
        <v>0</v>
      </c>
      <c r="G128" s="2">
        <v>0</v>
      </c>
      <c r="H128" s="2">
        <v>0</v>
      </c>
      <c r="I128" s="2">
        <v>0</v>
      </c>
      <c r="J128" s="2">
        <v>0</v>
      </c>
      <c r="K128" s="2">
        <v>0</v>
      </c>
      <c r="L128" s="2">
        <v>0</v>
      </c>
      <c r="M128" s="2">
        <v>0</v>
      </c>
      <c r="N128" s="2">
        <v>0</v>
      </c>
      <c r="O128" s="2">
        <v>0</v>
      </c>
    </row>
    <row r="129" spans="1:15" x14ac:dyDescent="0.3">
      <c r="A129" s="20" t="s">
        <v>63</v>
      </c>
      <c r="B129" s="23" t="s">
        <v>76</v>
      </c>
      <c r="C129" s="7" t="s">
        <v>4</v>
      </c>
      <c r="D129" s="2">
        <f t="shared" si="41"/>
        <v>20294.800000000003</v>
      </c>
      <c r="E129" s="2">
        <f>SUM(E130:E133)</f>
        <v>0</v>
      </c>
      <c r="F129" s="2">
        <f t="shared" ref="F129:O129" si="61">SUM(F130:F133)</f>
        <v>2566.6999999999998</v>
      </c>
      <c r="G129" s="2">
        <f t="shared" si="61"/>
        <v>1856.5</v>
      </c>
      <c r="H129" s="2">
        <f t="shared" si="61"/>
        <v>2476.5</v>
      </c>
      <c r="I129" s="2">
        <f t="shared" si="61"/>
        <v>9038</v>
      </c>
      <c r="J129" s="2">
        <f t="shared" si="61"/>
        <v>3759.7</v>
      </c>
      <c r="K129" s="2">
        <f t="shared" si="61"/>
        <v>597.4</v>
      </c>
      <c r="L129" s="2">
        <f t="shared" si="61"/>
        <v>0</v>
      </c>
      <c r="M129" s="2">
        <f t="shared" si="61"/>
        <v>0</v>
      </c>
      <c r="N129" s="2">
        <f t="shared" si="61"/>
        <v>0</v>
      </c>
      <c r="O129" s="2">
        <f t="shared" si="61"/>
        <v>0</v>
      </c>
    </row>
    <row r="130" spans="1:15" x14ac:dyDescent="0.3">
      <c r="A130" s="21"/>
      <c r="B130" s="24"/>
      <c r="C130" s="9" t="s">
        <v>5</v>
      </c>
      <c r="D130" s="2">
        <f t="shared" si="41"/>
        <v>0</v>
      </c>
      <c r="E130" s="2">
        <v>0</v>
      </c>
      <c r="F130" s="2">
        <v>0</v>
      </c>
      <c r="G130" s="2">
        <v>0</v>
      </c>
      <c r="H130" s="2">
        <v>0</v>
      </c>
      <c r="I130" s="2">
        <v>0</v>
      </c>
      <c r="J130" s="2">
        <v>0</v>
      </c>
      <c r="K130" s="2">
        <v>0</v>
      </c>
      <c r="L130" s="2">
        <v>0</v>
      </c>
      <c r="M130" s="2">
        <v>0</v>
      </c>
      <c r="N130" s="2">
        <v>0</v>
      </c>
      <c r="O130" s="2">
        <v>0</v>
      </c>
    </row>
    <row r="131" spans="1:15" x14ac:dyDescent="0.3">
      <c r="A131" s="21"/>
      <c r="B131" s="24"/>
      <c r="C131" s="9" t="s">
        <v>6</v>
      </c>
      <c r="D131" s="2">
        <f t="shared" si="41"/>
        <v>14306</v>
      </c>
      <c r="E131" s="2">
        <v>0</v>
      </c>
      <c r="F131" s="2">
        <v>2066.6999999999998</v>
      </c>
      <c r="G131" s="2">
        <v>1096.5</v>
      </c>
      <c r="H131" s="2">
        <v>1096.5</v>
      </c>
      <c r="I131" s="2">
        <v>7286.6</v>
      </c>
      <c r="J131" s="2">
        <v>2759.7</v>
      </c>
      <c r="K131" s="2">
        <v>0</v>
      </c>
      <c r="L131" s="2">
        <v>0</v>
      </c>
      <c r="M131" s="2">
        <v>0</v>
      </c>
      <c r="N131" s="2">
        <v>0</v>
      </c>
      <c r="O131" s="2">
        <v>0</v>
      </c>
    </row>
    <row r="132" spans="1:15" x14ac:dyDescent="0.3">
      <c r="A132" s="21"/>
      <c r="B132" s="24"/>
      <c r="C132" s="9" t="s">
        <v>7</v>
      </c>
      <c r="D132" s="2">
        <f t="shared" si="41"/>
        <v>5988.7999999999993</v>
      </c>
      <c r="E132" s="2">
        <v>0</v>
      </c>
      <c r="F132" s="2">
        <v>500</v>
      </c>
      <c r="G132" s="2">
        <v>760</v>
      </c>
      <c r="H132" s="2">
        <v>1380</v>
      </c>
      <c r="I132" s="2">
        <v>1751.4</v>
      </c>
      <c r="J132" s="2">
        <v>1000</v>
      </c>
      <c r="K132" s="2">
        <v>597.4</v>
      </c>
      <c r="L132" s="2">
        <v>0</v>
      </c>
      <c r="M132" s="2">
        <v>0</v>
      </c>
      <c r="N132" s="2">
        <v>0</v>
      </c>
      <c r="O132" s="2">
        <v>0</v>
      </c>
    </row>
    <row r="133" spans="1:15" ht="20.100000000000001" customHeight="1" x14ac:dyDescent="0.3">
      <c r="A133" s="22"/>
      <c r="B133" s="25"/>
      <c r="C133" s="9" t="s">
        <v>53</v>
      </c>
      <c r="D133" s="2">
        <f t="shared" si="41"/>
        <v>0</v>
      </c>
      <c r="E133" s="2">
        <v>0</v>
      </c>
      <c r="F133" s="2">
        <v>0</v>
      </c>
      <c r="G133" s="2">
        <v>0</v>
      </c>
      <c r="H133" s="2">
        <v>0</v>
      </c>
      <c r="I133" s="2">
        <v>0</v>
      </c>
      <c r="J133" s="2">
        <v>0</v>
      </c>
      <c r="K133" s="2">
        <v>0</v>
      </c>
      <c r="L133" s="2">
        <v>0</v>
      </c>
      <c r="M133" s="2">
        <v>0</v>
      </c>
      <c r="N133" s="2">
        <v>0</v>
      </c>
      <c r="O133" s="2">
        <v>0</v>
      </c>
    </row>
    <row r="134" spans="1:15" x14ac:dyDescent="0.3">
      <c r="A134" s="20" t="s">
        <v>64</v>
      </c>
      <c r="B134" s="23" t="s">
        <v>37</v>
      </c>
      <c r="C134" s="7" t="s">
        <v>4</v>
      </c>
      <c r="D134" s="2">
        <f t="shared" si="41"/>
        <v>28350.799999999999</v>
      </c>
      <c r="E134" s="2">
        <f>SUM(E135:E138)</f>
        <v>0</v>
      </c>
      <c r="F134" s="2">
        <f>SUM(F135:F138)</f>
        <v>14174.9</v>
      </c>
      <c r="G134" s="2">
        <f t="shared" ref="G134:O134" si="62">SUM(G135:G138)</f>
        <v>14175.9</v>
      </c>
      <c r="H134" s="2">
        <f t="shared" si="62"/>
        <v>0</v>
      </c>
      <c r="I134" s="2">
        <f t="shared" si="62"/>
        <v>0</v>
      </c>
      <c r="J134" s="2">
        <f t="shared" si="62"/>
        <v>0</v>
      </c>
      <c r="K134" s="2">
        <f t="shared" si="62"/>
        <v>0</v>
      </c>
      <c r="L134" s="2">
        <f t="shared" si="62"/>
        <v>0</v>
      </c>
      <c r="M134" s="2">
        <f t="shared" si="62"/>
        <v>0</v>
      </c>
      <c r="N134" s="2">
        <f t="shared" si="62"/>
        <v>0</v>
      </c>
      <c r="O134" s="2">
        <f t="shared" si="62"/>
        <v>0</v>
      </c>
    </row>
    <row r="135" spans="1:15" x14ac:dyDescent="0.3">
      <c r="A135" s="21"/>
      <c r="B135" s="24"/>
      <c r="C135" s="9" t="s">
        <v>5</v>
      </c>
      <c r="D135" s="2">
        <f t="shared" si="41"/>
        <v>0</v>
      </c>
      <c r="E135" s="2">
        <v>0</v>
      </c>
      <c r="F135" s="2">
        <v>0</v>
      </c>
      <c r="G135" s="2">
        <v>0</v>
      </c>
      <c r="H135" s="2">
        <v>0</v>
      </c>
      <c r="I135" s="2">
        <v>0</v>
      </c>
      <c r="J135" s="2">
        <v>0</v>
      </c>
      <c r="K135" s="2">
        <v>0</v>
      </c>
      <c r="L135" s="2">
        <v>0</v>
      </c>
      <c r="M135" s="2">
        <v>0</v>
      </c>
      <c r="N135" s="2">
        <v>0</v>
      </c>
      <c r="O135" s="2">
        <v>0</v>
      </c>
    </row>
    <row r="136" spans="1:15" x14ac:dyDescent="0.3">
      <c r="A136" s="21"/>
      <c r="B136" s="24"/>
      <c r="C136" s="9" t="s">
        <v>6</v>
      </c>
      <c r="D136" s="2">
        <f t="shared" si="41"/>
        <v>0</v>
      </c>
      <c r="E136" s="2">
        <v>0</v>
      </c>
      <c r="F136" s="2">
        <v>0</v>
      </c>
      <c r="G136" s="2">
        <v>0</v>
      </c>
      <c r="H136" s="2">
        <v>0</v>
      </c>
      <c r="I136" s="2">
        <v>0</v>
      </c>
      <c r="J136" s="2">
        <v>0</v>
      </c>
      <c r="K136" s="2">
        <v>0</v>
      </c>
      <c r="L136" s="2">
        <v>0</v>
      </c>
      <c r="M136" s="2">
        <v>0</v>
      </c>
      <c r="N136" s="2">
        <v>0</v>
      </c>
      <c r="O136" s="2">
        <v>0</v>
      </c>
    </row>
    <row r="137" spans="1:15" x14ac:dyDescent="0.3">
      <c r="A137" s="21"/>
      <c r="B137" s="24"/>
      <c r="C137" s="9" t="s">
        <v>7</v>
      </c>
      <c r="D137" s="2">
        <f t="shared" si="41"/>
        <v>28350.799999999999</v>
      </c>
      <c r="E137" s="2">
        <v>0</v>
      </c>
      <c r="F137" s="2">
        <v>14174.9</v>
      </c>
      <c r="G137" s="2">
        <v>14175.9</v>
      </c>
      <c r="H137" s="2">
        <v>0</v>
      </c>
      <c r="I137" s="2">
        <v>0</v>
      </c>
      <c r="J137" s="2">
        <v>0</v>
      </c>
      <c r="K137" s="2">
        <v>0</v>
      </c>
      <c r="L137" s="2">
        <v>0</v>
      </c>
      <c r="M137" s="2">
        <v>0</v>
      </c>
      <c r="N137" s="2">
        <v>0</v>
      </c>
      <c r="O137" s="2">
        <v>0</v>
      </c>
    </row>
    <row r="138" spans="1:15" ht="17.25" customHeight="1" x14ac:dyDescent="0.3">
      <c r="A138" s="22"/>
      <c r="B138" s="25"/>
      <c r="C138" s="9" t="s">
        <v>53</v>
      </c>
      <c r="D138" s="2">
        <f t="shared" si="41"/>
        <v>0</v>
      </c>
      <c r="E138" s="2">
        <v>0</v>
      </c>
      <c r="F138" s="2">
        <v>0</v>
      </c>
      <c r="G138" s="2">
        <v>0</v>
      </c>
      <c r="H138" s="2">
        <v>0</v>
      </c>
      <c r="I138" s="2">
        <v>0</v>
      </c>
      <c r="J138" s="2">
        <v>0</v>
      </c>
      <c r="K138" s="2">
        <v>0</v>
      </c>
      <c r="L138" s="2">
        <v>0</v>
      </c>
      <c r="M138" s="2">
        <v>0</v>
      </c>
      <c r="N138" s="2">
        <v>0</v>
      </c>
      <c r="O138" s="2">
        <v>0</v>
      </c>
    </row>
    <row r="139" spans="1:15" ht="24" customHeight="1" x14ac:dyDescent="0.3">
      <c r="A139" s="20" t="s">
        <v>65</v>
      </c>
      <c r="B139" s="23" t="s">
        <v>58</v>
      </c>
      <c r="C139" s="7" t="s">
        <v>4</v>
      </c>
      <c r="D139" s="2">
        <f t="shared" si="41"/>
        <v>7296.2</v>
      </c>
      <c r="E139" s="2">
        <f>SUM(E140:E143)</f>
        <v>0</v>
      </c>
      <c r="F139" s="2">
        <f>SUM(F140:F143)</f>
        <v>500</v>
      </c>
      <c r="G139" s="2">
        <f t="shared" ref="G139:O139" si="63">SUM(G140:G143)</f>
        <v>100</v>
      </c>
      <c r="H139" s="2">
        <f t="shared" si="63"/>
        <v>40</v>
      </c>
      <c r="I139" s="2">
        <f t="shared" si="63"/>
        <v>6656.2</v>
      </c>
      <c r="J139" s="2">
        <f t="shared" si="63"/>
        <v>0</v>
      </c>
      <c r="K139" s="2">
        <f t="shared" si="63"/>
        <v>0</v>
      </c>
      <c r="L139" s="2">
        <f t="shared" si="63"/>
        <v>0</v>
      </c>
      <c r="M139" s="2">
        <f t="shared" si="63"/>
        <v>0</v>
      </c>
      <c r="N139" s="2">
        <f t="shared" si="63"/>
        <v>0</v>
      </c>
      <c r="O139" s="2">
        <f t="shared" si="63"/>
        <v>0</v>
      </c>
    </row>
    <row r="140" spans="1:15" ht="24" customHeight="1" x14ac:dyDescent="0.3">
      <c r="A140" s="21"/>
      <c r="B140" s="24"/>
      <c r="C140" s="9" t="s">
        <v>5</v>
      </c>
      <c r="D140" s="2">
        <f t="shared" si="41"/>
        <v>0</v>
      </c>
      <c r="E140" s="2">
        <v>0</v>
      </c>
      <c r="F140" s="2">
        <v>0</v>
      </c>
      <c r="G140" s="2">
        <v>0</v>
      </c>
      <c r="H140" s="2">
        <v>0</v>
      </c>
      <c r="I140" s="2">
        <v>0</v>
      </c>
      <c r="J140" s="2">
        <v>0</v>
      </c>
      <c r="K140" s="2">
        <v>0</v>
      </c>
      <c r="L140" s="2">
        <v>0</v>
      </c>
      <c r="M140" s="2">
        <v>0</v>
      </c>
      <c r="N140" s="2">
        <v>0</v>
      </c>
      <c r="O140" s="2">
        <v>0</v>
      </c>
    </row>
    <row r="141" spans="1:15" ht="24" customHeight="1" x14ac:dyDescent="0.3">
      <c r="A141" s="21"/>
      <c r="B141" s="24"/>
      <c r="C141" s="9" t="s">
        <v>6</v>
      </c>
      <c r="D141" s="2">
        <f t="shared" si="41"/>
        <v>0</v>
      </c>
      <c r="E141" s="2">
        <v>0</v>
      </c>
      <c r="F141" s="2">
        <v>0</v>
      </c>
      <c r="G141" s="2">
        <v>0</v>
      </c>
      <c r="H141" s="2">
        <v>0</v>
      </c>
      <c r="I141" s="2">
        <v>0</v>
      </c>
      <c r="J141" s="2">
        <v>0</v>
      </c>
      <c r="K141" s="2">
        <v>0</v>
      </c>
      <c r="L141" s="2">
        <v>0</v>
      </c>
      <c r="M141" s="2">
        <v>0</v>
      </c>
      <c r="N141" s="2">
        <v>0</v>
      </c>
      <c r="O141" s="2">
        <v>0</v>
      </c>
    </row>
    <row r="142" spans="1:15" ht="24" customHeight="1" x14ac:dyDescent="0.3">
      <c r="A142" s="21"/>
      <c r="B142" s="24"/>
      <c r="C142" s="9" t="s">
        <v>7</v>
      </c>
      <c r="D142" s="2">
        <f t="shared" si="41"/>
        <v>7296.2</v>
      </c>
      <c r="E142" s="2">
        <v>0</v>
      </c>
      <c r="F142" s="2">
        <v>500</v>
      </c>
      <c r="G142" s="2">
        <v>100</v>
      </c>
      <c r="H142" s="2">
        <v>40</v>
      </c>
      <c r="I142" s="2">
        <v>6656.2</v>
      </c>
      <c r="J142" s="2">
        <v>0</v>
      </c>
      <c r="K142" s="2">
        <v>0</v>
      </c>
      <c r="L142" s="2">
        <v>0</v>
      </c>
      <c r="M142" s="2">
        <v>0</v>
      </c>
      <c r="N142" s="2">
        <v>0</v>
      </c>
      <c r="O142" s="2">
        <v>0</v>
      </c>
    </row>
    <row r="143" spans="1:15" ht="24" customHeight="1" x14ac:dyDescent="0.3">
      <c r="A143" s="22"/>
      <c r="B143" s="25"/>
      <c r="C143" s="9" t="s">
        <v>53</v>
      </c>
      <c r="D143" s="2">
        <f t="shared" si="41"/>
        <v>0</v>
      </c>
      <c r="E143" s="2">
        <v>0</v>
      </c>
      <c r="F143" s="2">
        <v>0</v>
      </c>
      <c r="G143" s="2">
        <v>0</v>
      </c>
      <c r="H143" s="2">
        <v>0</v>
      </c>
      <c r="I143" s="2">
        <v>0</v>
      </c>
      <c r="J143" s="2">
        <v>0</v>
      </c>
      <c r="K143" s="2">
        <v>0</v>
      </c>
      <c r="L143" s="2">
        <v>0</v>
      </c>
      <c r="M143" s="2">
        <v>0</v>
      </c>
      <c r="N143" s="2">
        <v>0</v>
      </c>
      <c r="O143" s="2">
        <v>0</v>
      </c>
    </row>
    <row r="144" spans="1:15" x14ac:dyDescent="0.3">
      <c r="A144" s="20" t="s">
        <v>38</v>
      </c>
      <c r="B144" s="23" t="s">
        <v>66</v>
      </c>
      <c r="C144" s="7" t="s">
        <v>4</v>
      </c>
      <c r="D144" s="2">
        <f>SUM(E144:O144)</f>
        <v>22266.33</v>
      </c>
      <c r="E144" s="2">
        <f>SUM(E145:E148)</f>
        <v>0</v>
      </c>
      <c r="F144" s="2">
        <f t="shared" ref="F144:N144" si="64">SUM(F145:F148)</f>
        <v>0</v>
      </c>
      <c r="G144" s="2">
        <f t="shared" si="64"/>
        <v>10603.7</v>
      </c>
      <c r="H144" s="2">
        <f t="shared" si="64"/>
        <v>3856</v>
      </c>
      <c r="I144" s="2">
        <f t="shared" si="64"/>
        <v>3953.4</v>
      </c>
      <c r="J144" s="2">
        <f t="shared" si="64"/>
        <v>2359.8000000000002</v>
      </c>
      <c r="K144" s="2">
        <f t="shared" si="64"/>
        <v>0</v>
      </c>
      <c r="L144" s="2">
        <f t="shared" si="64"/>
        <v>1493.43</v>
      </c>
      <c r="M144" s="2">
        <f t="shared" si="64"/>
        <v>0</v>
      </c>
      <c r="N144" s="2">
        <f t="shared" si="64"/>
        <v>0</v>
      </c>
      <c r="O144" s="2">
        <v>0</v>
      </c>
    </row>
    <row r="145" spans="1:15" x14ac:dyDescent="0.3">
      <c r="A145" s="21"/>
      <c r="B145" s="24"/>
      <c r="C145" s="9" t="s">
        <v>5</v>
      </c>
      <c r="D145" s="2">
        <f t="shared" si="41"/>
        <v>0</v>
      </c>
      <c r="E145" s="2">
        <v>0</v>
      </c>
      <c r="F145" s="2">
        <v>0</v>
      </c>
      <c r="G145" s="2">
        <v>0</v>
      </c>
      <c r="H145" s="2">
        <v>0</v>
      </c>
      <c r="I145" s="2">
        <v>0</v>
      </c>
      <c r="J145" s="2">
        <v>0</v>
      </c>
      <c r="K145" s="2">
        <v>0</v>
      </c>
      <c r="L145" s="2">
        <v>0</v>
      </c>
      <c r="M145" s="2">
        <v>0</v>
      </c>
      <c r="N145" s="2">
        <v>0</v>
      </c>
      <c r="O145" s="2">
        <v>0</v>
      </c>
    </row>
    <row r="146" spans="1:15" x14ac:dyDescent="0.3">
      <c r="A146" s="21"/>
      <c r="B146" s="24"/>
      <c r="C146" s="9" t="s">
        <v>6</v>
      </c>
      <c r="D146" s="2">
        <f t="shared" si="41"/>
        <v>0</v>
      </c>
      <c r="E146" s="2">
        <v>0</v>
      </c>
      <c r="F146" s="2">
        <v>0</v>
      </c>
      <c r="G146" s="2">
        <v>0</v>
      </c>
      <c r="H146" s="2">
        <v>0</v>
      </c>
      <c r="I146" s="2">
        <v>0</v>
      </c>
      <c r="J146" s="2">
        <v>0</v>
      </c>
      <c r="K146" s="2">
        <v>0</v>
      </c>
      <c r="L146" s="2">
        <v>0</v>
      </c>
      <c r="M146" s="2">
        <v>0</v>
      </c>
      <c r="N146" s="2">
        <v>0</v>
      </c>
      <c r="O146" s="2">
        <v>0</v>
      </c>
    </row>
    <row r="147" spans="1:15" x14ac:dyDescent="0.3">
      <c r="A147" s="21"/>
      <c r="B147" s="24"/>
      <c r="C147" s="9" t="s">
        <v>7</v>
      </c>
      <c r="D147" s="2">
        <f t="shared" si="41"/>
        <v>22266.33</v>
      </c>
      <c r="E147" s="2">
        <v>0</v>
      </c>
      <c r="F147" s="2">
        <v>0</v>
      </c>
      <c r="G147" s="2">
        <v>10603.7</v>
      </c>
      <c r="H147" s="2">
        <v>3856</v>
      </c>
      <c r="I147" s="2">
        <v>3953.4</v>
      </c>
      <c r="J147" s="2">
        <v>2359.8000000000002</v>
      </c>
      <c r="K147" s="2">
        <v>0</v>
      </c>
      <c r="L147" s="2">
        <v>1493.43</v>
      </c>
      <c r="M147" s="2">
        <v>0</v>
      </c>
      <c r="N147" s="2">
        <v>0</v>
      </c>
      <c r="O147" s="2">
        <v>0</v>
      </c>
    </row>
    <row r="148" spans="1:15" ht="18" customHeight="1" x14ac:dyDescent="0.3">
      <c r="A148" s="22"/>
      <c r="B148" s="25"/>
      <c r="C148" s="9" t="s">
        <v>53</v>
      </c>
      <c r="D148" s="2">
        <f t="shared" si="41"/>
        <v>0</v>
      </c>
      <c r="E148" s="2">
        <v>0</v>
      </c>
      <c r="F148" s="2">
        <v>0</v>
      </c>
      <c r="G148" s="2">
        <v>0</v>
      </c>
      <c r="H148" s="2">
        <v>0</v>
      </c>
      <c r="I148" s="2">
        <v>0</v>
      </c>
      <c r="J148" s="2">
        <v>0</v>
      </c>
      <c r="K148" s="2">
        <v>0</v>
      </c>
      <c r="L148" s="2">
        <v>0</v>
      </c>
      <c r="M148" s="2">
        <v>0</v>
      </c>
      <c r="N148" s="2">
        <v>0</v>
      </c>
      <c r="O148" s="2">
        <v>0</v>
      </c>
    </row>
    <row r="149" spans="1:15" ht="21" customHeight="1" x14ac:dyDescent="0.3">
      <c r="A149" s="20" t="s">
        <v>39</v>
      </c>
      <c r="B149" s="23" t="s">
        <v>40</v>
      </c>
      <c r="C149" s="7" t="s">
        <v>4</v>
      </c>
      <c r="D149" s="2">
        <f t="shared" si="41"/>
        <v>4349.8</v>
      </c>
      <c r="E149" s="2">
        <f>SUM(E150:E153)</f>
        <v>0</v>
      </c>
      <c r="F149" s="2">
        <f t="shared" ref="F149:O149" si="65">SUM(F150:F153)</f>
        <v>0</v>
      </c>
      <c r="G149" s="2">
        <f>SUM(G150:G153)</f>
        <v>0</v>
      </c>
      <c r="H149" s="2">
        <f t="shared" si="65"/>
        <v>0</v>
      </c>
      <c r="I149" s="2">
        <f t="shared" si="65"/>
        <v>4349.8</v>
      </c>
      <c r="J149" s="2">
        <f t="shared" si="65"/>
        <v>0</v>
      </c>
      <c r="K149" s="2">
        <f t="shared" si="65"/>
        <v>0</v>
      </c>
      <c r="L149" s="2">
        <f t="shared" si="65"/>
        <v>0</v>
      </c>
      <c r="M149" s="2">
        <f t="shared" si="65"/>
        <v>0</v>
      </c>
      <c r="N149" s="2">
        <f t="shared" si="65"/>
        <v>0</v>
      </c>
      <c r="O149" s="2">
        <f t="shared" si="65"/>
        <v>0</v>
      </c>
    </row>
    <row r="150" spans="1:15" ht="19.5" customHeight="1" x14ac:dyDescent="0.3">
      <c r="A150" s="21"/>
      <c r="B150" s="24"/>
      <c r="C150" s="9" t="s">
        <v>5</v>
      </c>
      <c r="D150" s="2">
        <f t="shared" si="41"/>
        <v>0</v>
      </c>
      <c r="E150" s="2">
        <v>0</v>
      </c>
      <c r="F150" s="2">
        <v>0</v>
      </c>
      <c r="G150" s="2">
        <v>0</v>
      </c>
      <c r="H150" s="2">
        <v>0</v>
      </c>
      <c r="I150" s="2">
        <v>0</v>
      </c>
      <c r="J150" s="2">
        <v>0</v>
      </c>
      <c r="K150" s="2">
        <v>0</v>
      </c>
      <c r="L150" s="2">
        <v>0</v>
      </c>
      <c r="M150" s="2">
        <v>0</v>
      </c>
      <c r="N150" s="2">
        <v>0</v>
      </c>
      <c r="O150" s="2">
        <v>0</v>
      </c>
    </row>
    <row r="151" spans="1:15" ht="19.5" customHeight="1" x14ac:dyDescent="0.3">
      <c r="A151" s="21"/>
      <c r="B151" s="24"/>
      <c r="C151" s="9" t="s">
        <v>6</v>
      </c>
      <c r="D151" s="2">
        <f t="shared" si="41"/>
        <v>0</v>
      </c>
      <c r="E151" s="2">
        <v>0</v>
      </c>
      <c r="F151" s="2">
        <v>0</v>
      </c>
      <c r="G151" s="2">
        <v>0</v>
      </c>
      <c r="H151" s="2">
        <v>0</v>
      </c>
      <c r="I151" s="2">
        <v>0</v>
      </c>
      <c r="J151" s="2">
        <v>0</v>
      </c>
      <c r="K151" s="2">
        <v>0</v>
      </c>
      <c r="L151" s="2">
        <v>0</v>
      </c>
      <c r="M151" s="2">
        <v>0</v>
      </c>
      <c r="N151" s="2">
        <v>0</v>
      </c>
      <c r="O151" s="2">
        <v>0</v>
      </c>
    </row>
    <row r="152" spans="1:15" ht="19.5" customHeight="1" x14ac:dyDescent="0.3">
      <c r="A152" s="21"/>
      <c r="B152" s="24"/>
      <c r="C152" s="9" t="s">
        <v>7</v>
      </c>
      <c r="D152" s="2">
        <f t="shared" si="41"/>
        <v>4349.8</v>
      </c>
      <c r="E152" s="2">
        <v>0</v>
      </c>
      <c r="F152" s="2">
        <v>0</v>
      </c>
      <c r="G152" s="2">
        <v>0</v>
      </c>
      <c r="H152" s="2">
        <v>0</v>
      </c>
      <c r="I152" s="2">
        <v>4349.8</v>
      </c>
      <c r="J152" s="2">
        <v>0</v>
      </c>
      <c r="K152" s="2">
        <v>0</v>
      </c>
      <c r="L152" s="2">
        <v>0</v>
      </c>
      <c r="M152" s="2">
        <v>0</v>
      </c>
      <c r="N152" s="2">
        <v>0</v>
      </c>
      <c r="O152" s="2">
        <v>0</v>
      </c>
    </row>
    <row r="153" spans="1:15" ht="18" customHeight="1" x14ac:dyDescent="0.3">
      <c r="A153" s="22"/>
      <c r="B153" s="25"/>
      <c r="C153" s="9" t="s">
        <v>53</v>
      </c>
      <c r="D153" s="2">
        <f t="shared" si="41"/>
        <v>0</v>
      </c>
      <c r="E153" s="2">
        <v>0</v>
      </c>
      <c r="F153" s="2">
        <v>0</v>
      </c>
      <c r="G153" s="2">
        <v>0</v>
      </c>
      <c r="H153" s="2">
        <v>0</v>
      </c>
      <c r="I153" s="2">
        <v>0</v>
      </c>
      <c r="J153" s="2">
        <v>0</v>
      </c>
      <c r="K153" s="2">
        <v>0</v>
      </c>
      <c r="L153" s="2">
        <v>0</v>
      </c>
      <c r="M153" s="2">
        <v>0</v>
      </c>
      <c r="N153" s="2">
        <v>0</v>
      </c>
      <c r="O153" s="2">
        <v>0</v>
      </c>
    </row>
    <row r="154" spans="1:15" ht="36.75" customHeight="1" x14ac:dyDescent="0.3">
      <c r="A154" s="20" t="s">
        <v>56</v>
      </c>
      <c r="B154" s="27" t="s">
        <v>67</v>
      </c>
      <c r="C154" s="7" t="s">
        <v>4</v>
      </c>
      <c r="D154" s="17">
        <f>SUM(E154:O154)</f>
        <v>1870206.5000000002</v>
      </c>
      <c r="E154" s="2">
        <f t="shared" ref="E154:J154" si="66">SUM(E155:E160)</f>
        <v>0</v>
      </c>
      <c r="F154" s="2">
        <f t="shared" si="66"/>
        <v>0</v>
      </c>
      <c r="G154" s="2">
        <f t="shared" si="66"/>
        <v>0</v>
      </c>
      <c r="H154" s="2">
        <f t="shared" si="66"/>
        <v>0</v>
      </c>
      <c r="I154" s="2">
        <f t="shared" si="66"/>
        <v>26315.8</v>
      </c>
      <c r="J154" s="2">
        <f t="shared" si="66"/>
        <v>284310.40000000002</v>
      </c>
      <c r="K154" s="2">
        <f>SUM(K155:K160)-K159-K157</f>
        <v>922112.70000000007</v>
      </c>
      <c r="L154" s="17">
        <f>SUM(L155:L160)-L159-L157</f>
        <v>472674.5</v>
      </c>
      <c r="M154" s="17">
        <f>SUM(M155:M160)-M159-M157</f>
        <v>107304.3</v>
      </c>
      <c r="N154" s="2">
        <f t="shared" ref="N154:O154" si="67">SUM(N155:N160)-N159-N157</f>
        <v>57488.800000000003</v>
      </c>
      <c r="O154" s="2">
        <f t="shared" si="67"/>
        <v>0</v>
      </c>
    </row>
    <row r="155" spans="1:15" ht="24.75" customHeight="1" x14ac:dyDescent="0.3">
      <c r="A155" s="21"/>
      <c r="B155" s="28"/>
      <c r="C155" s="9" t="s">
        <v>5</v>
      </c>
      <c r="D155" s="2">
        <f t="shared" ref="D155:D160" si="68">SUM(E155:O155)</f>
        <v>0</v>
      </c>
      <c r="E155" s="2">
        <v>0</v>
      </c>
      <c r="F155" s="2">
        <v>0</v>
      </c>
      <c r="G155" s="2">
        <v>0</v>
      </c>
      <c r="H155" s="2">
        <v>0</v>
      </c>
      <c r="I155" s="2">
        <v>0</v>
      </c>
      <c r="J155" s="2">
        <v>0</v>
      </c>
      <c r="K155" s="2">
        <v>0</v>
      </c>
      <c r="L155" s="2">
        <v>0</v>
      </c>
      <c r="M155" s="2">
        <v>0</v>
      </c>
      <c r="N155" s="2">
        <v>0</v>
      </c>
      <c r="O155" s="2">
        <v>0</v>
      </c>
    </row>
    <row r="156" spans="1:15" ht="36.75" customHeight="1" x14ac:dyDescent="0.3">
      <c r="A156" s="21"/>
      <c r="B156" s="28"/>
      <c r="C156" s="9" t="s">
        <v>88</v>
      </c>
      <c r="D156" s="2">
        <f t="shared" si="68"/>
        <v>1688571.3</v>
      </c>
      <c r="E156" s="2">
        <v>0</v>
      </c>
      <c r="F156" s="2">
        <v>0</v>
      </c>
      <c r="G156" s="2">
        <v>0</v>
      </c>
      <c r="H156" s="2">
        <v>0</v>
      </c>
      <c r="I156" s="2">
        <v>25000</v>
      </c>
      <c r="J156" s="2">
        <v>265848.90000000002</v>
      </c>
      <c r="K156" s="2">
        <v>865253.9</v>
      </c>
      <c r="L156" s="17">
        <v>438468.5</v>
      </c>
      <c r="M156" s="17">
        <v>94000</v>
      </c>
      <c r="N156" s="2">
        <v>0</v>
      </c>
      <c r="O156" s="2">
        <v>0</v>
      </c>
    </row>
    <row r="157" spans="1:15" ht="36.75" customHeight="1" x14ac:dyDescent="0.3">
      <c r="A157" s="21"/>
      <c r="B157" s="28"/>
      <c r="C157" s="10" t="s">
        <v>86</v>
      </c>
      <c r="D157" s="2">
        <f>K157+L157</f>
        <v>255972.5</v>
      </c>
      <c r="E157" s="2">
        <v>0</v>
      </c>
      <c r="F157" s="2">
        <v>0</v>
      </c>
      <c r="G157" s="2">
        <v>0</v>
      </c>
      <c r="H157" s="2">
        <v>0</v>
      </c>
      <c r="I157" s="2">
        <v>0</v>
      </c>
      <c r="J157" s="2">
        <v>0</v>
      </c>
      <c r="K157" s="2">
        <v>43141</v>
      </c>
      <c r="L157" s="2">
        <v>212831.5</v>
      </c>
      <c r="M157" s="2">
        <v>0</v>
      </c>
      <c r="N157" s="2">
        <v>0</v>
      </c>
      <c r="O157" s="2">
        <v>0</v>
      </c>
    </row>
    <row r="158" spans="1:15" ht="36.75" customHeight="1" x14ac:dyDescent="0.3">
      <c r="A158" s="21"/>
      <c r="B158" s="28"/>
      <c r="C158" s="9" t="s">
        <v>54</v>
      </c>
      <c r="D158" s="2">
        <f t="shared" si="68"/>
        <v>181635.20000000001</v>
      </c>
      <c r="E158" s="2">
        <v>0</v>
      </c>
      <c r="F158" s="2">
        <v>0</v>
      </c>
      <c r="G158" s="2">
        <v>0</v>
      </c>
      <c r="H158" s="2">
        <v>0</v>
      </c>
      <c r="I158" s="2">
        <v>1315.8</v>
      </c>
      <c r="J158" s="2">
        <v>18461.5</v>
      </c>
      <c r="K158" s="2">
        <v>56858.8</v>
      </c>
      <c r="L158" s="17">
        <v>34206</v>
      </c>
      <c r="M158" s="2">
        <v>13304.3</v>
      </c>
      <c r="N158" s="2">
        <v>57488.800000000003</v>
      </c>
      <c r="O158" s="2">
        <v>0</v>
      </c>
    </row>
    <row r="159" spans="1:15" ht="36.75" customHeight="1" x14ac:dyDescent="0.3">
      <c r="A159" s="21"/>
      <c r="B159" s="28"/>
      <c r="C159" s="10" t="s">
        <v>86</v>
      </c>
      <c r="D159" s="2">
        <f>K159+L159</f>
        <v>17831.099999999999</v>
      </c>
      <c r="E159" s="2">
        <v>0</v>
      </c>
      <c r="F159" s="2">
        <v>0</v>
      </c>
      <c r="G159" s="2">
        <v>0</v>
      </c>
      <c r="H159" s="2">
        <v>0</v>
      </c>
      <c r="I159" s="2">
        <v>0</v>
      </c>
      <c r="J159" s="2">
        <v>0</v>
      </c>
      <c r="K159" s="2">
        <v>4246.1000000000004</v>
      </c>
      <c r="L159" s="2">
        <v>13585</v>
      </c>
      <c r="M159" s="2">
        <v>0</v>
      </c>
      <c r="N159" s="2">
        <v>0</v>
      </c>
      <c r="O159" s="2">
        <v>0</v>
      </c>
    </row>
    <row r="160" spans="1:15" ht="24.75" customHeight="1" x14ac:dyDescent="0.3">
      <c r="A160" s="22"/>
      <c r="B160" s="29"/>
      <c r="C160" s="9" t="s">
        <v>53</v>
      </c>
      <c r="D160" s="2">
        <f t="shared" si="68"/>
        <v>0</v>
      </c>
      <c r="E160" s="2">
        <v>0</v>
      </c>
      <c r="F160" s="2">
        <v>0</v>
      </c>
      <c r="G160" s="2">
        <v>0</v>
      </c>
      <c r="H160" s="2">
        <v>0</v>
      </c>
      <c r="I160" s="2">
        <v>0</v>
      </c>
      <c r="J160" s="2">
        <v>0</v>
      </c>
      <c r="K160" s="2">
        <v>0</v>
      </c>
      <c r="L160" s="2">
        <v>0</v>
      </c>
      <c r="M160" s="2">
        <v>0</v>
      </c>
      <c r="N160" s="2">
        <v>0</v>
      </c>
      <c r="O160" s="2">
        <v>0</v>
      </c>
    </row>
    <row r="161" spans="1:15" x14ac:dyDescent="0.3">
      <c r="A161" s="20" t="s">
        <v>68</v>
      </c>
      <c r="B161" s="27" t="s">
        <v>77</v>
      </c>
      <c r="C161" s="7" t="s">
        <v>4</v>
      </c>
      <c r="D161" s="2">
        <f t="shared" ref="D161:D165" si="69">SUM(E161:O161)</f>
        <v>216</v>
      </c>
      <c r="E161" s="2">
        <f>SUM(E162:E165)</f>
        <v>0</v>
      </c>
      <c r="F161" s="2">
        <f>SUM(F162:F165)</f>
        <v>0</v>
      </c>
      <c r="G161" s="2">
        <f t="shared" ref="G161:J161" si="70">SUM(G162:G165)</f>
        <v>0</v>
      </c>
      <c r="H161" s="2">
        <f t="shared" si="70"/>
        <v>0</v>
      </c>
      <c r="I161" s="2">
        <f t="shared" si="70"/>
        <v>0</v>
      </c>
      <c r="J161" s="2">
        <f t="shared" si="70"/>
        <v>0</v>
      </c>
      <c r="K161" s="2">
        <f>SUM(K162:K165)</f>
        <v>216</v>
      </c>
      <c r="L161" s="2">
        <f t="shared" ref="L161:O161" si="71">SUM(L162:L165)</f>
        <v>0</v>
      </c>
      <c r="M161" s="2">
        <f t="shared" si="71"/>
        <v>0</v>
      </c>
      <c r="N161" s="2">
        <f t="shared" si="71"/>
        <v>0</v>
      </c>
      <c r="O161" s="2">
        <f t="shared" si="71"/>
        <v>0</v>
      </c>
    </row>
    <row r="162" spans="1:15" x14ac:dyDescent="0.3">
      <c r="A162" s="21"/>
      <c r="B162" s="28"/>
      <c r="C162" s="9" t="s">
        <v>5</v>
      </c>
      <c r="D162" s="2">
        <f t="shared" si="69"/>
        <v>0</v>
      </c>
      <c r="E162" s="2">
        <v>0</v>
      </c>
      <c r="F162" s="2">
        <v>0</v>
      </c>
      <c r="G162" s="2">
        <v>0</v>
      </c>
      <c r="H162" s="2">
        <v>0</v>
      </c>
      <c r="I162" s="2">
        <v>0</v>
      </c>
      <c r="J162" s="2">
        <v>0</v>
      </c>
      <c r="K162" s="2">
        <v>0</v>
      </c>
      <c r="L162" s="2">
        <v>0</v>
      </c>
      <c r="M162" s="2">
        <v>0</v>
      </c>
      <c r="N162" s="2">
        <v>0</v>
      </c>
      <c r="O162" s="2">
        <v>0</v>
      </c>
    </row>
    <row r="163" spans="1:15" x14ac:dyDescent="0.3">
      <c r="A163" s="21"/>
      <c r="B163" s="28"/>
      <c r="C163" s="9" t="s">
        <v>6</v>
      </c>
      <c r="D163" s="2">
        <f t="shared" si="69"/>
        <v>0</v>
      </c>
      <c r="E163" s="2">
        <v>0</v>
      </c>
      <c r="F163" s="2">
        <v>0</v>
      </c>
      <c r="G163" s="2">
        <v>0</v>
      </c>
      <c r="H163" s="2">
        <v>0</v>
      </c>
      <c r="I163" s="2">
        <v>0</v>
      </c>
      <c r="J163" s="2">
        <v>0</v>
      </c>
      <c r="K163" s="2">
        <v>0</v>
      </c>
      <c r="L163" s="2">
        <v>0</v>
      </c>
      <c r="M163" s="2">
        <v>0</v>
      </c>
      <c r="N163" s="2">
        <v>0</v>
      </c>
      <c r="O163" s="2">
        <v>0</v>
      </c>
    </row>
    <row r="164" spans="1:15" x14ac:dyDescent="0.3">
      <c r="A164" s="21"/>
      <c r="B164" s="28"/>
      <c r="C164" s="9" t="s">
        <v>7</v>
      </c>
      <c r="D164" s="2">
        <f t="shared" si="69"/>
        <v>216</v>
      </c>
      <c r="E164" s="2">
        <v>0</v>
      </c>
      <c r="F164" s="2">
        <v>0</v>
      </c>
      <c r="G164" s="2">
        <v>0</v>
      </c>
      <c r="H164" s="2">
        <v>0</v>
      </c>
      <c r="I164" s="2">
        <v>0</v>
      </c>
      <c r="J164" s="2">
        <v>0</v>
      </c>
      <c r="K164" s="2">
        <v>216</v>
      </c>
      <c r="L164" s="2">
        <v>0</v>
      </c>
      <c r="M164" s="2">
        <v>0</v>
      </c>
      <c r="N164" s="2">
        <v>0</v>
      </c>
      <c r="O164" s="2">
        <v>0</v>
      </c>
    </row>
    <row r="165" spans="1:15" ht="15.75" customHeight="1" x14ac:dyDescent="0.3">
      <c r="A165" s="22"/>
      <c r="B165" s="29"/>
      <c r="C165" s="9" t="s">
        <v>53</v>
      </c>
      <c r="D165" s="2">
        <f t="shared" si="69"/>
        <v>0</v>
      </c>
      <c r="E165" s="2">
        <v>0</v>
      </c>
      <c r="F165" s="2">
        <v>0</v>
      </c>
      <c r="G165" s="2">
        <v>0</v>
      </c>
      <c r="H165" s="2">
        <v>0</v>
      </c>
      <c r="I165" s="2">
        <v>0</v>
      </c>
      <c r="J165" s="2">
        <v>0</v>
      </c>
      <c r="K165" s="2">
        <v>0</v>
      </c>
      <c r="L165" s="2">
        <v>0</v>
      </c>
      <c r="M165" s="2">
        <v>0</v>
      </c>
      <c r="N165" s="2">
        <v>0</v>
      </c>
      <c r="O165" s="2">
        <v>0</v>
      </c>
    </row>
    <row r="166" spans="1:15" ht="21" customHeight="1" x14ac:dyDescent="0.3">
      <c r="A166" s="20" t="s">
        <v>69</v>
      </c>
      <c r="B166" s="27" t="s">
        <v>70</v>
      </c>
      <c r="C166" s="7" t="s">
        <v>4</v>
      </c>
      <c r="D166" s="2">
        <f>SUM(E166:O166)</f>
        <v>38485.600000000006</v>
      </c>
      <c r="E166" s="2">
        <f>SUM(E167:E170)</f>
        <v>0</v>
      </c>
      <c r="F166" s="2">
        <f>SUM(F167:F170)</f>
        <v>0</v>
      </c>
      <c r="G166" s="2">
        <f t="shared" ref="G166:J166" si="72">SUM(G167:G170)</f>
        <v>0</v>
      </c>
      <c r="H166" s="2">
        <f t="shared" si="72"/>
        <v>0</v>
      </c>
      <c r="I166" s="2">
        <f t="shared" si="72"/>
        <v>0</v>
      </c>
      <c r="J166" s="2">
        <f t="shared" si="72"/>
        <v>0</v>
      </c>
      <c r="K166" s="2">
        <f>SUM(K167:K170)</f>
        <v>3757.4</v>
      </c>
      <c r="L166" s="2">
        <f>SUM(L167:L170)</f>
        <v>4969.1000000000004</v>
      </c>
      <c r="M166" s="2">
        <f t="shared" ref="M166:O166" si="73">SUM(M167:M170)</f>
        <v>12753.9</v>
      </c>
      <c r="N166" s="2">
        <f t="shared" si="73"/>
        <v>12753.9</v>
      </c>
      <c r="O166" s="2">
        <f t="shared" si="73"/>
        <v>4251.3</v>
      </c>
    </row>
    <row r="167" spans="1:15" ht="21" customHeight="1" x14ac:dyDescent="0.3">
      <c r="A167" s="21"/>
      <c r="B167" s="28"/>
      <c r="C167" s="9" t="s">
        <v>5</v>
      </c>
      <c r="D167" s="2">
        <f t="shared" ref="D167:D170" si="74">SUM(E167:O167)</f>
        <v>0</v>
      </c>
      <c r="E167" s="2">
        <v>0</v>
      </c>
      <c r="F167" s="2">
        <v>0</v>
      </c>
      <c r="G167" s="2">
        <v>0</v>
      </c>
      <c r="H167" s="2">
        <v>0</v>
      </c>
      <c r="I167" s="2">
        <v>0</v>
      </c>
      <c r="J167" s="2">
        <v>0</v>
      </c>
      <c r="K167" s="2">
        <v>0</v>
      </c>
      <c r="L167" s="2">
        <v>0</v>
      </c>
      <c r="M167" s="2">
        <v>0</v>
      </c>
      <c r="N167" s="2">
        <v>0</v>
      </c>
      <c r="O167" s="2">
        <v>0</v>
      </c>
    </row>
    <row r="168" spans="1:15" ht="21" customHeight="1" x14ac:dyDescent="0.3">
      <c r="A168" s="21"/>
      <c r="B168" s="28"/>
      <c r="C168" s="9" t="s">
        <v>6</v>
      </c>
      <c r="D168" s="2">
        <f t="shared" si="74"/>
        <v>38485.600000000006</v>
      </c>
      <c r="E168" s="2">
        <v>0</v>
      </c>
      <c r="F168" s="2">
        <v>0</v>
      </c>
      <c r="G168" s="2">
        <v>0</v>
      </c>
      <c r="H168" s="2">
        <v>0</v>
      </c>
      <c r="I168" s="2">
        <v>0</v>
      </c>
      <c r="J168" s="2">
        <v>0</v>
      </c>
      <c r="K168" s="2">
        <v>3757.4</v>
      </c>
      <c r="L168" s="2">
        <f>12754-7784.9</f>
        <v>4969.1000000000004</v>
      </c>
      <c r="M168" s="2">
        <v>12753.9</v>
      </c>
      <c r="N168" s="2">
        <v>12753.9</v>
      </c>
      <c r="O168" s="2">
        <v>4251.3</v>
      </c>
    </row>
    <row r="169" spans="1:15" ht="21" customHeight="1" x14ac:dyDescent="0.3">
      <c r="A169" s="21"/>
      <c r="B169" s="28"/>
      <c r="C169" s="9" t="s">
        <v>7</v>
      </c>
      <c r="D169" s="2">
        <f t="shared" si="74"/>
        <v>0</v>
      </c>
      <c r="E169" s="2">
        <v>0</v>
      </c>
      <c r="F169" s="2">
        <v>0</v>
      </c>
      <c r="G169" s="2">
        <v>0</v>
      </c>
      <c r="H169" s="2">
        <v>0</v>
      </c>
      <c r="I169" s="2">
        <v>0</v>
      </c>
      <c r="J169" s="2">
        <v>0</v>
      </c>
      <c r="K169" s="2">
        <v>0</v>
      </c>
      <c r="L169" s="2">
        <v>0</v>
      </c>
      <c r="M169" s="2">
        <v>0</v>
      </c>
      <c r="N169" s="2">
        <v>0</v>
      </c>
      <c r="O169" s="2">
        <v>0</v>
      </c>
    </row>
    <row r="170" spans="1:15" ht="21" customHeight="1" x14ac:dyDescent="0.3">
      <c r="A170" s="22"/>
      <c r="B170" s="29"/>
      <c r="C170" s="9" t="s">
        <v>53</v>
      </c>
      <c r="D170" s="2">
        <f t="shared" si="74"/>
        <v>0</v>
      </c>
      <c r="E170" s="2">
        <v>0</v>
      </c>
      <c r="F170" s="2">
        <v>0</v>
      </c>
      <c r="G170" s="2">
        <v>0</v>
      </c>
      <c r="H170" s="2">
        <v>0</v>
      </c>
      <c r="I170" s="2">
        <v>0</v>
      </c>
      <c r="J170" s="2">
        <v>0</v>
      </c>
      <c r="K170" s="2">
        <v>0</v>
      </c>
      <c r="L170" s="2">
        <v>0</v>
      </c>
      <c r="M170" s="2">
        <v>0</v>
      </c>
      <c r="N170" s="2">
        <v>0</v>
      </c>
      <c r="O170" s="2">
        <v>0</v>
      </c>
    </row>
    <row r="171" spans="1:15" x14ac:dyDescent="0.3">
      <c r="A171" s="20" t="s">
        <v>71</v>
      </c>
      <c r="B171" s="23" t="s">
        <v>72</v>
      </c>
      <c r="C171" s="7" t="s">
        <v>4</v>
      </c>
      <c r="D171" s="2">
        <f t="shared" ref="D171:D175" si="75">SUM(E171:O171)</f>
        <v>25252.5</v>
      </c>
      <c r="E171" s="2">
        <f>SUM(E172:E175)</f>
        <v>0</v>
      </c>
      <c r="F171" s="2">
        <f t="shared" ref="F171:O171" si="76">SUM(F172:F175)</f>
        <v>0</v>
      </c>
      <c r="G171" s="2">
        <f t="shared" si="76"/>
        <v>0</v>
      </c>
      <c r="H171" s="2">
        <f t="shared" si="76"/>
        <v>0</v>
      </c>
      <c r="I171" s="2">
        <f t="shared" si="76"/>
        <v>0</v>
      </c>
      <c r="J171" s="2">
        <f t="shared" si="76"/>
        <v>25252.5</v>
      </c>
      <c r="K171" s="2">
        <f t="shared" si="76"/>
        <v>0</v>
      </c>
      <c r="L171" s="2">
        <f t="shared" si="76"/>
        <v>0</v>
      </c>
      <c r="M171" s="2">
        <f t="shared" si="76"/>
        <v>0</v>
      </c>
      <c r="N171" s="2">
        <f t="shared" si="76"/>
        <v>0</v>
      </c>
      <c r="O171" s="2">
        <f t="shared" si="76"/>
        <v>0</v>
      </c>
    </row>
    <row r="172" spans="1:15" x14ac:dyDescent="0.3">
      <c r="A172" s="21"/>
      <c r="B172" s="24"/>
      <c r="C172" s="9" t="s">
        <v>5</v>
      </c>
      <c r="D172" s="2">
        <f t="shared" si="75"/>
        <v>0</v>
      </c>
      <c r="E172" s="2">
        <v>0</v>
      </c>
      <c r="F172" s="2">
        <v>0</v>
      </c>
      <c r="G172" s="2">
        <v>0</v>
      </c>
      <c r="H172" s="2">
        <v>0</v>
      </c>
      <c r="I172" s="2">
        <v>0</v>
      </c>
      <c r="J172" s="2">
        <v>0</v>
      </c>
      <c r="K172" s="2">
        <v>0</v>
      </c>
      <c r="L172" s="2">
        <v>0</v>
      </c>
      <c r="M172" s="2">
        <v>0</v>
      </c>
      <c r="N172" s="2">
        <v>0</v>
      </c>
      <c r="O172" s="2">
        <v>0</v>
      </c>
    </row>
    <row r="173" spans="1:15" x14ac:dyDescent="0.3">
      <c r="A173" s="21"/>
      <c r="B173" s="24"/>
      <c r="C173" s="9" t="s">
        <v>6</v>
      </c>
      <c r="D173" s="2">
        <f t="shared" si="75"/>
        <v>25000</v>
      </c>
      <c r="E173" s="2">
        <v>0</v>
      </c>
      <c r="F173" s="2">
        <v>0</v>
      </c>
      <c r="G173" s="2">
        <v>0</v>
      </c>
      <c r="H173" s="2">
        <v>0</v>
      </c>
      <c r="I173" s="2">
        <v>0</v>
      </c>
      <c r="J173" s="2">
        <v>25000</v>
      </c>
      <c r="K173" s="2">
        <v>0</v>
      </c>
      <c r="L173" s="2">
        <v>0</v>
      </c>
      <c r="M173" s="2">
        <v>0</v>
      </c>
      <c r="N173" s="2">
        <v>0</v>
      </c>
      <c r="O173" s="2">
        <v>0</v>
      </c>
    </row>
    <row r="174" spans="1:15" x14ac:dyDescent="0.3">
      <c r="A174" s="21"/>
      <c r="B174" s="24"/>
      <c r="C174" s="9" t="s">
        <v>7</v>
      </c>
      <c r="D174" s="2">
        <f t="shared" si="75"/>
        <v>252.5</v>
      </c>
      <c r="E174" s="2">
        <v>0</v>
      </c>
      <c r="F174" s="2">
        <v>0</v>
      </c>
      <c r="G174" s="2">
        <v>0</v>
      </c>
      <c r="H174" s="2">
        <v>0</v>
      </c>
      <c r="I174" s="2">
        <v>0</v>
      </c>
      <c r="J174" s="2">
        <v>252.5</v>
      </c>
      <c r="K174" s="2">
        <v>0</v>
      </c>
      <c r="L174" s="2">
        <v>0</v>
      </c>
      <c r="M174" s="2">
        <v>0</v>
      </c>
      <c r="N174" s="2">
        <v>0</v>
      </c>
      <c r="O174" s="2">
        <v>0</v>
      </c>
    </row>
    <row r="175" spans="1:15" ht="17.25" customHeight="1" x14ac:dyDescent="0.3">
      <c r="A175" s="22"/>
      <c r="B175" s="25"/>
      <c r="C175" s="9" t="s">
        <v>53</v>
      </c>
      <c r="D175" s="2">
        <f t="shared" si="75"/>
        <v>0</v>
      </c>
      <c r="E175" s="2">
        <v>0</v>
      </c>
      <c r="F175" s="2">
        <v>0</v>
      </c>
      <c r="G175" s="2">
        <v>0</v>
      </c>
      <c r="H175" s="2">
        <v>0</v>
      </c>
      <c r="I175" s="2">
        <v>0</v>
      </c>
      <c r="J175" s="2">
        <v>0</v>
      </c>
      <c r="K175" s="2">
        <v>0</v>
      </c>
      <c r="L175" s="2">
        <v>0</v>
      </c>
      <c r="M175" s="2">
        <v>0</v>
      </c>
      <c r="N175" s="2">
        <v>0</v>
      </c>
      <c r="O175" s="2">
        <v>0</v>
      </c>
    </row>
    <row r="176" spans="1:15" x14ac:dyDescent="0.3">
      <c r="A176" s="20" t="s">
        <v>73</v>
      </c>
      <c r="B176" s="23" t="s">
        <v>75</v>
      </c>
      <c r="C176" s="7" t="s">
        <v>4</v>
      </c>
      <c r="D176" s="2">
        <f t="shared" ref="D176:D180" si="77">SUM(E176:O176)</f>
        <v>38361.9</v>
      </c>
      <c r="E176" s="2">
        <f>SUM(E177:E180)</f>
        <v>0</v>
      </c>
      <c r="F176" s="2">
        <f t="shared" ref="F176:O176" si="78">SUM(F177:F180)</f>
        <v>0</v>
      </c>
      <c r="G176" s="2">
        <f t="shared" si="78"/>
        <v>0</v>
      </c>
      <c r="H176" s="2">
        <f t="shared" si="78"/>
        <v>0</v>
      </c>
      <c r="I176" s="2">
        <f t="shared" si="78"/>
        <v>0</v>
      </c>
      <c r="J176" s="2">
        <v>0</v>
      </c>
      <c r="K176" s="2">
        <f>SUM(K177:K180)</f>
        <v>9585.1</v>
      </c>
      <c r="L176" s="2">
        <f t="shared" si="78"/>
        <v>5416.8</v>
      </c>
      <c r="M176" s="2">
        <f t="shared" si="78"/>
        <v>4101.1000000000004</v>
      </c>
      <c r="N176" s="2">
        <f t="shared" si="78"/>
        <v>4258.8999999999996</v>
      </c>
      <c r="O176" s="2">
        <f t="shared" si="78"/>
        <v>15000</v>
      </c>
    </row>
    <row r="177" spans="1:15" x14ac:dyDescent="0.3">
      <c r="A177" s="21"/>
      <c r="B177" s="24"/>
      <c r="C177" s="9" t="s">
        <v>5</v>
      </c>
      <c r="D177" s="2">
        <f t="shared" si="77"/>
        <v>0</v>
      </c>
      <c r="E177" s="2">
        <v>0</v>
      </c>
      <c r="F177" s="2">
        <v>0</v>
      </c>
      <c r="G177" s="2">
        <v>0</v>
      </c>
      <c r="H177" s="2">
        <v>0</v>
      </c>
      <c r="I177" s="2">
        <v>0</v>
      </c>
      <c r="J177" s="2">
        <v>0</v>
      </c>
      <c r="K177" s="2">
        <v>0</v>
      </c>
      <c r="L177" s="2">
        <v>0</v>
      </c>
      <c r="M177" s="2">
        <v>0</v>
      </c>
      <c r="N177" s="2">
        <v>0</v>
      </c>
      <c r="O177" s="2">
        <v>0</v>
      </c>
    </row>
    <row r="178" spans="1:15" x14ac:dyDescent="0.3">
      <c r="A178" s="21"/>
      <c r="B178" s="24"/>
      <c r="C178" s="9" t="s">
        <v>6</v>
      </c>
      <c r="D178" s="2">
        <f t="shared" si="77"/>
        <v>0</v>
      </c>
      <c r="E178" s="2">
        <v>0</v>
      </c>
      <c r="F178" s="2">
        <v>0</v>
      </c>
      <c r="G178" s="2">
        <v>0</v>
      </c>
      <c r="H178" s="2">
        <v>0</v>
      </c>
      <c r="I178" s="2">
        <v>0</v>
      </c>
      <c r="J178" s="2">
        <v>0</v>
      </c>
      <c r="K178" s="2">
        <v>0</v>
      </c>
      <c r="L178" s="2">
        <v>0</v>
      </c>
      <c r="M178" s="2">
        <v>0</v>
      </c>
      <c r="N178" s="2">
        <v>0</v>
      </c>
      <c r="O178" s="2">
        <v>0</v>
      </c>
    </row>
    <row r="179" spans="1:15" x14ac:dyDescent="0.3">
      <c r="A179" s="21"/>
      <c r="B179" s="24"/>
      <c r="C179" s="9" t="s">
        <v>7</v>
      </c>
      <c r="D179" s="2">
        <f t="shared" si="77"/>
        <v>38361.9</v>
      </c>
      <c r="E179" s="2">
        <v>0</v>
      </c>
      <c r="F179" s="2">
        <v>0</v>
      </c>
      <c r="G179" s="2">
        <v>0</v>
      </c>
      <c r="H179" s="2">
        <v>0</v>
      </c>
      <c r="I179" s="2">
        <v>0</v>
      </c>
      <c r="J179" s="2">
        <v>0</v>
      </c>
      <c r="K179" s="2">
        <v>9585.1</v>
      </c>
      <c r="L179" s="2">
        <f>4041.5+1375.3</f>
        <v>5416.8</v>
      </c>
      <c r="M179" s="2">
        <v>4101.1000000000004</v>
      </c>
      <c r="N179" s="2">
        <v>4258.8999999999996</v>
      </c>
      <c r="O179" s="2">
        <v>15000</v>
      </c>
    </row>
    <row r="180" spans="1:15" ht="17.25" customHeight="1" x14ac:dyDescent="0.3">
      <c r="A180" s="22"/>
      <c r="B180" s="25"/>
      <c r="C180" s="9" t="s">
        <v>53</v>
      </c>
      <c r="D180" s="2">
        <f t="shared" si="77"/>
        <v>0</v>
      </c>
      <c r="E180" s="2">
        <v>0</v>
      </c>
      <c r="F180" s="2">
        <v>0</v>
      </c>
      <c r="G180" s="2">
        <v>0</v>
      </c>
      <c r="H180" s="2">
        <v>0</v>
      </c>
      <c r="I180" s="2">
        <v>0</v>
      </c>
      <c r="J180" s="2">
        <v>0</v>
      </c>
      <c r="K180" s="2">
        <v>0</v>
      </c>
      <c r="L180" s="2">
        <v>0</v>
      </c>
      <c r="M180" s="2">
        <v>0</v>
      </c>
      <c r="N180" s="2">
        <v>0</v>
      </c>
      <c r="O180" s="2">
        <v>0</v>
      </c>
    </row>
    <row r="181" spans="1:15" ht="55.5" customHeight="1" x14ac:dyDescent="0.3">
      <c r="A181" s="20" t="s">
        <v>84</v>
      </c>
      <c r="B181" s="23" t="s">
        <v>85</v>
      </c>
      <c r="C181" s="7" t="s">
        <v>4</v>
      </c>
      <c r="D181" s="17">
        <f>SUM(E181:O181)</f>
        <v>2121196.2199999997</v>
      </c>
      <c r="E181" s="2">
        <f>SUM(E182:E185)</f>
        <v>0</v>
      </c>
      <c r="F181" s="2">
        <f t="shared" ref="F181:I181" si="79">SUM(F182:F185)</f>
        <v>0</v>
      </c>
      <c r="G181" s="2">
        <f t="shared" si="79"/>
        <v>0</v>
      </c>
      <c r="H181" s="2">
        <f t="shared" si="79"/>
        <v>0</v>
      </c>
      <c r="I181" s="2">
        <f t="shared" si="79"/>
        <v>0</v>
      </c>
      <c r="J181" s="2">
        <v>0</v>
      </c>
      <c r="K181" s="2">
        <v>0</v>
      </c>
      <c r="L181" s="17">
        <f>L182+L183+L184+L185</f>
        <v>889829.22</v>
      </c>
      <c r="M181" s="2">
        <f t="shared" ref="M181:O181" si="80">M182+M183+M184+M185</f>
        <v>763414.70000000007</v>
      </c>
      <c r="N181" s="2">
        <f t="shared" si="80"/>
        <v>467952.3</v>
      </c>
      <c r="O181" s="2">
        <f t="shared" si="80"/>
        <v>0</v>
      </c>
    </row>
    <row r="182" spans="1:15" ht="57" customHeight="1" x14ac:dyDescent="0.3">
      <c r="A182" s="21"/>
      <c r="B182" s="24"/>
      <c r="C182" s="9" t="s">
        <v>5</v>
      </c>
      <c r="D182" s="2">
        <f t="shared" ref="D182:D185" si="81">SUM(E182:O182)</f>
        <v>1737194.4</v>
      </c>
      <c r="E182" s="2">
        <v>0</v>
      </c>
      <c r="F182" s="2">
        <v>0</v>
      </c>
      <c r="G182" s="2">
        <v>0</v>
      </c>
      <c r="H182" s="2">
        <v>0</v>
      </c>
      <c r="I182" s="2">
        <v>0</v>
      </c>
      <c r="J182" s="2">
        <v>0</v>
      </c>
      <c r="K182" s="2">
        <v>0</v>
      </c>
      <c r="L182" s="2">
        <v>729660</v>
      </c>
      <c r="M182" s="2">
        <v>626000</v>
      </c>
      <c r="N182" s="2">
        <v>381534.4</v>
      </c>
      <c r="O182" s="2">
        <v>0</v>
      </c>
    </row>
    <row r="183" spans="1:15" ht="58.5" customHeight="1" x14ac:dyDescent="0.3">
      <c r="A183" s="21"/>
      <c r="B183" s="24"/>
      <c r="C183" s="9" t="s">
        <v>6</v>
      </c>
      <c r="D183" s="2">
        <f t="shared" si="81"/>
        <v>254223.59999999998</v>
      </c>
      <c r="E183" s="2">
        <v>0</v>
      </c>
      <c r="F183" s="2">
        <v>0</v>
      </c>
      <c r="G183" s="2">
        <v>0</v>
      </c>
      <c r="H183" s="2">
        <v>0</v>
      </c>
      <c r="I183" s="2">
        <v>0</v>
      </c>
      <c r="J183" s="2">
        <v>0</v>
      </c>
      <c r="K183" s="2">
        <v>0</v>
      </c>
      <c r="L183" s="2">
        <f>160169.3-53389.8</f>
        <v>106779.49999999999</v>
      </c>
      <c r="M183" s="2">
        <f>137414.6-45804.8</f>
        <v>91609.8</v>
      </c>
      <c r="N183" s="2">
        <f>178165.1-122330.8</f>
        <v>55834.3</v>
      </c>
      <c r="O183" s="2">
        <v>0</v>
      </c>
    </row>
    <row r="184" spans="1:15" ht="60.75" customHeight="1" x14ac:dyDescent="0.3">
      <c r="A184" s="21"/>
      <c r="B184" s="24"/>
      <c r="C184" s="9" t="s">
        <v>7</v>
      </c>
      <c r="D184" s="2">
        <f t="shared" si="81"/>
        <v>129778.22</v>
      </c>
      <c r="E184" s="2">
        <v>0</v>
      </c>
      <c r="F184" s="2">
        <v>0</v>
      </c>
      <c r="G184" s="2">
        <v>0</v>
      </c>
      <c r="H184" s="2">
        <v>0</v>
      </c>
      <c r="I184" s="2">
        <v>0</v>
      </c>
      <c r="J184" s="2">
        <v>0</v>
      </c>
      <c r="K184" s="2">
        <v>0</v>
      </c>
      <c r="L184" s="17">
        <v>53389.72</v>
      </c>
      <c r="M184" s="2">
        <f>48728.6-2923.7</f>
        <v>45804.9</v>
      </c>
      <c r="N184" s="2">
        <f>35725.5-5141.9</f>
        <v>30583.599999999999</v>
      </c>
      <c r="O184" s="2">
        <v>0</v>
      </c>
    </row>
    <row r="185" spans="1:15" ht="58.5" customHeight="1" x14ac:dyDescent="0.3">
      <c r="A185" s="22"/>
      <c r="B185" s="25"/>
      <c r="C185" s="9" t="s">
        <v>53</v>
      </c>
      <c r="D185" s="2">
        <f t="shared" si="81"/>
        <v>0</v>
      </c>
      <c r="E185" s="2">
        <v>0</v>
      </c>
      <c r="F185" s="2">
        <v>0</v>
      </c>
      <c r="G185" s="2">
        <v>0</v>
      </c>
      <c r="H185" s="2">
        <v>0</v>
      </c>
      <c r="I185" s="2">
        <v>0</v>
      </c>
      <c r="J185" s="2">
        <v>0</v>
      </c>
      <c r="K185" s="2">
        <v>0</v>
      </c>
      <c r="L185" s="2">
        <v>0</v>
      </c>
      <c r="M185" s="2">
        <v>0</v>
      </c>
      <c r="N185" s="2">
        <v>0</v>
      </c>
      <c r="O185" s="2">
        <v>0</v>
      </c>
    </row>
    <row r="186" spans="1:15" ht="19.5" customHeight="1" x14ac:dyDescent="0.3">
      <c r="A186" s="20" t="s">
        <v>89</v>
      </c>
      <c r="B186" s="23" t="s">
        <v>90</v>
      </c>
      <c r="C186" s="7" t="s">
        <v>4</v>
      </c>
      <c r="D186" s="2">
        <f t="shared" ref="D186:D190" si="82">SUM(E186:O186)</f>
        <v>500</v>
      </c>
      <c r="E186" s="2">
        <f>SUM(E187:E190)</f>
        <v>0</v>
      </c>
      <c r="F186" s="2">
        <f t="shared" ref="F186:I186" si="83">SUM(F187:F190)</f>
        <v>0</v>
      </c>
      <c r="G186" s="2">
        <f t="shared" si="83"/>
        <v>0</v>
      </c>
      <c r="H186" s="2">
        <f t="shared" si="83"/>
        <v>0</v>
      </c>
      <c r="I186" s="2">
        <f t="shared" si="83"/>
        <v>0</v>
      </c>
      <c r="J186" s="2">
        <v>0</v>
      </c>
      <c r="K186" s="2">
        <v>0</v>
      </c>
      <c r="L186" s="2">
        <f>L187+L188+L189+L190</f>
        <v>500</v>
      </c>
      <c r="M186" s="2">
        <f t="shared" ref="M186:O186" si="84">M187+M188+M189+M190</f>
        <v>0</v>
      </c>
      <c r="N186" s="2">
        <f t="shared" si="84"/>
        <v>0</v>
      </c>
      <c r="O186" s="2">
        <f t="shared" si="84"/>
        <v>0</v>
      </c>
    </row>
    <row r="187" spans="1:15" ht="20.25" customHeight="1" x14ac:dyDescent="0.3">
      <c r="A187" s="21"/>
      <c r="B187" s="24"/>
      <c r="C187" s="9" t="s">
        <v>5</v>
      </c>
      <c r="D187" s="2">
        <f t="shared" si="82"/>
        <v>0</v>
      </c>
      <c r="E187" s="2">
        <v>0</v>
      </c>
      <c r="F187" s="2">
        <v>0</v>
      </c>
      <c r="G187" s="2">
        <v>0</v>
      </c>
      <c r="H187" s="2">
        <v>0</v>
      </c>
      <c r="I187" s="2">
        <v>0</v>
      </c>
      <c r="J187" s="2">
        <v>0</v>
      </c>
      <c r="K187" s="2">
        <v>0</v>
      </c>
      <c r="L187" s="2">
        <v>0</v>
      </c>
      <c r="M187" s="2">
        <v>0</v>
      </c>
      <c r="N187" s="2">
        <v>0</v>
      </c>
      <c r="O187" s="2">
        <v>0</v>
      </c>
    </row>
    <row r="188" spans="1:15" ht="20.25" customHeight="1" x14ac:dyDescent="0.3">
      <c r="A188" s="21"/>
      <c r="B188" s="24"/>
      <c r="C188" s="9" t="s">
        <v>6</v>
      </c>
      <c r="D188" s="2">
        <f t="shared" si="82"/>
        <v>0</v>
      </c>
      <c r="E188" s="2">
        <v>0</v>
      </c>
      <c r="F188" s="2">
        <v>0</v>
      </c>
      <c r="G188" s="2">
        <v>0</v>
      </c>
      <c r="H188" s="2">
        <v>0</v>
      </c>
      <c r="I188" s="2">
        <v>0</v>
      </c>
      <c r="J188" s="2">
        <v>0</v>
      </c>
      <c r="K188" s="2">
        <v>0</v>
      </c>
      <c r="L188" s="2">
        <v>0</v>
      </c>
      <c r="M188" s="2">
        <v>0</v>
      </c>
      <c r="N188" s="2">
        <v>0</v>
      </c>
      <c r="O188" s="2">
        <v>0</v>
      </c>
    </row>
    <row r="189" spans="1:15" ht="18" customHeight="1" x14ac:dyDescent="0.3">
      <c r="A189" s="21"/>
      <c r="B189" s="24"/>
      <c r="C189" s="9" t="s">
        <v>7</v>
      </c>
      <c r="D189" s="2">
        <f t="shared" si="82"/>
        <v>500</v>
      </c>
      <c r="E189" s="2">
        <v>0</v>
      </c>
      <c r="F189" s="2">
        <v>0</v>
      </c>
      <c r="G189" s="2">
        <v>0</v>
      </c>
      <c r="H189" s="2">
        <v>0</v>
      </c>
      <c r="I189" s="2">
        <v>0</v>
      </c>
      <c r="J189" s="2">
        <v>0</v>
      </c>
      <c r="K189" s="2">
        <v>0</v>
      </c>
      <c r="L189" s="2">
        <v>500</v>
      </c>
      <c r="M189" s="2">
        <v>0</v>
      </c>
      <c r="N189" s="2">
        <v>0</v>
      </c>
      <c r="O189" s="2">
        <v>0</v>
      </c>
    </row>
    <row r="190" spans="1:15" ht="17.25" customHeight="1" x14ac:dyDescent="0.3">
      <c r="A190" s="22"/>
      <c r="B190" s="25"/>
      <c r="C190" s="9" t="s">
        <v>53</v>
      </c>
      <c r="D190" s="2">
        <f t="shared" si="82"/>
        <v>0</v>
      </c>
      <c r="E190" s="2">
        <v>0</v>
      </c>
      <c r="F190" s="2">
        <v>0</v>
      </c>
      <c r="G190" s="2">
        <v>0</v>
      </c>
      <c r="H190" s="2">
        <v>0</v>
      </c>
      <c r="I190" s="2">
        <v>0</v>
      </c>
      <c r="J190" s="2">
        <v>0</v>
      </c>
      <c r="K190" s="2">
        <v>0</v>
      </c>
      <c r="L190" s="2">
        <v>0</v>
      </c>
      <c r="M190" s="2">
        <v>0</v>
      </c>
      <c r="N190" s="2">
        <v>0</v>
      </c>
      <c r="O190" s="2">
        <v>0</v>
      </c>
    </row>
    <row r="191" spans="1:15" ht="75.75" customHeight="1" x14ac:dyDescent="0.3">
      <c r="A191" s="20" t="s">
        <v>91</v>
      </c>
      <c r="B191" s="23" t="s">
        <v>92</v>
      </c>
      <c r="C191" s="7" t="s">
        <v>4</v>
      </c>
      <c r="D191" s="2">
        <f t="shared" ref="D191:D195" si="85">SUM(E191:O191)</f>
        <v>18853.699999999997</v>
      </c>
      <c r="E191" s="2">
        <f>SUM(E192:E195)</f>
        <v>0</v>
      </c>
      <c r="F191" s="2">
        <f t="shared" ref="F191:I191" si="86">SUM(F192:F195)</f>
        <v>0</v>
      </c>
      <c r="G191" s="2">
        <f t="shared" si="86"/>
        <v>0</v>
      </c>
      <c r="H191" s="2">
        <f t="shared" si="86"/>
        <v>0</v>
      </c>
      <c r="I191" s="2">
        <f t="shared" si="86"/>
        <v>0</v>
      </c>
      <c r="J191" s="2">
        <v>0</v>
      </c>
      <c r="K191" s="2">
        <v>0</v>
      </c>
      <c r="L191" s="2">
        <f>L192+L193+L194+L195</f>
        <v>4284.8999999999996</v>
      </c>
      <c r="M191" s="2">
        <f t="shared" ref="M191:O191" si="87">M192+M193+M194+M195</f>
        <v>9426.9</v>
      </c>
      <c r="N191" s="2">
        <f t="shared" si="87"/>
        <v>5141.8999999999996</v>
      </c>
      <c r="O191" s="2">
        <f t="shared" si="87"/>
        <v>0</v>
      </c>
    </row>
    <row r="192" spans="1:15" ht="76.5" customHeight="1" x14ac:dyDescent="0.3">
      <c r="A192" s="21"/>
      <c r="B192" s="24"/>
      <c r="C192" s="9" t="s">
        <v>5</v>
      </c>
      <c r="D192" s="2">
        <f t="shared" si="85"/>
        <v>0</v>
      </c>
      <c r="E192" s="2">
        <v>0</v>
      </c>
      <c r="F192" s="2">
        <v>0</v>
      </c>
      <c r="G192" s="2">
        <v>0</v>
      </c>
      <c r="H192" s="2">
        <v>0</v>
      </c>
      <c r="I192" s="2">
        <v>0</v>
      </c>
      <c r="J192" s="2">
        <v>0</v>
      </c>
      <c r="K192" s="2">
        <v>0</v>
      </c>
      <c r="L192" s="2">
        <v>0</v>
      </c>
      <c r="M192" s="2">
        <v>0</v>
      </c>
      <c r="N192" s="2">
        <v>0</v>
      </c>
      <c r="O192" s="2">
        <v>0</v>
      </c>
    </row>
    <row r="193" spans="1:15" ht="70.5" customHeight="1" x14ac:dyDescent="0.3">
      <c r="A193" s="21"/>
      <c r="B193" s="24"/>
      <c r="C193" s="9" t="s">
        <v>6</v>
      </c>
      <c r="D193" s="2">
        <f t="shared" si="85"/>
        <v>0</v>
      </c>
      <c r="E193" s="2">
        <v>0</v>
      </c>
      <c r="F193" s="2">
        <v>0</v>
      </c>
      <c r="G193" s="2">
        <v>0</v>
      </c>
      <c r="H193" s="2">
        <v>0</v>
      </c>
      <c r="I193" s="2">
        <v>0</v>
      </c>
      <c r="J193" s="2">
        <v>0</v>
      </c>
      <c r="K193" s="2">
        <v>0</v>
      </c>
      <c r="L193" s="2">
        <v>0</v>
      </c>
      <c r="M193" s="2">
        <v>0</v>
      </c>
      <c r="N193" s="2">
        <v>0</v>
      </c>
      <c r="O193" s="2">
        <v>0</v>
      </c>
    </row>
    <row r="194" spans="1:15" ht="65.25" customHeight="1" x14ac:dyDescent="0.3">
      <c r="A194" s="21"/>
      <c r="B194" s="24"/>
      <c r="C194" s="9" t="s">
        <v>7</v>
      </c>
      <c r="D194" s="2">
        <f t="shared" si="85"/>
        <v>18853.699999999997</v>
      </c>
      <c r="E194" s="2">
        <v>0</v>
      </c>
      <c r="F194" s="2">
        <v>0</v>
      </c>
      <c r="G194" s="2">
        <v>0</v>
      </c>
      <c r="H194" s="2">
        <v>0</v>
      </c>
      <c r="I194" s="2">
        <v>0</v>
      </c>
      <c r="J194" s="2">
        <v>0</v>
      </c>
      <c r="K194" s="2">
        <v>0</v>
      </c>
      <c r="L194" s="2">
        <v>4284.8999999999996</v>
      </c>
      <c r="M194" s="2">
        <v>9426.9</v>
      </c>
      <c r="N194" s="2">
        <v>5141.8999999999996</v>
      </c>
      <c r="O194" s="2">
        <v>0</v>
      </c>
    </row>
    <row r="195" spans="1:15" ht="59.25" customHeight="1" x14ac:dyDescent="0.3">
      <c r="A195" s="22"/>
      <c r="B195" s="25"/>
      <c r="C195" s="9" t="s">
        <v>53</v>
      </c>
      <c r="D195" s="2">
        <f t="shared" si="85"/>
        <v>0</v>
      </c>
      <c r="E195" s="2">
        <v>0</v>
      </c>
      <c r="F195" s="2">
        <v>0</v>
      </c>
      <c r="G195" s="2">
        <v>0</v>
      </c>
      <c r="H195" s="2">
        <v>0</v>
      </c>
      <c r="I195" s="2">
        <v>0</v>
      </c>
      <c r="J195" s="2">
        <v>0</v>
      </c>
      <c r="K195" s="2">
        <v>0</v>
      </c>
      <c r="L195" s="2">
        <v>0</v>
      </c>
      <c r="M195" s="2">
        <v>0</v>
      </c>
      <c r="N195" s="2">
        <v>0</v>
      </c>
      <c r="O195" s="2">
        <v>0</v>
      </c>
    </row>
    <row r="196" spans="1:15" x14ac:dyDescent="0.3">
      <c r="A196" s="30" t="s">
        <v>41</v>
      </c>
      <c r="B196" s="30" t="s">
        <v>60</v>
      </c>
      <c r="C196" s="7" t="s">
        <v>4</v>
      </c>
      <c r="D196" s="8">
        <f t="shared" ref="D196:D213" si="88">SUM(E196:O196)</f>
        <v>733978.77699999989</v>
      </c>
      <c r="E196" s="8">
        <f>E202</f>
        <v>46344.800000000003</v>
      </c>
      <c r="F196" s="8">
        <f>F202</f>
        <v>46558.1</v>
      </c>
      <c r="G196" s="8">
        <f t="shared" ref="G196:O196" si="89">G202</f>
        <v>46030.7</v>
      </c>
      <c r="H196" s="8">
        <f>H202</f>
        <v>57686.6</v>
      </c>
      <c r="I196" s="8">
        <f>I202</f>
        <v>59282.1</v>
      </c>
      <c r="J196" s="8">
        <f t="shared" si="89"/>
        <v>66463.3</v>
      </c>
      <c r="K196" s="8">
        <f t="shared" si="89"/>
        <v>82258.376999999993</v>
      </c>
      <c r="L196" s="8">
        <f t="shared" si="89"/>
        <v>75522.740000000005</v>
      </c>
      <c r="M196" s="8">
        <f t="shared" si="89"/>
        <v>72017.100000000006</v>
      </c>
      <c r="N196" s="8">
        <f t="shared" si="89"/>
        <v>74818.5</v>
      </c>
      <c r="O196" s="8">
        <f t="shared" si="89"/>
        <v>106996.46</v>
      </c>
    </row>
    <row r="197" spans="1:15" x14ac:dyDescent="0.3">
      <c r="A197" s="31"/>
      <c r="B197" s="31"/>
      <c r="C197" s="9" t="s">
        <v>5</v>
      </c>
      <c r="D197" s="2">
        <f>SUM(E197:O197)</f>
        <v>0</v>
      </c>
      <c r="E197" s="2">
        <f>E203</f>
        <v>0</v>
      </c>
      <c r="F197" s="2">
        <f t="shared" ref="F197:O201" si="90">F203</f>
        <v>0</v>
      </c>
      <c r="G197" s="2">
        <f t="shared" si="90"/>
        <v>0</v>
      </c>
      <c r="H197" s="2">
        <f t="shared" si="90"/>
        <v>0</v>
      </c>
      <c r="I197" s="2">
        <f t="shared" si="90"/>
        <v>0</v>
      </c>
      <c r="J197" s="2">
        <f t="shared" si="90"/>
        <v>0</v>
      </c>
      <c r="K197" s="2">
        <f t="shared" si="90"/>
        <v>0</v>
      </c>
      <c r="L197" s="2">
        <f t="shared" si="90"/>
        <v>0</v>
      </c>
      <c r="M197" s="2">
        <f t="shared" si="90"/>
        <v>0</v>
      </c>
      <c r="N197" s="2">
        <f t="shared" si="90"/>
        <v>0</v>
      </c>
      <c r="O197" s="2">
        <f t="shared" si="90"/>
        <v>0</v>
      </c>
    </row>
    <row r="198" spans="1:15" x14ac:dyDescent="0.3">
      <c r="A198" s="31"/>
      <c r="B198" s="31"/>
      <c r="C198" s="9" t="s">
        <v>6</v>
      </c>
      <c r="D198" s="2">
        <f t="shared" si="88"/>
        <v>0</v>
      </c>
      <c r="E198" s="2">
        <f t="shared" ref="E198:E201" si="91">E204</f>
        <v>0</v>
      </c>
      <c r="F198" s="2">
        <f t="shared" si="90"/>
        <v>0</v>
      </c>
      <c r="G198" s="2">
        <f t="shared" si="90"/>
        <v>0</v>
      </c>
      <c r="H198" s="2">
        <f t="shared" si="90"/>
        <v>0</v>
      </c>
      <c r="I198" s="2">
        <f t="shared" si="90"/>
        <v>0</v>
      </c>
      <c r="J198" s="2">
        <f t="shared" si="90"/>
        <v>0</v>
      </c>
      <c r="K198" s="2">
        <f t="shared" si="90"/>
        <v>0</v>
      </c>
      <c r="L198" s="2">
        <f t="shared" si="90"/>
        <v>0</v>
      </c>
      <c r="M198" s="2">
        <f t="shared" si="90"/>
        <v>0</v>
      </c>
      <c r="N198" s="2">
        <f t="shared" si="90"/>
        <v>0</v>
      </c>
      <c r="O198" s="2">
        <f t="shared" si="90"/>
        <v>0</v>
      </c>
    </row>
    <row r="199" spans="1:15" ht="27.6" x14ac:dyDescent="0.3">
      <c r="A199" s="31"/>
      <c r="B199" s="31"/>
      <c r="C199" s="9" t="s">
        <v>54</v>
      </c>
      <c r="D199" s="2">
        <f t="shared" si="88"/>
        <v>733978.77699999989</v>
      </c>
      <c r="E199" s="2">
        <f t="shared" si="91"/>
        <v>46344.800000000003</v>
      </c>
      <c r="F199" s="2">
        <f t="shared" si="90"/>
        <v>46558.1</v>
      </c>
      <c r="G199" s="2">
        <f t="shared" si="90"/>
        <v>46030.7</v>
      </c>
      <c r="H199" s="2">
        <f t="shared" si="90"/>
        <v>57686.6</v>
      </c>
      <c r="I199" s="2">
        <f t="shared" si="90"/>
        <v>59282.1</v>
      </c>
      <c r="J199" s="2">
        <f t="shared" si="90"/>
        <v>66463.3</v>
      </c>
      <c r="K199" s="2">
        <f t="shared" si="90"/>
        <v>82258.376999999993</v>
      </c>
      <c r="L199" s="2">
        <f t="shared" si="90"/>
        <v>75522.740000000005</v>
      </c>
      <c r="M199" s="2">
        <f t="shared" si="90"/>
        <v>72017.100000000006</v>
      </c>
      <c r="N199" s="2">
        <f t="shared" si="90"/>
        <v>74818.5</v>
      </c>
      <c r="O199" s="2">
        <f t="shared" si="90"/>
        <v>106996.46</v>
      </c>
    </row>
    <row r="200" spans="1:15" ht="27.6" x14ac:dyDescent="0.3">
      <c r="A200" s="31"/>
      <c r="B200" s="31"/>
      <c r="C200" s="10" t="s">
        <v>55</v>
      </c>
      <c r="D200" s="2">
        <f t="shared" si="88"/>
        <v>642.9</v>
      </c>
      <c r="E200" s="2">
        <f t="shared" si="91"/>
        <v>642.9</v>
      </c>
      <c r="F200" s="2">
        <f t="shared" si="90"/>
        <v>0</v>
      </c>
      <c r="G200" s="2">
        <f t="shared" si="90"/>
        <v>0</v>
      </c>
      <c r="H200" s="2">
        <f t="shared" si="90"/>
        <v>0</v>
      </c>
      <c r="I200" s="2">
        <f t="shared" si="90"/>
        <v>0</v>
      </c>
      <c r="J200" s="2">
        <f t="shared" si="90"/>
        <v>0</v>
      </c>
      <c r="K200" s="2">
        <f t="shared" si="90"/>
        <v>0</v>
      </c>
      <c r="L200" s="2">
        <f t="shared" si="90"/>
        <v>0</v>
      </c>
      <c r="M200" s="2">
        <f t="shared" si="90"/>
        <v>0</v>
      </c>
      <c r="N200" s="2">
        <f t="shared" si="90"/>
        <v>0</v>
      </c>
      <c r="O200" s="2">
        <f t="shared" si="90"/>
        <v>0</v>
      </c>
    </row>
    <row r="201" spans="1:15" ht="20.100000000000001" customHeight="1" x14ac:dyDescent="0.3">
      <c r="A201" s="32"/>
      <c r="B201" s="32"/>
      <c r="C201" s="9" t="s">
        <v>53</v>
      </c>
      <c r="D201" s="2">
        <f t="shared" si="88"/>
        <v>0</v>
      </c>
      <c r="E201" s="2">
        <f t="shared" si="91"/>
        <v>0</v>
      </c>
      <c r="F201" s="2">
        <f t="shared" si="90"/>
        <v>0</v>
      </c>
      <c r="G201" s="2">
        <f t="shared" si="90"/>
        <v>0</v>
      </c>
      <c r="H201" s="2">
        <f t="shared" si="90"/>
        <v>0</v>
      </c>
      <c r="I201" s="2">
        <f t="shared" si="90"/>
        <v>0</v>
      </c>
      <c r="J201" s="2">
        <f t="shared" si="90"/>
        <v>0</v>
      </c>
      <c r="K201" s="2">
        <f t="shared" si="90"/>
        <v>0</v>
      </c>
      <c r="L201" s="2">
        <f t="shared" si="90"/>
        <v>0</v>
      </c>
      <c r="M201" s="2">
        <f t="shared" si="90"/>
        <v>0</v>
      </c>
      <c r="N201" s="2">
        <f t="shared" si="90"/>
        <v>0</v>
      </c>
      <c r="O201" s="2">
        <f t="shared" si="90"/>
        <v>0</v>
      </c>
    </row>
    <row r="202" spans="1:15" x14ac:dyDescent="0.3">
      <c r="A202" s="23" t="s">
        <v>42</v>
      </c>
      <c r="B202" s="23" t="s">
        <v>43</v>
      </c>
      <c r="C202" s="7" t="s">
        <v>4</v>
      </c>
      <c r="D202" s="2">
        <f>SUM(E202:O202)</f>
        <v>733978.77699999989</v>
      </c>
      <c r="E202" s="2">
        <f>E208</f>
        <v>46344.800000000003</v>
      </c>
      <c r="F202" s="2">
        <f>F208</f>
        <v>46558.1</v>
      </c>
      <c r="G202" s="2">
        <f t="shared" ref="G202:O202" si="92">G208</f>
        <v>46030.7</v>
      </c>
      <c r="H202" s="2">
        <f t="shared" si="92"/>
        <v>57686.6</v>
      </c>
      <c r="I202" s="2">
        <f>I208</f>
        <v>59282.1</v>
      </c>
      <c r="J202" s="2">
        <f t="shared" si="92"/>
        <v>66463.3</v>
      </c>
      <c r="K202" s="2">
        <f>K208</f>
        <v>82258.376999999993</v>
      </c>
      <c r="L202" s="2">
        <f t="shared" si="92"/>
        <v>75522.740000000005</v>
      </c>
      <c r="M202" s="2">
        <f t="shared" si="92"/>
        <v>72017.100000000006</v>
      </c>
      <c r="N202" s="2">
        <f t="shared" si="92"/>
        <v>74818.5</v>
      </c>
      <c r="O202" s="2">
        <f t="shared" si="92"/>
        <v>106996.46</v>
      </c>
    </row>
    <row r="203" spans="1:15" x14ac:dyDescent="0.3">
      <c r="A203" s="24"/>
      <c r="B203" s="24"/>
      <c r="C203" s="9" t="s">
        <v>5</v>
      </c>
      <c r="D203" s="2">
        <f t="shared" si="88"/>
        <v>0</v>
      </c>
      <c r="E203" s="2">
        <f t="shared" ref="E203:O207" si="93">E209</f>
        <v>0</v>
      </c>
      <c r="F203" s="2">
        <f t="shared" si="93"/>
        <v>0</v>
      </c>
      <c r="G203" s="2">
        <f t="shared" si="93"/>
        <v>0</v>
      </c>
      <c r="H203" s="2">
        <f t="shared" si="93"/>
        <v>0</v>
      </c>
      <c r="I203" s="2">
        <f>I209</f>
        <v>0</v>
      </c>
      <c r="J203" s="2">
        <f t="shared" ref="J203:N203" si="94">J209</f>
        <v>0</v>
      </c>
      <c r="K203" s="2">
        <f t="shared" si="94"/>
        <v>0</v>
      </c>
      <c r="L203" s="2">
        <f>L209</f>
        <v>0</v>
      </c>
      <c r="M203" s="2">
        <f t="shared" si="94"/>
        <v>0</v>
      </c>
      <c r="N203" s="2">
        <f t="shared" si="94"/>
        <v>0</v>
      </c>
      <c r="O203" s="2">
        <f>O209</f>
        <v>0</v>
      </c>
    </row>
    <row r="204" spans="1:15" x14ac:dyDescent="0.3">
      <c r="A204" s="24"/>
      <c r="B204" s="24"/>
      <c r="C204" s="9" t="s">
        <v>6</v>
      </c>
      <c r="D204" s="2">
        <f t="shared" si="88"/>
        <v>0</v>
      </c>
      <c r="E204" s="2">
        <f t="shared" si="93"/>
        <v>0</v>
      </c>
      <c r="F204" s="2">
        <f t="shared" si="93"/>
        <v>0</v>
      </c>
      <c r="G204" s="2">
        <f t="shared" si="93"/>
        <v>0</v>
      </c>
      <c r="H204" s="2">
        <f t="shared" si="93"/>
        <v>0</v>
      </c>
      <c r="I204" s="2">
        <f t="shared" si="93"/>
        <v>0</v>
      </c>
      <c r="J204" s="2">
        <f t="shared" si="93"/>
        <v>0</v>
      </c>
      <c r="K204" s="2">
        <f t="shared" si="93"/>
        <v>0</v>
      </c>
      <c r="L204" s="2">
        <f t="shared" si="93"/>
        <v>0</v>
      </c>
      <c r="M204" s="2">
        <f t="shared" si="93"/>
        <v>0</v>
      </c>
      <c r="N204" s="2">
        <f t="shared" si="93"/>
        <v>0</v>
      </c>
      <c r="O204" s="2">
        <f>O210</f>
        <v>0</v>
      </c>
    </row>
    <row r="205" spans="1:15" ht="27.6" x14ac:dyDescent="0.3">
      <c r="A205" s="24"/>
      <c r="B205" s="24"/>
      <c r="C205" s="9" t="s">
        <v>54</v>
      </c>
      <c r="D205" s="2">
        <f t="shared" si="88"/>
        <v>733978.77699999989</v>
      </c>
      <c r="E205" s="2">
        <f t="shared" si="93"/>
        <v>46344.800000000003</v>
      </c>
      <c r="F205" s="2">
        <f t="shared" si="93"/>
        <v>46558.1</v>
      </c>
      <c r="G205" s="2">
        <f t="shared" si="93"/>
        <v>46030.7</v>
      </c>
      <c r="H205" s="2">
        <f t="shared" si="93"/>
        <v>57686.6</v>
      </c>
      <c r="I205" s="2">
        <f t="shared" si="93"/>
        <v>59282.1</v>
      </c>
      <c r="J205" s="2">
        <f t="shared" si="93"/>
        <v>66463.3</v>
      </c>
      <c r="K205" s="2">
        <f t="shared" si="93"/>
        <v>82258.376999999993</v>
      </c>
      <c r="L205" s="2">
        <f t="shared" si="93"/>
        <v>75522.740000000005</v>
      </c>
      <c r="M205" s="2">
        <f t="shared" si="93"/>
        <v>72017.100000000006</v>
      </c>
      <c r="N205" s="2">
        <f t="shared" si="93"/>
        <v>74818.5</v>
      </c>
      <c r="O205" s="2">
        <f t="shared" si="93"/>
        <v>106996.46</v>
      </c>
    </row>
    <row r="206" spans="1:15" ht="27.6" x14ac:dyDescent="0.3">
      <c r="A206" s="24"/>
      <c r="B206" s="24"/>
      <c r="C206" s="10" t="s">
        <v>55</v>
      </c>
      <c r="D206" s="2">
        <f t="shared" si="88"/>
        <v>642.9</v>
      </c>
      <c r="E206" s="2">
        <f t="shared" si="93"/>
        <v>642.9</v>
      </c>
      <c r="F206" s="2">
        <f t="shared" si="93"/>
        <v>0</v>
      </c>
      <c r="G206" s="2">
        <f t="shared" si="93"/>
        <v>0</v>
      </c>
      <c r="H206" s="2">
        <f t="shared" si="93"/>
        <v>0</v>
      </c>
      <c r="I206" s="2">
        <f t="shared" si="93"/>
        <v>0</v>
      </c>
      <c r="J206" s="2">
        <f t="shared" si="93"/>
        <v>0</v>
      </c>
      <c r="K206" s="2">
        <f t="shared" si="93"/>
        <v>0</v>
      </c>
      <c r="L206" s="2">
        <f t="shared" si="93"/>
        <v>0</v>
      </c>
      <c r="M206" s="2">
        <f t="shared" si="93"/>
        <v>0</v>
      </c>
      <c r="N206" s="2">
        <f t="shared" si="93"/>
        <v>0</v>
      </c>
      <c r="O206" s="2">
        <f t="shared" si="93"/>
        <v>0</v>
      </c>
    </row>
    <row r="207" spans="1:15" ht="21.75" customHeight="1" x14ac:dyDescent="0.3">
      <c r="A207" s="25"/>
      <c r="B207" s="25"/>
      <c r="C207" s="9" t="s">
        <v>53</v>
      </c>
      <c r="D207" s="2">
        <f t="shared" si="88"/>
        <v>0</v>
      </c>
      <c r="E207" s="2">
        <f t="shared" si="93"/>
        <v>0</v>
      </c>
      <c r="F207" s="2">
        <f t="shared" si="93"/>
        <v>0</v>
      </c>
      <c r="G207" s="2">
        <f t="shared" si="93"/>
        <v>0</v>
      </c>
      <c r="H207" s="2">
        <f t="shared" si="93"/>
        <v>0</v>
      </c>
      <c r="I207" s="2">
        <f t="shared" si="93"/>
        <v>0</v>
      </c>
      <c r="J207" s="2">
        <f t="shared" si="93"/>
        <v>0</v>
      </c>
      <c r="K207" s="2">
        <f t="shared" si="93"/>
        <v>0</v>
      </c>
      <c r="L207" s="2">
        <f t="shared" si="93"/>
        <v>0</v>
      </c>
      <c r="M207" s="2">
        <f t="shared" si="93"/>
        <v>0</v>
      </c>
      <c r="N207" s="2">
        <f t="shared" si="93"/>
        <v>0</v>
      </c>
      <c r="O207" s="2">
        <f t="shared" si="93"/>
        <v>0</v>
      </c>
    </row>
    <row r="208" spans="1:15" x14ac:dyDescent="0.3">
      <c r="A208" s="33" t="s">
        <v>44</v>
      </c>
      <c r="B208" s="33" t="s">
        <v>45</v>
      </c>
      <c r="C208" s="7" t="s">
        <v>4</v>
      </c>
      <c r="D208" s="2">
        <f>SUM(E208:O208)</f>
        <v>733978.77699999989</v>
      </c>
      <c r="E208" s="2">
        <f>E209+E210+E211+E213</f>
        <v>46344.800000000003</v>
      </c>
      <c r="F208" s="2">
        <f t="shared" ref="F208:O208" si="95">F209+F210+F211+F213</f>
        <v>46558.1</v>
      </c>
      <c r="G208" s="2">
        <f t="shared" si="95"/>
        <v>46030.7</v>
      </c>
      <c r="H208" s="2">
        <f t="shared" si="95"/>
        <v>57686.6</v>
      </c>
      <c r="I208" s="2">
        <f>I209+I210+I211+I213</f>
        <v>59282.1</v>
      </c>
      <c r="J208" s="2">
        <f t="shared" si="95"/>
        <v>66463.3</v>
      </c>
      <c r="K208" s="2">
        <f t="shared" si="95"/>
        <v>82258.376999999993</v>
      </c>
      <c r="L208" s="17">
        <f>L209+L210+L211+L213</f>
        <v>75522.740000000005</v>
      </c>
      <c r="M208" s="2">
        <f t="shared" si="95"/>
        <v>72017.100000000006</v>
      </c>
      <c r="N208" s="2">
        <f t="shared" si="95"/>
        <v>74818.5</v>
      </c>
      <c r="O208" s="2">
        <f t="shared" si="95"/>
        <v>106996.46</v>
      </c>
    </row>
    <row r="209" spans="1:15" x14ac:dyDescent="0.3">
      <c r="A209" s="33"/>
      <c r="B209" s="33"/>
      <c r="C209" s="9" t="s">
        <v>5</v>
      </c>
      <c r="D209" s="2">
        <f t="shared" si="88"/>
        <v>0</v>
      </c>
      <c r="E209" s="2">
        <v>0</v>
      </c>
      <c r="F209" s="2">
        <v>0</v>
      </c>
      <c r="G209" s="2">
        <v>0</v>
      </c>
      <c r="H209" s="2">
        <v>0</v>
      </c>
      <c r="I209" s="2">
        <v>0</v>
      </c>
      <c r="J209" s="2">
        <v>0</v>
      </c>
      <c r="K209" s="2">
        <v>0</v>
      </c>
      <c r="L209" s="2">
        <v>0</v>
      </c>
      <c r="M209" s="2">
        <v>0</v>
      </c>
      <c r="N209" s="2">
        <v>0</v>
      </c>
      <c r="O209" s="2">
        <v>0</v>
      </c>
    </row>
    <row r="210" spans="1:15" x14ac:dyDescent="0.3">
      <c r="A210" s="33"/>
      <c r="B210" s="33"/>
      <c r="C210" s="9" t="s">
        <v>6</v>
      </c>
      <c r="D210" s="2">
        <f t="shared" si="88"/>
        <v>0</v>
      </c>
      <c r="E210" s="2">
        <v>0</v>
      </c>
      <c r="F210" s="2">
        <v>0</v>
      </c>
      <c r="G210" s="2">
        <v>0</v>
      </c>
      <c r="H210" s="2">
        <v>0</v>
      </c>
      <c r="I210" s="2">
        <v>0</v>
      </c>
      <c r="J210" s="2">
        <v>0</v>
      </c>
      <c r="K210" s="2">
        <v>0</v>
      </c>
      <c r="L210" s="2">
        <v>0</v>
      </c>
      <c r="M210" s="2">
        <v>0</v>
      </c>
      <c r="N210" s="2">
        <v>0</v>
      </c>
      <c r="O210" s="2">
        <v>0</v>
      </c>
    </row>
    <row r="211" spans="1:15" ht="27.6" x14ac:dyDescent="0.3">
      <c r="A211" s="33"/>
      <c r="B211" s="33"/>
      <c r="C211" s="9" t="s">
        <v>54</v>
      </c>
      <c r="D211" s="2">
        <f t="shared" si="88"/>
        <v>733978.77699999989</v>
      </c>
      <c r="E211" s="2">
        <v>46344.800000000003</v>
      </c>
      <c r="F211" s="2">
        <v>46558.1</v>
      </c>
      <c r="G211" s="2">
        <v>46030.7</v>
      </c>
      <c r="H211" s="2">
        <v>57686.6</v>
      </c>
      <c r="I211" s="2">
        <v>59282.1</v>
      </c>
      <c r="J211" s="2">
        <v>66463.3</v>
      </c>
      <c r="K211" s="2">
        <v>82258.376999999993</v>
      </c>
      <c r="L211" s="17">
        <v>75522.740000000005</v>
      </c>
      <c r="M211" s="2">
        <v>72017.100000000006</v>
      </c>
      <c r="N211" s="2">
        <v>74818.5</v>
      </c>
      <c r="O211" s="2">
        <v>106996.46</v>
      </c>
    </row>
    <row r="212" spans="1:15" ht="27.6" x14ac:dyDescent="0.3">
      <c r="A212" s="33"/>
      <c r="B212" s="33"/>
      <c r="C212" s="10" t="s">
        <v>55</v>
      </c>
      <c r="D212" s="2">
        <f t="shared" si="88"/>
        <v>642.9</v>
      </c>
      <c r="E212" s="1">
        <v>642.9</v>
      </c>
      <c r="F212" s="1">
        <v>0</v>
      </c>
      <c r="G212" s="1">
        <v>0</v>
      </c>
      <c r="H212" s="1">
        <v>0</v>
      </c>
      <c r="I212" s="1">
        <v>0</v>
      </c>
      <c r="J212" s="1">
        <v>0</v>
      </c>
      <c r="K212" s="1">
        <v>0</v>
      </c>
      <c r="L212" s="1">
        <v>0</v>
      </c>
      <c r="M212" s="1">
        <v>0</v>
      </c>
      <c r="N212" s="1">
        <v>0</v>
      </c>
      <c r="O212" s="1">
        <v>0</v>
      </c>
    </row>
    <row r="213" spans="1:15" ht="21.75" customHeight="1" x14ac:dyDescent="0.3">
      <c r="A213" s="33"/>
      <c r="B213" s="33"/>
      <c r="C213" s="9" t="s">
        <v>53</v>
      </c>
      <c r="D213" s="2">
        <f t="shared" si="88"/>
        <v>0</v>
      </c>
      <c r="E213" s="1">
        <v>0</v>
      </c>
      <c r="F213" s="1">
        <v>0</v>
      </c>
      <c r="G213" s="1">
        <v>0</v>
      </c>
      <c r="H213" s="1">
        <v>0</v>
      </c>
      <c r="I213" s="1">
        <v>0</v>
      </c>
      <c r="J213" s="1">
        <v>0</v>
      </c>
      <c r="K213" s="1">
        <v>0</v>
      </c>
      <c r="L213" s="1">
        <v>0</v>
      </c>
      <c r="M213" s="1">
        <v>0</v>
      </c>
      <c r="N213" s="1">
        <v>0</v>
      </c>
      <c r="O213" s="1">
        <v>0</v>
      </c>
    </row>
    <row r="217" spans="1:15" x14ac:dyDescent="0.3">
      <c r="L217" s="13"/>
      <c r="M217" s="13"/>
    </row>
  </sheetData>
  <mergeCells count="83">
    <mergeCell ref="A176:A180"/>
    <mergeCell ref="B176:B180"/>
    <mergeCell ref="A166:A170"/>
    <mergeCell ref="B166:B170"/>
    <mergeCell ref="A57:A61"/>
    <mergeCell ref="B57:B61"/>
    <mergeCell ref="B82:B87"/>
    <mergeCell ref="A100:A106"/>
    <mergeCell ref="B100:B106"/>
    <mergeCell ref="A94:A99"/>
    <mergeCell ref="B94:B99"/>
    <mergeCell ref="A88:A93"/>
    <mergeCell ref="B88:B93"/>
    <mergeCell ref="A171:A175"/>
    <mergeCell ref="B171:B175"/>
    <mergeCell ref="B77:B81"/>
    <mergeCell ref="A22:A29"/>
    <mergeCell ref="B22:B29"/>
    <mergeCell ref="A36:A40"/>
    <mergeCell ref="B36:B40"/>
    <mergeCell ref="A46:A51"/>
    <mergeCell ref="B46:B51"/>
    <mergeCell ref="B30:B35"/>
    <mergeCell ref="A30:A35"/>
    <mergeCell ref="B129:B133"/>
    <mergeCell ref="A124:A128"/>
    <mergeCell ref="B124:B128"/>
    <mergeCell ref="A119:A123"/>
    <mergeCell ref="B119:B123"/>
    <mergeCell ref="A114:A118"/>
    <mergeCell ref="A72:A76"/>
    <mergeCell ref="B72:B76"/>
    <mergeCell ref="A77:A81"/>
    <mergeCell ref="A82:A87"/>
    <mergeCell ref="A67:A71"/>
    <mergeCell ref="A161:A165"/>
    <mergeCell ref="B161:B165"/>
    <mergeCell ref="A9:O9"/>
    <mergeCell ref="A11:A12"/>
    <mergeCell ref="B11:B12"/>
    <mergeCell ref="C11:C12"/>
    <mergeCell ref="D11:O11"/>
    <mergeCell ref="B67:B71"/>
    <mergeCell ref="A62:A66"/>
    <mergeCell ref="B62:B66"/>
    <mergeCell ref="A52:A56"/>
    <mergeCell ref="B52:B56"/>
    <mergeCell ref="A129:A133"/>
    <mergeCell ref="A41:A45"/>
    <mergeCell ref="B41:B45"/>
    <mergeCell ref="L2:O2"/>
    <mergeCell ref="L3:O3"/>
    <mergeCell ref="L4:O4"/>
    <mergeCell ref="L6:N6"/>
    <mergeCell ref="L7:N7"/>
    <mergeCell ref="A208:A213"/>
    <mergeCell ref="B208:B213"/>
    <mergeCell ref="A202:A207"/>
    <mergeCell ref="B202:B207"/>
    <mergeCell ref="A196:A201"/>
    <mergeCell ref="B196:B201"/>
    <mergeCell ref="I10:K10"/>
    <mergeCell ref="B154:B160"/>
    <mergeCell ref="A139:A143"/>
    <mergeCell ref="B139:B143"/>
    <mergeCell ref="A154:A160"/>
    <mergeCell ref="B114:B118"/>
    <mergeCell ref="A107:A113"/>
    <mergeCell ref="B107:B113"/>
    <mergeCell ref="A14:A21"/>
    <mergeCell ref="B14:B21"/>
    <mergeCell ref="B149:B153"/>
    <mergeCell ref="A144:A148"/>
    <mergeCell ref="B144:B148"/>
    <mergeCell ref="A134:A138"/>
    <mergeCell ref="B134:B138"/>
    <mergeCell ref="A149:A153"/>
    <mergeCell ref="A191:A195"/>
    <mergeCell ref="B191:B195"/>
    <mergeCell ref="A186:A190"/>
    <mergeCell ref="B186:B190"/>
    <mergeCell ref="A181:A185"/>
    <mergeCell ref="B181:B185"/>
  </mergeCells>
  <printOptions horizontalCentered="1"/>
  <pageMargins left="0.39370078740157483" right="0.39370078740157483" top="0.39370078740157483" bottom="0.39370078740157483" header="0" footer="0"/>
  <pageSetup paperSize="9" scale="62" fitToHeight="0" orientation="landscape" r:id="rId1"/>
  <rowBreaks count="5" manualBreakCount="5">
    <brk id="35" max="14" man="1"/>
    <brk id="81" max="14" man="1"/>
    <brk id="113" max="14" man="1"/>
    <brk id="148" max="14" man="1"/>
    <brk id="180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ФБ,ОБ,ГБ,ВНБ</vt:lpstr>
      <vt:lpstr>'ФБ,ОБ,ГБ,ВНБ'!Область_печати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Кудрявцева Оксана Борисовна</cp:lastModifiedBy>
  <cp:lastPrinted>2022-09-20T07:57:11Z</cp:lastPrinted>
  <dcterms:created xsi:type="dcterms:W3CDTF">2018-10-25T08:10:06Z</dcterms:created>
  <dcterms:modified xsi:type="dcterms:W3CDTF">2022-09-23T00:05:49Z</dcterms:modified>
</cp:coreProperties>
</file>