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7005" windowWidth="14805" windowHeight="1170" tabRatio="535"/>
  </bookViews>
  <sheets>
    <sheet name="на 01.01.2022г." sheetId="12" r:id="rId1"/>
    <sheet name="123" sheetId="15" state="hidden" r:id="rId2"/>
    <sheet name="ГП за 01.11.2020 (без выравн.)" sheetId="13" state="hidden" r:id="rId3"/>
    <sheet name="ГП за 01.11.2020 (2)" sheetId="14" state="hidden" r:id="rId4"/>
  </sheets>
  <definedNames>
    <definedName name="_xlnm.Print_Titles" localSheetId="1">'123'!$6:$6</definedName>
    <definedName name="_xlnm.Print_Titles" localSheetId="0">'на 01.01.2022г.'!$8:$8</definedName>
    <definedName name="_xlnm.Print_Area" localSheetId="1">'123'!$A$1:$J$592</definedName>
    <definedName name="_xlnm.Print_Area" localSheetId="3">'ГП за 01.11.2020 (2)'!$A$1:$J$487</definedName>
    <definedName name="_xlnm.Print_Area" localSheetId="2">'ГП за 01.11.2020 (без выравн.)'!$A$1:$J$482</definedName>
    <definedName name="_xlnm.Print_Area" localSheetId="0">'на 01.01.2022г.'!$A$1:$J$611</definedName>
  </definedNames>
  <calcPr calcId="145621" refMode="R1C1"/>
</workbook>
</file>

<file path=xl/calcChain.xml><?xml version="1.0" encoding="utf-8"?>
<calcChain xmlns="http://schemas.openxmlformats.org/spreadsheetml/2006/main">
  <c r="F261" i="12" l="1"/>
  <c r="D261" i="12"/>
  <c r="H261" i="12"/>
  <c r="D135" i="12"/>
  <c r="G136" i="12"/>
  <c r="G135" i="12"/>
  <c r="F142" i="12"/>
  <c r="E138" i="12"/>
  <c r="E136" i="12"/>
  <c r="E137" i="12"/>
  <c r="E135" i="12"/>
  <c r="C136" i="12"/>
  <c r="C137" i="12"/>
  <c r="C138" i="12"/>
  <c r="C135" i="12"/>
  <c r="B136" i="12"/>
  <c r="H136" i="12" s="1"/>
  <c r="B137" i="12"/>
  <c r="B138" i="12"/>
  <c r="B135" i="12"/>
  <c r="D136" i="12" l="1"/>
  <c r="F136" i="12"/>
  <c r="E19" i="12" l="1"/>
  <c r="C19" i="12"/>
  <c r="G56" i="12" l="1"/>
  <c r="B19" i="12" l="1"/>
  <c r="G19" i="12" l="1"/>
  <c r="G20" i="12"/>
  <c r="E20" i="12"/>
  <c r="C20" i="12"/>
  <c r="B20" i="12"/>
  <c r="F162" i="12"/>
  <c r="I164" i="12"/>
  <c r="I163" i="12"/>
  <c r="I162" i="12"/>
  <c r="H162" i="12"/>
  <c r="D162" i="12"/>
  <c r="I161" i="12"/>
  <c r="G160" i="12"/>
  <c r="E160" i="12"/>
  <c r="C160" i="12"/>
  <c r="B160" i="12"/>
  <c r="I160" i="12" l="1"/>
  <c r="D160" i="12"/>
  <c r="H160" i="12"/>
  <c r="F160" i="12"/>
  <c r="G515" i="12" l="1"/>
  <c r="E346" i="12"/>
  <c r="D217" i="12" l="1"/>
  <c r="D216" i="12"/>
  <c r="B61" i="12" l="1"/>
  <c r="C534" i="12" l="1"/>
  <c r="E268" i="12" l="1"/>
  <c r="C268" i="12"/>
  <c r="B174" i="12"/>
  <c r="B18" i="12" s="1"/>
  <c r="G246" i="12" l="1"/>
  <c r="E246" i="12"/>
  <c r="C246" i="12"/>
  <c r="B246" i="12"/>
  <c r="B245" i="12" s="1"/>
  <c r="B280" i="12" l="1"/>
  <c r="B219" i="12" l="1"/>
  <c r="B205" i="12"/>
  <c r="B53" i="12"/>
  <c r="B52" i="12"/>
  <c r="C53" i="12" l="1"/>
  <c r="C52" i="12"/>
  <c r="B490" i="12"/>
  <c r="C155" i="12" l="1"/>
  <c r="H147" i="12"/>
  <c r="C490" i="12" l="1"/>
  <c r="B56" i="12"/>
  <c r="C593" i="12" l="1"/>
  <c r="D503" i="12" l="1"/>
  <c r="H450" i="12"/>
  <c r="D434" i="12" l="1"/>
  <c r="H157" i="12" l="1"/>
  <c r="I157" i="12"/>
  <c r="C299" i="12"/>
  <c r="B299" i="12"/>
  <c r="D296" i="12"/>
  <c r="B294" i="12"/>
  <c r="B281" i="12"/>
  <c r="D286" i="12"/>
  <c r="F292" i="12"/>
  <c r="B289" i="12"/>
  <c r="C174" i="12"/>
  <c r="C18" i="12" s="1"/>
  <c r="I230" i="12"/>
  <c r="B228" i="12"/>
  <c r="G178" i="12"/>
  <c r="G173" i="12"/>
  <c r="G17" i="12" s="1"/>
  <c r="D157" i="12"/>
  <c r="B150" i="12"/>
  <c r="C219" i="12" l="1"/>
  <c r="G209" i="12"/>
  <c r="B178" i="12"/>
  <c r="B123" i="12" l="1"/>
  <c r="I111" i="12" l="1"/>
  <c r="C83" i="12"/>
  <c r="B83" i="12"/>
  <c r="G61" i="12" l="1"/>
  <c r="E61" i="12"/>
  <c r="C61" i="12"/>
  <c r="I58" i="12"/>
  <c r="H58" i="12" l="1"/>
  <c r="F59" i="12" l="1"/>
  <c r="D59" i="12"/>
  <c r="D58" i="12"/>
  <c r="D64" i="12"/>
  <c r="D63" i="12"/>
  <c r="B38" i="12" l="1"/>
  <c r="H269" i="12" l="1"/>
  <c r="F269" i="12"/>
  <c r="D269" i="12"/>
  <c r="F450" i="12" l="1"/>
  <c r="H126" i="12"/>
  <c r="H125" i="12"/>
  <c r="G123" i="12"/>
  <c r="E123" i="12"/>
  <c r="C123" i="12"/>
  <c r="I124" i="12" l="1"/>
  <c r="I125" i="12"/>
  <c r="F125" i="12"/>
  <c r="D125" i="12"/>
  <c r="H434" i="12"/>
  <c r="F434" i="12"/>
  <c r="H384" i="12"/>
  <c r="H383" i="12"/>
  <c r="F384" i="12"/>
  <c r="F383" i="12"/>
  <c r="D384" i="12"/>
  <c r="H403" i="12"/>
  <c r="F403" i="12"/>
  <c r="D403" i="12"/>
  <c r="I398" i="12"/>
  <c r="F398" i="12"/>
  <c r="H180" i="12" l="1"/>
  <c r="F180" i="12"/>
  <c r="D180" i="12"/>
  <c r="H349" i="12"/>
  <c r="F349" i="12"/>
  <c r="D349" i="12"/>
  <c r="H97" i="12"/>
  <c r="F97" i="12"/>
  <c r="D99" i="12"/>
  <c r="D97" i="12"/>
  <c r="E304" i="12"/>
  <c r="I231" i="12"/>
  <c r="H212" i="12"/>
  <c r="F212" i="12"/>
  <c r="D212" i="12"/>
  <c r="I159" i="12"/>
  <c r="I158" i="12"/>
  <c r="I156" i="12"/>
  <c r="G155" i="12"/>
  <c r="E155" i="12"/>
  <c r="B155" i="12"/>
  <c r="F155" i="12" l="1"/>
  <c r="H155" i="12"/>
  <c r="I155" i="12"/>
  <c r="D155" i="12"/>
  <c r="F492" i="12" l="1"/>
  <c r="F493" i="12"/>
  <c r="H398" i="12" l="1"/>
  <c r="D398" i="12"/>
  <c r="H511" i="12"/>
  <c r="F511" i="12"/>
  <c r="D511" i="12"/>
  <c r="D599" i="12" l="1"/>
  <c r="F599" i="12"/>
  <c r="D450" i="12"/>
  <c r="I246" i="12"/>
  <c r="H246" i="12"/>
  <c r="F246" i="12"/>
  <c r="D246" i="12"/>
  <c r="G214" i="12"/>
  <c r="E214" i="12"/>
  <c r="H142" i="12"/>
  <c r="D142" i="12"/>
  <c r="I98" i="12" l="1"/>
  <c r="B51" i="12"/>
  <c r="C51" i="12"/>
  <c r="F58" i="12" l="1"/>
  <c r="I435" i="12" l="1"/>
  <c r="I434" i="12"/>
  <c r="I433" i="12"/>
  <c r="H433" i="12"/>
  <c r="F433" i="12"/>
  <c r="D433" i="12"/>
  <c r="I432" i="12"/>
  <c r="G431" i="12"/>
  <c r="E431" i="12"/>
  <c r="C431" i="12"/>
  <c r="B431" i="12"/>
  <c r="I430" i="12"/>
  <c r="I429" i="12"/>
  <c r="H429" i="12"/>
  <c r="F429" i="12"/>
  <c r="D429" i="12"/>
  <c r="I428" i="12"/>
  <c r="H428" i="12"/>
  <c r="F428" i="12"/>
  <c r="D428" i="12"/>
  <c r="I427" i="12"/>
  <c r="G426" i="12"/>
  <c r="H426" i="12" s="1"/>
  <c r="E426" i="12"/>
  <c r="C426" i="12"/>
  <c r="B426" i="12"/>
  <c r="D426" i="12" l="1"/>
  <c r="F431" i="12"/>
  <c r="D431" i="12"/>
  <c r="H431" i="12"/>
  <c r="I431" i="12"/>
  <c r="I426" i="12"/>
  <c r="F426" i="12"/>
  <c r="F536" i="12"/>
  <c r="H292" i="12"/>
  <c r="H291" i="12"/>
  <c r="D292" i="12"/>
  <c r="C280" i="12"/>
  <c r="C281" i="12"/>
  <c r="E280" i="12"/>
  <c r="E281" i="12"/>
  <c r="G206" i="12"/>
  <c r="G205" i="12"/>
  <c r="E206" i="12"/>
  <c r="E205" i="12"/>
  <c r="C206" i="12"/>
  <c r="B206" i="12"/>
  <c r="C205" i="12"/>
  <c r="I217" i="12"/>
  <c r="H217" i="12"/>
  <c r="F217" i="12"/>
  <c r="I216" i="12"/>
  <c r="H216" i="12"/>
  <c r="F216" i="12"/>
  <c r="H152" i="12"/>
  <c r="H40" i="12"/>
  <c r="F40" i="12"/>
  <c r="D40" i="12"/>
  <c r="H84" i="12" l="1"/>
  <c r="F84" i="12"/>
  <c r="D86" i="12"/>
  <c r="D84" i="12"/>
  <c r="I592" i="15" l="1"/>
  <c r="I591" i="15"/>
  <c r="I590" i="15"/>
  <c r="H590" i="15"/>
  <c r="F590" i="15"/>
  <c r="D590" i="15"/>
  <c r="I589" i="15"/>
  <c r="G588" i="15"/>
  <c r="E588" i="15"/>
  <c r="C588" i="15"/>
  <c r="D588" i="15" s="1"/>
  <c r="B588" i="15"/>
  <c r="I583" i="15"/>
  <c r="I582" i="15"/>
  <c r="H582" i="15"/>
  <c r="F582" i="15"/>
  <c r="D582" i="15"/>
  <c r="I581" i="15"/>
  <c r="H581" i="15"/>
  <c r="F581" i="15"/>
  <c r="D581" i="15"/>
  <c r="I580" i="15"/>
  <c r="I579" i="15"/>
  <c r="H579" i="15"/>
  <c r="G579" i="15"/>
  <c r="E579" i="15"/>
  <c r="F579" i="15" s="1"/>
  <c r="D579" i="15"/>
  <c r="C579" i="15"/>
  <c r="B579" i="15"/>
  <c r="I578" i="15"/>
  <c r="I577" i="15"/>
  <c r="I576" i="15"/>
  <c r="I575" i="15"/>
  <c r="G574" i="15"/>
  <c r="E574" i="15"/>
  <c r="C574" i="15"/>
  <c r="B574" i="15"/>
  <c r="I568" i="15"/>
  <c r="I567" i="15"/>
  <c r="H567" i="15"/>
  <c r="F567" i="15"/>
  <c r="D567" i="15"/>
  <c r="I566" i="15"/>
  <c r="H566" i="15"/>
  <c r="F566" i="15"/>
  <c r="D566" i="15"/>
  <c r="I565" i="15"/>
  <c r="H564" i="15"/>
  <c r="G564" i="15"/>
  <c r="E564" i="15"/>
  <c r="D564" i="15"/>
  <c r="C564" i="15"/>
  <c r="B564" i="15"/>
  <c r="I564" i="15" s="1"/>
  <c r="I558" i="15"/>
  <c r="I557" i="15"/>
  <c r="I556" i="15"/>
  <c r="I555" i="15"/>
  <c r="H555" i="15"/>
  <c r="F555" i="15"/>
  <c r="D555" i="15"/>
  <c r="G554" i="15"/>
  <c r="E554" i="15"/>
  <c r="C554" i="15"/>
  <c r="D554" i="15" s="1"/>
  <c r="B554" i="15"/>
  <c r="F554" i="15" s="1"/>
  <c r="I553" i="15"/>
  <c r="I552" i="15"/>
  <c r="I551" i="15"/>
  <c r="H551" i="15"/>
  <c r="F551" i="15"/>
  <c r="D551" i="15"/>
  <c r="I550" i="15"/>
  <c r="G549" i="15"/>
  <c r="E549" i="15"/>
  <c r="C549" i="15"/>
  <c r="B549" i="15"/>
  <c r="F549" i="15" s="1"/>
  <c r="I545" i="15"/>
  <c r="I544" i="15"/>
  <c r="I543" i="15"/>
  <c r="H543" i="15"/>
  <c r="F543" i="15"/>
  <c r="D543" i="15"/>
  <c r="I542" i="15"/>
  <c r="I541" i="15"/>
  <c r="H541" i="15"/>
  <c r="G541" i="15"/>
  <c r="E541" i="15"/>
  <c r="F541" i="15" s="1"/>
  <c r="D541" i="15"/>
  <c r="C541" i="15"/>
  <c r="B541" i="15"/>
  <c r="I540" i="15"/>
  <c r="I539" i="15"/>
  <c r="I538" i="15"/>
  <c r="H538" i="15"/>
  <c r="F538" i="15"/>
  <c r="D538" i="15"/>
  <c r="I537" i="15"/>
  <c r="H536" i="15"/>
  <c r="G536" i="15"/>
  <c r="E536" i="15"/>
  <c r="D536" i="15"/>
  <c r="C536" i="15"/>
  <c r="B536" i="15"/>
  <c r="I536" i="15" s="1"/>
  <c r="I535" i="15"/>
  <c r="I534" i="15"/>
  <c r="I533" i="15"/>
  <c r="H533" i="15"/>
  <c r="F533" i="15"/>
  <c r="D533" i="15"/>
  <c r="I532" i="15"/>
  <c r="G531" i="15"/>
  <c r="H531" i="15" s="1"/>
  <c r="E531" i="15"/>
  <c r="C531" i="15"/>
  <c r="D531" i="15" s="1"/>
  <c r="B531" i="15"/>
  <c r="F531" i="15" s="1"/>
  <c r="I527" i="15"/>
  <c r="I526" i="15"/>
  <c r="I525" i="15"/>
  <c r="D525" i="15"/>
  <c r="I524" i="15"/>
  <c r="H523" i="15"/>
  <c r="G523" i="15"/>
  <c r="E523" i="15"/>
  <c r="D523" i="15"/>
  <c r="C523" i="15"/>
  <c r="B523" i="15"/>
  <c r="I523" i="15" s="1"/>
  <c r="I522" i="15"/>
  <c r="I521" i="15"/>
  <c r="I520" i="15"/>
  <c r="H520" i="15"/>
  <c r="F520" i="15"/>
  <c r="D520" i="15"/>
  <c r="I519" i="15"/>
  <c r="G518" i="15"/>
  <c r="H518" i="15" s="1"/>
  <c r="E518" i="15"/>
  <c r="C518" i="15"/>
  <c r="D518" i="15" s="1"/>
  <c r="B518" i="15"/>
  <c r="F518" i="15" s="1"/>
  <c r="I514" i="15"/>
  <c r="I513" i="15"/>
  <c r="H513" i="15"/>
  <c r="F513" i="15"/>
  <c r="D513" i="15"/>
  <c r="I512" i="15"/>
  <c r="H512" i="15"/>
  <c r="F512" i="15"/>
  <c r="D512" i="15"/>
  <c r="I511" i="15"/>
  <c r="G510" i="15"/>
  <c r="H510" i="15" s="1"/>
  <c r="E510" i="15"/>
  <c r="C510" i="15"/>
  <c r="B510" i="15"/>
  <c r="I510" i="15" s="1"/>
  <c r="I509" i="15"/>
  <c r="I508" i="15"/>
  <c r="I507" i="15"/>
  <c r="H507" i="15"/>
  <c r="F507" i="15"/>
  <c r="D507" i="15"/>
  <c r="I506" i="15"/>
  <c r="H505" i="15"/>
  <c r="G505" i="15"/>
  <c r="E505" i="15"/>
  <c r="C505" i="15"/>
  <c r="D505" i="15" s="1"/>
  <c r="B505" i="15"/>
  <c r="I505" i="15" s="1"/>
  <c r="I504" i="15"/>
  <c r="I503" i="15"/>
  <c r="I502" i="15"/>
  <c r="I501" i="15"/>
  <c r="G500" i="15"/>
  <c r="E500" i="15"/>
  <c r="C500" i="15"/>
  <c r="B500" i="15"/>
  <c r="I494" i="15"/>
  <c r="I493" i="15"/>
  <c r="I492" i="15"/>
  <c r="H492" i="15"/>
  <c r="F492" i="15"/>
  <c r="D492" i="15"/>
  <c r="I491" i="15"/>
  <c r="G490" i="15"/>
  <c r="H490" i="15" s="1"/>
  <c r="E490" i="15"/>
  <c r="C490" i="15"/>
  <c r="D490" i="15" s="1"/>
  <c r="B490" i="15"/>
  <c r="I490" i="15" s="1"/>
  <c r="I485" i="15"/>
  <c r="I484" i="15"/>
  <c r="H484" i="15"/>
  <c r="F484" i="15"/>
  <c r="D484" i="15"/>
  <c r="I483" i="15"/>
  <c r="H483" i="15"/>
  <c r="F483" i="15"/>
  <c r="D483" i="15"/>
  <c r="I482" i="15"/>
  <c r="G481" i="15"/>
  <c r="E481" i="15"/>
  <c r="C481" i="15"/>
  <c r="B481" i="15"/>
  <c r="F481" i="15" s="1"/>
  <c r="I475" i="15"/>
  <c r="I474" i="15"/>
  <c r="H474" i="15"/>
  <c r="F474" i="15"/>
  <c r="D474" i="15"/>
  <c r="I473" i="15"/>
  <c r="H473" i="15"/>
  <c r="F473" i="15"/>
  <c r="D473" i="15"/>
  <c r="I472" i="15"/>
  <c r="H471" i="15"/>
  <c r="G471" i="15"/>
  <c r="E471" i="15"/>
  <c r="D471" i="15"/>
  <c r="C471" i="15"/>
  <c r="B471" i="15"/>
  <c r="I471" i="15" s="1"/>
  <c r="I470" i="15"/>
  <c r="I469" i="15"/>
  <c r="H469" i="15"/>
  <c r="F469" i="15"/>
  <c r="D469" i="15"/>
  <c r="I468" i="15"/>
  <c r="H468" i="15"/>
  <c r="F468" i="15"/>
  <c r="D468" i="15"/>
  <c r="I467" i="15"/>
  <c r="G466" i="15"/>
  <c r="E466" i="15"/>
  <c r="C466" i="15"/>
  <c r="B466" i="15"/>
  <c r="I460" i="15"/>
  <c r="I459" i="15"/>
  <c r="H459" i="15"/>
  <c r="F459" i="15"/>
  <c r="D459" i="15"/>
  <c r="I458" i="15"/>
  <c r="H458" i="15"/>
  <c r="F458" i="15"/>
  <c r="D458" i="15"/>
  <c r="I457" i="15"/>
  <c r="G456" i="15"/>
  <c r="H456" i="15" s="1"/>
  <c r="E456" i="15"/>
  <c r="D456" i="15"/>
  <c r="C456" i="15"/>
  <c r="B456" i="15"/>
  <c r="I456" i="15" s="1"/>
  <c r="I450" i="15"/>
  <c r="I449" i="15"/>
  <c r="H449" i="15"/>
  <c r="F449" i="15"/>
  <c r="D449" i="15"/>
  <c r="I448" i="15"/>
  <c r="H448" i="15"/>
  <c r="F448" i="15"/>
  <c r="D448" i="15"/>
  <c r="I447" i="15"/>
  <c r="G446" i="15"/>
  <c r="E446" i="15"/>
  <c r="C446" i="15"/>
  <c r="B446" i="15"/>
  <c r="F446" i="15" s="1"/>
  <c r="I440" i="15"/>
  <c r="I439" i="15"/>
  <c r="I438" i="15"/>
  <c r="H438" i="15"/>
  <c r="F438" i="15"/>
  <c r="D438" i="15"/>
  <c r="I437" i="15"/>
  <c r="G436" i="15"/>
  <c r="H436" i="15" s="1"/>
  <c r="E436" i="15"/>
  <c r="C436" i="15"/>
  <c r="B436" i="15"/>
  <c r="I436" i="15" s="1"/>
  <c r="I435" i="15"/>
  <c r="I434" i="15"/>
  <c r="I433" i="15"/>
  <c r="H433" i="15"/>
  <c r="F433" i="15"/>
  <c r="D433" i="15"/>
  <c r="I432" i="15"/>
  <c r="G431" i="15"/>
  <c r="H431" i="15" s="1"/>
  <c r="E431" i="15"/>
  <c r="C431" i="15"/>
  <c r="D431" i="15" s="1"/>
  <c r="B431" i="15"/>
  <c r="I431" i="15" s="1"/>
  <c r="I430" i="15"/>
  <c r="I429" i="15"/>
  <c r="I428" i="15"/>
  <c r="H428" i="15"/>
  <c r="F428" i="15"/>
  <c r="D428" i="15"/>
  <c r="I427" i="15"/>
  <c r="G426" i="15"/>
  <c r="H426" i="15" s="1"/>
  <c r="E426" i="15"/>
  <c r="C426" i="15"/>
  <c r="B426" i="15"/>
  <c r="I425" i="15"/>
  <c r="I424" i="15"/>
  <c r="I423" i="15"/>
  <c r="H423" i="15"/>
  <c r="F423" i="15"/>
  <c r="D423" i="15"/>
  <c r="I422" i="15"/>
  <c r="G421" i="15"/>
  <c r="E421" i="15"/>
  <c r="C421" i="15"/>
  <c r="B421" i="15"/>
  <c r="I415" i="15"/>
  <c r="I414" i="15"/>
  <c r="H414" i="15"/>
  <c r="F414" i="15"/>
  <c r="D414" i="15"/>
  <c r="I413" i="15"/>
  <c r="H413" i="15"/>
  <c r="F413" i="15"/>
  <c r="D413" i="15"/>
  <c r="I412" i="15"/>
  <c r="H411" i="15"/>
  <c r="G411" i="15"/>
  <c r="E411" i="15"/>
  <c r="C411" i="15"/>
  <c r="D411" i="15" s="1"/>
  <c r="B411" i="15"/>
  <c r="I411" i="15" s="1"/>
  <c r="I407" i="15"/>
  <c r="I406" i="15"/>
  <c r="I405" i="15"/>
  <c r="H405" i="15"/>
  <c r="F405" i="15"/>
  <c r="D405" i="15"/>
  <c r="I404" i="15"/>
  <c r="G403" i="15"/>
  <c r="E403" i="15"/>
  <c r="C403" i="15"/>
  <c r="B403" i="15"/>
  <c r="F403" i="15" s="1"/>
  <c r="I402" i="15"/>
  <c r="I401" i="15"/>
  <c r="I400" i="15"/>
  <c r="H400" i="15"/>
  <c r="F400" i="15"/>
  <c r="D400" i="15"/>
  <c r="I399" i="15"/>
  <c r="G398" i="15"/>
  <c r="E398" i="15"/>
  <c r="C398" i="15"/>
  <c r="B398" i="15"/>
  <c r="F398" i="15" s="1"/>
  <c r="I394" i="15"/>
  <c r="I392" i="15"/>
  <c r="H392" i="15"/>
  <c r="F392" i="15"/>
  <c r="D392" i="15"/>
  <c r="I391" i="15"/>
  <c r="G390" i="15"/>
  <c r="H390" i="15" s="1"/>
  <c r="E390" i="15"/>
  <c r="C390" i="15"/>
  <c r="D390" i="15" s="1"/>
  <c r="B390" i="15"/>
  <c r="I390" i="15" s="1"/>
  <c r="I389" i="15"/>
  <c r="I388" i="15"/>
  <c r="I387" i="15"/>
  <c r="H387" i="15"/>
  <c r="F387" i="15"/>
  <c r="D387" i="15"/>
  <c r="I386" i="15"/>
  <c r="G385" i="15"/>
  <c r="H385" i="15" s="1"/>
  <c r="E385" i="15"/>
  <c r="C385" i="15"/>
  <c r="B385" i="15"/>
  <c r="I384" i="15"/>
  <c r="I383" i="15"/>
  <c r="H383" i="15"/>
  <c r="F383" i="15"/>
  <c r="D383" i="15"/>
  <c r="I382" i="15"/>
  <c r="H382" i="15"/>
  <c r="F382" i="15"/>
  <c r="D382" i="15"/>
  <c r="I381" i="15"/>
  <c r="G380" i="15"/>
  <c r="H380" i="15" s="1"/>
  <c r="E380" i="15"/>
  <c r="C380" i="15"/>
  <c r="D380" i="15" s="1"/>
  <c r="B380" i="15"/>
  <c r="I380" i="15" s="1"/>
  <c r="I379" i="15"/>
  <c r="I378" i="15"/>
  <c r="I377" i="15"/>
  <c r="H377" i="15"/>
  <c r="F377" i="15"/>
  <c r="D377" i="15"/>
  <c r="I376" i="15"/>
  <c r="H375" i="15"/>
  <c r="G375" i="15"/>
  <c r="E375" i="15"/>
  <c r="D375" i="15"/>
  <c r="C375" i="15"/>
  <c r="B375" i="15"/>
  <c r="I375" i="15" s="1"/>
  <c r="I374" i="15"/>
  <c r="I373" i="15"/>
  <c r="H373" i="15"/>
  <c r="F373" i="15"/>
  <c r="D373" i="15"/>
  <c r="I372" i="15"/>
  <c r="H372" i="15"/>
  <c r="F372" i="15"/>
  <c r="D372" i="15"/>
  <c r="I371" i="15"/>
  <c r="G370" i="15"/>
  <c r="E370" i="15"/>
  <c r="C370" i="15"/>
  <c r="B370" i="15"/>
  <c r="F370" i="15" s="1"/>
  <c r="I369" i="15"/>
  <c r="I368" i="15"/>
  <c r="H368" i="15"/>
  <c r="F368" i="15"/>
  <c r="D368" i="15"/>
  <c r="I367" i="15"/>
  <c r="H367" i="15"/>
  <c r="F367" i="15"/>
  <c r="D367" i="15"/>
  <c r="I366" i="15"/>
  <c r="G365" i="15"/>
  <c r="H365" i="15" s="1"/>
  <c r="E365" i="15"/>
  <c r="F365" i="15" s="1"/>
  <c r="D365" i="15"/>
  <c r="C365" i="15"/>
  <c r="B365" i="15"/>
  <c r="I365" i="15" s="1"/>
  <c r="I364" i="15"/>
  <c r="I363" i="15"/>
  <c r="I362" i="15"/>
  <c r="H362" i="15"/>
  <c r="F362" i="15"/>
  <c r="D362" i="15"/>
  <c r="I361" i="15"/>
  <c r="G360" i="15"/>
  <c r="H360" i="15" s="1"/>
  <c r="E360" i="15"/>
  <c r="C360" i="15"/>
  <c r="D360" i="15" s="1"/>
  <c r="B360" i="15"/>
  <c r="I359" i="15"/>
  <c r="I358" i="15"/>
  <c r="I357" i="15"/>
  <c r="H357" i="15"/>
  <c r="F357" i="15"/>
  <c r="D357" i="15"/>
  <c r="I356" i="15"/>
  <c r="G355" i="15"/>
  <c r="E355" i="15"/>
  <c r="C355" i="15"/>
  <c r="B355" i="15"/>
  <c r="F355" i="15" s="1"/>
  <c r="I349" i="15"/>
  <c r="I348" i="15"/>
  <c r="I347" i="15"/>
  <c r="H347" i="15"/>
  <c r="F347" i="15"/>
  <c r="D347" i="15"/>
  <c r="I346" i="15"/>
  <c r="I345" i="15"/>
  <c r="G345" i="15"/>
  <c r="H345" i="15" s="1"/>
  <c r="E345" i="15"/>
  <c r="F345" i="15" s="1"/>
  <c r="D345" i="15"/>
  <c r="C345" i="15"/>
  <c r="B345" i="15"/>
  <c r="I339" i="15"/>
  <c r="I338" i="15"/>
  <c r="I337" i="15"/>
  <c r="H337" i="15"/>
  <c r="F337" i="15"/>
  <c r="D337" i="15"/>
  <c r="I336" i="15"/>
  <c r="G335" i="15"/>
  <c r="H335" i="15" s="1"/>
  <c r="E335" i="15"/>
  <c r="C335" i="15"/>
  <c r="D335" i="15" s="1"/>
  <c r="B335" i="15"/>
  <c r="I335" i="15" s="1"/>
  <c r="I329" i="15"/>
  <c r="I328" i="15"/>
  <c r="I327" i="15"/>
  <c r="H327" i="15"/>
  <c r="F327" i="15"/>
  <c r="D327" i="15"/>
  <c r="I326" i="15"/>
  <c r="G325" i="15"/>
  <c r="H325" i="15" s="1"/>
  <c r="E325" i="15"/>
  <c r="C325" i="15"/>
  <c r="D325" i="15" s="1"/>
  <c r="B325" i="15"/>
  <c r="F325" i="15" s="1"/>
  <c r="I320" i="15"/>
  <c r="I319" i="15"/>
  <c r="H319" i="15"/>
  <c r="F319" i="15"/>
  <c r="D319" i="15"/>
  <c r="I318" i="15"/>
  <c r="H318" i="15"/>
  <c r="F318" i="15"/>
  <c r="D318" i="15"/>
  <c r="I317" i="15"/>
  <c r="G316" i="15"/>
  <c r="H316" i="15" s="1"/>
  <c r="E316" i="15"/>
  <c r="C316" i="15"/>
  <c r="D316" i="15" s="1"/>
  <c r="B316" i="15"/>
  <c r="I316" i="15" s="1"/>
  <c r="I312" i="15"/>
  <c r="I311" i="15"/>
  <c r="I310" i="15"/>
  <c r="H310" i="15"/>
  <c r="F310" i="15"/>
  <c r="D310" i="15"/>
  <c r="I309" i="15"/>
  <c r="H308" i="15"/>
  <c r="G308" i="15"/>
  <c r="E308" i="15"/>
  <c r="F308" i="15" s="1"/>
  <c r="C308" i="15"/>
  <c r="D308" i="15" s="1"/>
  <c r="B308" i="15"/>
  <c r="I308" i="15" s="1"/>
  <c r="I307" i="15"/>
  <c r="I306" i="15"/>
  <c r="I305" i="15"/>
  <c r="H305" i="15"/>
  <c r="F305" i="15"/>
  <c r="D305" i="15"/>
  <c r="I304" i="15"/>
  <c r="G303" i="15"/>
  <c r="E303" i="15"/>
  <c r="C303" i="15"/>
  <c r="D303" i="15" s="1"/>
  <c r="B303" i="15"/>
  <c r="I302" i="15"/>
  <c r="I301" i="15"/>
  <c r="I300" i="15"/>
  <c r="H300" i="15"/>
  <c r="F300" i="15"/>
  <c r="D300" i="15"/>
  <c r="I299" i="15"/>
  <c r="G298" i="15"/>
  <c r="H298" i="15" s="1"/>
  <c r="E298" i="15"/>
  <c r="C298" i="15"/>
  <c r="D298" i="15" s="1"/>
  <c r="B298" i="15"/>
  <c r="F298" i="15" s="1"/>
  <c r="I297" i="15"/>
  <c r="I296" i="15"/>
  <c r="I295" i="15"/>
  <c r="H295" i="15"/>
  <c r="F295" i="15"/>
  <c r="D295" i="15"/>
  <c r="I294" i="15"/>
  <c r="G293" i="15"/>
  <c r="H293" i="15" s="1"/>
  <c r="C293" i="15"/>
  <c r="D293" i="15" s="1"/>
  <c r="B293" i="15"/>
  <c r="F293" i="15" s="1"/>
  <c r="I292" i="15"/>
  <c r="I291" i="15"/>
  <c r="H291" i="15"/>
  <c r="F291" i="15"/>
  <c r="D291" i="15"/>
  <c r="I290" i="15"/>
  <c r="H290" i="15"/>
  <c r="F290" i="15"/>
  <c r="D290" i="15"/>
  <c r="I289" i="15"/>
  <c r="G288" i="15"/>
  <c r="E288" i="15"/>
  <c r="C288" i="15"/>
  <c r="B288" i="15"/>
  <c r="I287" i="15"/>
  <c r="I286" i="15"/>
  <c r="H286" i="15"/>
  <c r="F286" i="15"/>
  <c r="D286" i="15"/>
  <c r="I285" i="15"/>
  <c r="H285" i="15"/>
  <c r="F285" i="15"/>
  <c r="D285" i="15"/>
  <c r="I284" i="15"/>
  <c r="G283" i="15"/>
  <c r="H283" i="15" s="1"/>
  <c r="E283" i="15"/>
  <c r="C283" i="15"/>
  <c r="B283" i="15"/>
  <c r="I283" i="15" s="1"/>
  <c r="I282" i="15"/>
  <c r="I281" i="15"/>
  <c r="I280" i="15"/>
  <c r="F280" i="15"/>
  <c r="D280" i="15"/>
  <c r="I279" i="15"/>
  <c r="G278" i="15"/>
  <c r="E278" i="15"/>
  <c r="C278" i="15"/>
  <c r="B278" i="15"/>
  <c r="I277" i="15"/>
  <c r="I276" i="15"/>
  <c r="H276" i="15"/>
  <c r="F276" i="15"/>
  <c r="D276" i="15"/>
  <c r="D270" i="15" s="1"/>
  <c r="I275" i="15"/>
  <c r="H275" i="15"/>
  <c r="F275" i="15"/>
  <c r="D275" i="15"/>
  <c r="I274" i="15"/>
  <c r="G273" i="15"/>
  <c r="H273" i="15" s="1"/>
  <c r="E273" i="15"/>
  <c r="F273" i="15" s="1"/>
  <c r="C273" i="15"/>
  <c r="D273" i="15" s="1"/>
  <c r="B273" i="15"/>
  <c r="I273" i="15" s="1"/>
  <c r="G271" i="15"/>
  <c r="E271" i="15"/>
  <c r="D271" i="15"/>
  <c r="C271" i="15"/>
  <c r="B271" i="15"/>
  <c r="I271" i="15" s="1"/>
  <c r="G270" i="15"/>
  <c r="E270" i="15"/>
  <c r="C270" i="15"/>
  <c r="B270" i="15"/>
  <c r="F270" i="15" s="1"/>
  <c r="G269" i="15"/>
  <c r="E269" i="15"/>
  <c r="C269" i="15"/>
  <c r="C267" i="15" s="1"/>
  <c r="B269" i="15"/>
  <c r="F269" i="15" s="1"/>
  <c r="G268" i="15"/>
  <c r="G267" i="15" s="1"/>
  <c r="E268" i="15"/>
  <c r="D268" i="15"/>
  <c r="C268" i="15"/>
  <c r="B268" i="15"/>
  <c r="I268" i="15" s="1"/>
  <c r="I261" i="15"/>
  <c r="I260" i="15"/>
  <c r="I259" i="15"/>
  <c r="H259" i="15"/>
  <c r="F259" i="15"/>
  <c r="D259" i="15"/>
  <c r="I258" i="15"/>
  <c r="G257" i="15"/>
  <c r="H257" i="15" s="1"/>
  <c r="E257" i="15"/>
  <c r="C257" i="15"/>
  <c r="B257" i="15"/>
  <c r="F257" i="15" s="1"/>
  <c r="I251" i="15"/>
  <c r="H251" i="15"/>
  <c r="F251" i="15"/>
  <c r="D251" i="15"/>
  <c r="I250" i="15"/>
  <c r="I249" i="15"/>
  <c r="H249" i="15"/>
  <c r="F249" i="15"/>
  <c r="D249" i="15"/>
  <c r="G248" i="15"/>
  <c r="H248" i="15" s="1"/>
  <c r="E248" i="15"/>
  <c r="D248" i="15"/>
  <c r="C248" i="15"/>
  <c r="B248" i="15"/>
  <c r="I248" i="15" s="1"/>
  <c r="I238" i="15"/>
  <c r="I237" i="15"/>
  <c r="I236" i="15"/>
  <c r="H236" i="15"/>
  <c r="F236" i="15"/>
  <c r="D236" i="15"/>
  <c r="I235" i="15"/>
  <c r="G234" i="15"/>
  <c r="H234" i="15" s="1"/>
  <c r="E234" i="15"/>
  <c r="C234" i="15"/>
  <c r="D234" i="15" s="1"/>
  <c r="B234" i="15"/>
  <c r="I221" i="15"/>
  <c r="I220" i="15"/>
  <c r="I219" i="15"/>
  <c r="H219" i="15"/>
  <c r="F219" i="15"/>
  <c r="D219" i="15"/>
  <c r="I218" i="15"/>
  <c r="H218" i="15"/>
  <c r="F218" i="15"/>
  <c r="D218" i="15"/>
  <c r="I217" i="15"/>
  <c r="G217" i="15"/>
  <c r="H217" i="15" s="1"/>
  <c r="E217" i="15"/>
  <c r="F217" i="15" s="1"/>
  <c r="D217" i="15"/>
  <c r="C217" i="15"/>
  <c r="B217" i="15"/>
  <c r="I212" i="15"/>
  <c r="I211" i="15"/>
  <c r="H211" i="15"/>
  <c r="F211" i="15"/>
  <c r="D211" i="15"/>
  <c r="I210" i="15"/>
  <c r="H210" i="15"/>
  <c r="F210" i="15"/>
  <c r="D210" i="15"/>
  <c r="I209" i="15"/>
  <c r="G208" i="15"/>
  <c r="E208" i="15"/>
  <c r="C208" i="15"/>
  <c r="B208" i="15"/>
  <c r="F208" i="15" s="1"/>
  <c r="I207" i="15"/>
  <c r="I206" i="15"/>
  <c r="I205" i="15"/>
  <c r="F205" i="15"/>
  <c r="D205" i="15"/>
  <c r="I204" i="15"/>
  <c r="I203" i="15"/>
  <c r="H203" i="15"/>
  <c r="G203" i="15"/>
  <c r="E203" i="15"/>
  <c r="C203" i="15"/>
  <c r="D203" i="15" s="1"/>
  <c r="B203" i="15"/>
  <c r="I202" i="15"/>
  <c r="I201" i="15"/>
  <c r="I200" i="15"/>
  <c r="H200" i="15"/>
  <c r="F200" i="15"/>
  <c r="D200" i="15"/>
  <c r="I199" i="15"/>
  <c r="G198" i="15"/>
  <c r="E198" i="15"/>
  <c r="F198" i="15" s="1"/>
  <c r="D198" i="15"/>
  <c r="C198" i="15"/>
  <c r="B198" i="15"/>
  <c r="I198" i="15" s="1"/>
  <c r="B196" i="15"/>
  <c r="I196" i="15" s="1"/>
  <c r="D195" i="15"/>
  <c r="B195" i="15"/>
  <c r="F195" i="15" s="1"/>
  <c r="B194" i="15"/>
  <c r="H194" i="15" s="1"/>
  <c r="B193" i="15"/>
  <c r="I193" i="15" s="1"/>
  <c r="G192" i="15"/>
  <c r="E192" i="15"/>
  <c r="C192" i="15"/>
  <c r="I182" i="15"/>
  <c r="I181" i="15"/>
  <c r="H180" i="15"/>
  <c r="F180" i="15"/>
  <c r="D180" i="15"/>
  <c r="I179" i="15"/>
  <c r="I178" i="15"/>
  <c r="I177" i="15"/>
  <c r="I176" i="15"/>
  <c r="H176" i="15"/>
  <c r="F176" i="15"/>
  <c r="D176" i="15"/>
  <c r="G175" i="15"/>
  <c r="E175" i="15"/>
  <c r="C175" i="15"/>
  <c r="D175" i="15" s="1"/>
  <c r="B175" i="15"/>
  <c r="I171" i="15"/>
  <c r="I170" i="15"/>
  <c r="I169" i="15"/>
  <c r="I168" i="15"/>
  <c r="G167" i="15"/>
  <c r="E167" i="15"/>
  <c r="C167" i="15"/>
  <c r="D167" i="15" s="1"/>
  <c r="B167" i="15"/>
  <c r="I162" i="15"/>
  <c r="I161" i="15"/>
  <c r="I160" i="15"/>
  <c r="G160" i="15"/>
  <c r="H160" i="15" s="1"/>
  <c r="E160" i="15"/>
  <c r="F160" i="15" s="1"/>
  <c r="D160" i="15"/>
  <c r="C160" i="15"/>
  <c r="B160" i="15"/>
  <c r="I159" i="15"/>
  <c r="H159" i="15"/>
  <c r="G159" i="15"/>
  <c r="E159" i="15"/>
  <c r="D159" i="15"/>
  <c r="C159" i="15"/>
  <c r="C158" i="15" s="1"/>
  <c r="D158" i="15" s="1"/>
  <c r="B159" i="15"/>
  <c r="G158" i="15"/>
  <c r="H158" i="15" s="1"/>
  <c r="B158" i="15"/>
  <c r="I158" i="15" s="1"/>
  <c r="I152" i="15"/>
  <c r="I151" i="15"/>
  <c r="I150" i="15"/>
  <c r="D150" i="15"/>
  <c r="I149" i="15"/>
  <c r="G148" i="15"/>
  <c r="E148" i="15"/>
  <c r="F148" i="15" s="1"/>
  <c r="C148" i="15"/>
  <c r="B148" i="15"/>
  <c r="I148" i="15" s="1"/>
  <c r="I147" i="15"/>
  <c r="I146" i="15"/>
  <c r="B145" i="15"/>
  <c r="F145" i="15" s="1"/>
  <c r="I144" i="15"/>
  <c r="G143" i="15"/>
  <c r="E143" i="15"/>
  <c r="F143" i="15" s="1"/>
  <c r="C143" i="15"/>
  <c r="D143" i="15" s="1"/>
  <c r="B143" i="15"/>
  <c r="I143" i="15" s="1"/>
  <c r="I142" i="15"/>
  <c r="I141" i="15"/>
  <c r="I140" i="15"/>
  <c r="H140" i="15"/>
  <c r="F140" i="15"/>
  <c r="D140" i="15"/>
  <c r="I139" i="15"/>
  <c r="G138" i="15"/>
  <c r="E138" i="15"/>
  <c r="C138" i="15"/>
  <c r="B138" i="15"/>
  <c r="I138" i="15" s="1"/>
  <c r="G136" i="15"/>
  <c r="F136" i="15"/>
  <c r="E136" i="15"/>
  <c r="D136" i="15"/>
  <c r="C136" i="15"/>
  <c r="B136" i="15"/>
  <c r="I136" i="15" s="1"/>
  <c r="G135" i="15"/>
  <c r="F135" i="15"/>
  <c r="E135" i="15"/>
  <c r="D135" i="15"/>
  <c r="C135" i="15"/>
  <c r="B135" i="15"/>
  <c r="I135" i="15" s="1"/>
  <c r="G134" i="15"/>
  <c r="B134" i="15"/>
  <c r="I134" i="15" s="1"/>
  <c r="G133" i="15"/>
  <c r="F133" i="15"/>
  <c r="E133" i="15"/>
  <c r="D133" i="15"/>
  <c r="C133" i="15"/>
  <c r="B133" i="15"/>
  <c r="I133" i="15" s="1"/>
  <c r="G132" i="15"/>
  <c r="E132" i="15"/>
  <c r="F132" i="15" s="1"/>
  <c r="C132" i="15"/>
  <c r="D132" i="15" s="1"/>
  <c r="B132" i="15"/>
  <c r="I132" i="15" s="1"/>
  <c r="I125" i="15"/>
  <c r="I124" i="15"/>
  <c r="H124" i="15"/>
  <c r="F124" i="15"/>
  <c r="D124" i="15"/>
  <c r="I123" i="15"/>
  <c r="H123" i="15"/>
  <c r="F123" i="15"/>
  <c r="D123" i="15"/>
  <c r="I122" i="15"/>
  <c r="G121" i="15"/>
  <c r="H121" i="15" s="1"/>
  <c r="E121" i="15"/>
  <c r="F121" i="15" s="1"/>
  <c r="C121" i="15"/>
  <c r="D121" i="15" s="1"/>
  <c r="B121" i="15"/>
  <c r="I110" i="15"/>
  <c r="I109" i="15"/>
  <c r="I108" i="15"/>
  <c r="G107" i="15"/>
  <c r="E107" i="15"/>
  <c r="C107" i="15"/>
  <c r="B107" i="15"/>
  <c r="I107" i="15" s="1"/>
  <c r="I98" i="15"/>
  <c r="I97" i="15"/>
  <c r="H97" i="15"/>
  <c r="F97" i="15"/>
  <c r="D97" i="15"/>
  <c r="I96" i="15"/>
  <c r="H96" i="15"/>
  <c r="F96" i="15"/>
  <c r="D96" i="15"/>
  <c r="I95" i="15"/>
  <c r="H95" i="15"/>
  <c r="G94" i="15"/>
  <c r="E94" i="15"/>
  <c r="C94" i="15"/>
  <c r="D94" i="15" s="1"/>
  <c r="B94" i="15"/>
  <c r="I85" i="15"/>
  <c r="I84" i="15"/>
  <c r="H84" i="15"/>
  <c r="F84" i="15"/>
  <c r="D84" i="15"/>
  <c r="I83" i="15"/>
  <c r="H83" i="15"/>
  <c r="F83" i="15"/>
  <c r="D83" i="15"/>
  <c r="I82" i="15"/>
  <c r="G81" i="15"/>
  <c r="H81" i="15" s="1"/>
  <c r="E81" i="15"/>
  <c r="F81" i="15" s="1"/>
  <c r="C81" i="15"/>
  <c r="D81" i="15" s="1"/>
  <c r="B81" i="15"/>
  <c r="I72" i="15"/>
  <c r="I71" i="15"/>
  <c r="H71" i="15"/>
  <c r="F71" i="15"/>
  <c r="D71" i="15"/>
  <c r="I70" i="15"/>
  <c r="H70" i="15"/>
  <c r="F70" i="15"/>
  <c r="D70" i="15"/>
  <c r="I69" i="15"/>
  <c r="G68" i="15"/>
  <c r="E68" i="15"/>
  <c r="C68" i="15"/>
  <c r="B68" i="15"/>
  <c r="I68" i="15" s="1"/>
  <c r="I63" i="15"/>
  <c r="I62" i="15"/>
  <c r="H62" i="15"/>
  <c r="I61" i="15"/>
  <c r="H61" i="15"/>
  <c r="F61" i="15"/>
  <c r="D61" i="15"/>
  <c r="I60" i="15"/>
  <c r="G59" i="15"/>
  <c r="E59" i="15"/>
  <c r="C59" i="15"/>
  <c r="B59" i="15"/>
  <c r="I58" i="15"/>
  <c r="I57" i="15"/>
  <c r="I56" i="15"/>
  <c r="H56" i="15"/>
  <c r="F56" i="15"/>
  <c r="D56" i="15"/>
  <c r="I55" i="15"/>
  <c r="G54" i="15"/>
  <c r="H54" i="15" s="1"/>
  <c r="E54" i="15"/>
  <c r="C54" i="15"/>
  <c r="B54" i="15"/>
  <c r="F54" i="15" s="1"/>
  <c r="G52" i="15"/>
  <c r="E52" i="15"/>
  <c r="C52" i="15"/>
  <c r="B52" i="15"/>
  <c r="G51" i="15"/>
  <c r="H51" i="15" s="1"/>
  <c r="E51" i="15"/>
  <c r="C51" i="15"/>
  <c r="B51" i="15"/>
  <c r="G50" i="15"/>
  <c r="H50" i="15" s="1"/>
  <c r="E50" i="15"/>
  <c r="C50" i="15"/>
  <c r="B50" i="15"/>
  <c r="F50" i="15" s="1"/>
  <c r="G49" i="15"/>
  <c r="G48" i="15" s="1"/>
  <c r="C49" i="15"/>
  <c r="B49" i="15"/>
  <c r="C48" i="15"/>
  <c r="I40" i="15"/>
  <c r="H40" i="15"/>
  <c r="F40" i="15"/>
  <c r="D40" i="15"/>
  <c r="I39" i="15"/>
  <c r="H39" i="15"/>
  <c r="F39" i="15"/>
  <c r="D39" i="15"/>
  <c r="I38" i="15"/>
  <c r="H38" i="15"/>
  <c r="F38" i="15"/>
  <c r="D38" i="15"/>
  <c r="I37" i="15"/>
  <c r="G36" i="15"/>
  <c r="H36" i="15" s="1"/>
  <c r="E36" i="15"/>
  <c r="F36" i="15" s="1"/>
  <c r="C36" i="15"/>
  <c r="D36" i="15" s="1"/>
  <c r="B36" i="15"/>
  <c r="G28" i="15"/>
  <c r="G23" i="15" s="1"/>
  <c r="E28" i="15"/>
  <c r="E23" i="15" s="1"/>
  <c r="C28" i="15"/>
  <c r="B28" i="15"/>
  <c r="G27" i="15"/>
  <c r="G24" i="15" s="1"/>
  <c r="E27" i="15"/>
  <c r="C27" i="15"/>
  <c r="B27" i="15"/>
  <c r="G26" i="15"/>
  <c r="E26" i="15"/>
  <c r="C26" i="15"/>
  <c r="B26" i="15"/>
  <c r="I26" i="15" s="1"/>
  <c r="G25" i="15"/>
  <c r="E25" i="15"/>
  <c r="E24" i="15" s="1"/>
  <c r="C25" i="15"/>
  <c r="B25" i="15"/>
  <c r="I25" i="15" s="1"/>
  <c r="C24" i="15"/>
  <c r="C23" i="15"/>
  <c r="B23" i="15"/>
  <c r="G22" i="15"/>
  <c r="E22" i="15"/>
  <c r="C22" i="15"/>
  <c r="B22" i="15"/>
  <c r="G21" i="15"/>
  <c r="C21" i="15"/>
  <c r="B21" i="15"/>
  <c r="G20" i="15"/>
  <c r="C20" i="15"/>
  <c r="G18" i="15"/>
  <c r="E18" i="15"/>
  <c r="C18" i="15"/>
  <c r="B18" i="15"/>
  <c r="G17" i="15"/>
  <c r="E17" i="15"/>
  <c r="C17" i="15"/>
  <c r="B17" i="15"/>
  <c r="G16" i="15"/>
  <c r="C16" i="15"/>
  <c r="B16" i="15"/>
  <c r="G15" i="15"/>
  <c r="E15" i="15"/>
  <c r="B15" i="15"/>
  <c r="I574" i="15" l="1"/>
  <c r="H588" i="15"/>
  <c r="F588" i="15"/>
  <c r="H554" i="15"/>
  <c r="H26" i="15"/>
  <c r="I500" i="15"/>
  <c r="F510" i="15"/>
  <c r="H24" i="15"/>
  <c r="B20" i="15"/>
  <c r="B8" i="15" s="1"/>
  <c r="D26" i="15"/>
  <c r="I27" i="15"/>
  <c r="I28" i="15"/>
  <c r="B24" i="15"/>
  <c r="I24" i="15" s="1"/>
  <c r="F24" i="15"/>
  <c r="F26" i="15"/>
  <c r="D510" i="15"/>
  <c r="F466" i="15"/>
  <c r="D436" i="15"/>
  <c r="F436" i="15"/>
  <c r="D426" i="15"/>
  <c r="F426" i="15"/>
  <c r="F421" i="15"/>
  <c r="H403" i="15"/>
  <c r="D403" i="15"/>
  <c r="D385" i="15"/>
  <c r="F385" i="15"/>
  <c r="F380" i="15"/>
  <c r="F360" i="15"/>
  <c r="F335" i="15"/>
  <c r="F316" i="15"/>
  <c r="H303" i="15"/>
  <c r="F303" i="15"/>
  <c r="F288" i="15"/>
  <c r="I293" i="15"/>
  <c r="D269" i="15"/>
  <c r="H278" i="15"/>
  <c r="F278" i="15"/>
  <c r="D283" i="15"/>
  <c r="F283" i="15"/>
  <c r="E267" i="15"/>
  <c r="D257" i="15"/>
  <c r="F234" i="15"/>
  <c r="G14" i="15"/>
  <c r="C12" i="15"/>
  <c r="B192" i="15"/>
  <c r="F192" i="15" s="1"/>
  <c r="H198" i="15"/>
  <c r="H208" i="15"/>
  <c r="D194" i="15"/>
  <c r="D208" i="15"/>
  <c r="I18" i="15"/>
  <c r="F194" i="15"/>
  <c r="F203" i="15"/>
  <c r="E16" i="15"/>
  <c r="E14" i="15" s="1"/>
  <c r="F167" i="15"/>
  <c r="F175" i="15"/>
  <c r="E158" i="15"/>
  <c r="F158" i="15" s="1"/>
  <c r="C15" i="15"/>
  <c r="C8" i="15" s="1"/>
  <c r="F159" i="15"/>
  <c r="H167" i="15"/>
  <c r="H175" i="15"/>
  <c r="F138" i="15"/>
  <c r="H143" i="15"/>
  <c r="H132" i="15"/>
  <c r="H138" i="15"/>
  <c r="F134" i="15"/>
  <c r="D138" i="15"/>
  <c r="I121" i="15"/>
  <c r="D107" i="15"/>
  <c r="F107" i="15"/>
  <c r="H107" i="15"/>
  <c r="I15" i="15"/>
  <c r="D17" i="15"/>
  <c r="F16" i="15"/>
  <c r="F17" i="15"/>
  <c r="F94" i="15"/>
  <c r="I94" i="15"/>
  <c r="C19" i="15"/>
  <c r="F22" i="15"/>
  <c r="I23" i="15"/>
  <c r="I81" i="15"/>
  <c r="G12" i="15"/>
  <c r="I49" i="15"/>
  <c r="D50" i="15"/>
  <c r="D51" i="15"/>
  <c r="D54" i="15"/>
  <c r="F59" i="15"/>
  <c r="F68" i="15"/>
  <c r="H21" i="15"/>
  <c r="B48" i="15"/>
  <c r="I48" i="15" s="1"/>
  <c r="E48" i="15"/>
  <c r="F48" i="15" s="1"/>
  <c r="H59" i="15"/>
  <c r="H68" i="15"/>
  <c r="D48" i="15"/>
  <c r="E11" i="15"/>
  <c r="I17" i="15"/>
  <c r="I51" i="15"/>
  <c r="I52" i="15"/>
  <c r="D59" i="15"/>
  <c r="D68" i="15"/>
  <c r="G9" i="15"/>
  <c r="I21" i="15"/>
  <c r="D23" i="15"/>
  <c r="D21" i="15"/>
  <c r="H23" i="15"/>
  <c r="H22" i="15"/>
  <c r="D22" i="15"/>
  <c r="F23" i="15"/>
  <c r="E12" i="15"/>
  <c r="D16" i="15"/>
  <c r="H16" i="15"/>
  <c r="H17" i="15"/>
  <c r="B9" i="15"/>
  <c r="B11" i="15"/>
  <c r="B12" i="15"/>
  <c r="I16" i="15"/>
  <c r="D20" i="15"/>
  <c r="I36" i="15"/>
  <c r="G8" i="15"/>
  <c r="C9" i="15"/>
  <c r="C11" i="15"/>
  <c r="G11" i="15"/>
  <c r="E20" i="15"/>
  <c r="E21" i="15"/>
  <c r="I22" i="15"/>
  <c r="I50" i="15"/>
  <c r="I54" i="15"/>
  <c r="I59" i="15"/>
  <c r="G19" i="15"/>
  <c r="B14" i="15"/>
  <c r="I14" i="15" s="1"/>
  <c r="H94" i="15"/>
  <c r="I145" i="15"/>
  <c r="I194" i="15"/>
  <c r="H195" i="15"/>
  <c r="I208" i="15"/>
  <c r="I234" i="15"/>
  <c r="F248" i="15"/>
  <c r="I257" i="15"/>
  <c r="B267" i="15"/>
  <c r="H269" i="15"/>
  <c r="H270" i="15"/>
  <c r="D278" i="15"/>
  <c r="D288" i="15"/>
  <c r="H288" i="15"/>
  <c r="I303" i="15"/>
  <c r="I325" i="15"/>
  <c r="D355" i="15"/>
  <c r="H355" i="15"/>
  <c r="I360" i="15"/>
  <c r="D370" i="15"/>
  <c r="H370" i="15"/>
  <c r="F375" i="15"/>
  <c r="I385" i="15"/>
  <c r="F390" i="15"/>
  <c r="D398" i="15"/>
  <c r="H398" i="15"/>
  <c r="I403" i="15"/>
  <c r="F411" i="15"/>
  <c r="D421" i="15"/>
  <c r="H421" i="15"/>
  <c r="I426" i="15"/>
  <c r="F431" i="15"/>
  <c r="D446" i="15"/>
  <c r="H446" i="15"/>
  <c r="F456" i="15"/>
  <c r="D466" i="15"/>
  <c r="H466" i="15"/>
  <c r="F471" i="15"/>
  <c r="D481" i="15"/>
  <c r="H481" i="15"/>
  <c r="F490" i="15"/>
  <c r="F505" i="15"/>
  <c r="I518" i="15"/>
  <c r="F523" i="15"/>
  <c r="I531" i="15"/>
  <c r="F536" i="15"/>
  <c r="D549" i="15"/>
  <c r="H549" i="15"/>
  <c r="I554" i="15"/>
  <c r="F564" i="15"/>
  <c r="I588" i="15"/>
  <c r="H134" i="15"/>
  <c r="D148" i="15"/>
  <c r="H148" i="15"/>
  <c r="I167" i="15"/>
  <c r="I175" i="15"/>
  <c r="I195" i="15"/>
  <c r="I269" i="15"/>
  <c r="I270" i="15"/>
  <c r="I278" i="15"/>
  <c r="I288" i="15"/>
  <c r="I298" i="15"/>
  <c r="I355" i="15"/>
  <c r="I370" i="15"/>
  <c r="I398" i="15"/>
  <c r="I421" i="15"/>
  <c r="I446" i="15"/>
  <c r="I466" i="15"/>
  <c r="I481" i="15"/>
  <c r="I549" i="15"/>
  <c r="D145" i="15"/>
  <c r="D134" i="15" s="1"/>
  <c r="C14" i="15" l="1"/>
  <c r="D14" i="15" s="1"/>
  <c r="B19" i="15"/>
  <c r="I19" i="15" s="1"/>
  <c r="H20" i="15"/>
  <c r="I20" i="15"/>
  <c r="D24" i="15"/>
  <c r="D19" i="15"/>
  <c r="I9" i="15"/>
  <c r="F267" i="15"/>
  <c r="D9" i="15"/>
  <c r="H192" i="15"/>
  <c r="I192" i="15"/>
  <c r="D192" i="15"/>
  <c r="D11" i="15"/>
  <c r="H19" i="15"/>
  <c r="I12" i="15"/>
  <c r="I11" i="15"/>
  <c r="H9" i="15"/>
  <c r="H48" i="15"/>
  <c r="H12" i="15"/>
  <c r="F12" i="15"/>
  <c r="I267" i="15"/>
  <c r="H267" i="15"/>
  <c r="D267" i="15"/>
  <c r="F20" i="15"/>
  <c r="E19" i="15"/>
  <c r="H8" i="15"/>
  <c r="G7" i="15"/>
  <c r="B7" i="15"/>
  <c r="I8" i="15"/>
  <c r="F14" i="15"/>
  <c r="H11" i="15"/>
  <c r="D8" i="15"/>
  <c r="C7" i="15"/>
  <c r="D12" i="15"/>
  <c r="H14" i="15"/>
  <c r="E8" i="15"/>
  <c r="E9" i="15"/>
  <c r="F9" i="15" s="1"/>
  <c r="F21" i="15"/>
  <c r="F11" i="15"/>
  <c r="I20" i="12"/>
  <c r="I19" i="12"/>
  <c r="F19" i="15" l="1"/>
  <c r="D7" i="15"/>
  <c r="I7" i="15"/>
  <c r="F8" i="15"/>
  <c r="E7" i="15"/>
  <c r="F7" i="15" s="1"/>
  <c r="H7" i="15"/>
  <c r="I272" i="12"/>
  <c r="I271" i="12"/>
  <c r="I270" i="12"/>
  <c r="I269" i="12"/>
  <c r="G268" i="12"/>
  <c r="B268" i="12"/>
  <c r="D268" i="12" s="1"/>
  <c r="I451" i="12"/>
  <c r="I450" i="12"/>
  <c r="I449" i="12"/>
  <c r="H449" i="12"/>
  <c r="F449" i="12"/>
  <c r="D449" i="12"/>
  <c r="I448" i="12"/>
  <c r="G447" i="12"/>
  <c r="E447" i="12"/>
  <c r="C447" i="12"/>
  <c r="B447" i="12"/>
  <c r="D447" i="12" l="1"/>
  <c r="F268" i="12"/>
  <c r="H268" i="12"/>
  <c r="I268" i="12"/>
  <c r="I447" i="12"/>
  <c r="F447" i="12"/>
  <c r="H447" i="12"/>
  <c r="D472" i="12" l="1"/>
  <c r="F472" i="12"/>
  <c r="H472" i="12"/>
  <c r="I425" i="12" l="1"/>
  <c r="I424" i="12"/>
  <c r="H424" i="12"/>
  <c r="F424" i="12"/>
  <c r="D424" i="12"/>
  <c r="I423" i="12"/>
  <c r="H423" i="12"/>
  <c r="F423" i="12"/>
  <c r="D423" i="12"/>
  <c r="I422" i="12"/>
  <c r="G421" i="12"/>
  <c r="E421" i="12"/>
  <c r="C421" i="12"/>
  <c r="B421" i="12"/>
  <c r="I421" i="12" l="1"/>
  <c r="H421" i="12"/>
  <c r="D421" i="12"/>
  <c r="F421" i="12"/>
  <c r="I262" i="12"/>
  <c r="H262" i="12"/>
  <c r="F262" i="12"/>
  <c r="D262" i="12"/>
  <c r="I261" i="12"/>
  <c r="I260" i="12"/>
  <c r="H260" i="12"/>
  <c r="F260" i="12"/>
  <c r="D260" i="12"/>
  <c r="G259" i="12"/>
  <c r="E259" i="12"/>
  <c r="C259" i="12"/>
  <c r="B259" i="12"/>
  <c r="D259" i="12" l="1"/>
  <c r="F259" i="12"/>
  <c r="H259" i="12"/>
  <c r="I259" i="12"/>
  <c r="I112" i="12" l="1"/>
  <c r="I110" i="12"/>
  <c r="G109" i="12"/>
  <c r="E109" i="12"/>
  <c r="C109" i="12"/>
  <c r="B109" i="12"/>
  <c r="I109" i="12" l="1"/>
  <c r="F109" i="12"/>
  <c r="D109" i="12"/>
  <c r="H109" i="12"/>
  <c r="D98" i="12" l="1"/>
  <c r="I323" i="12"/>
  <c r="I322" i="12"/>
  <c r="I321" i="12"/>
  <c r="H321" i="12"/>
  <c r="F321" i="12"/>
  <c r="D321" i="12"/>
  <c r="I320" i="12"/>
  <c r="G319" i="12"/>
  <c r="E319" i="12"/>
  <c r="C319" i="12"/>
  <c r="B319" i="12"/>
  <c r="E314" i="12"/>
  <c r="E309" i="12"/>
  <c r="I318" i="12"/>
  <c r="I317" i="12"/>
  <c r="I316" i="12"/>
  <c r="H316" i="12"/>
  <c r="F316" i="12"/>
  <c r="D316" i="12"/>
  <c r="I315" i="12"/>
  <c r="G314" i="12"/>
  <c r="C314" i="12"/>
  <c r="B314" i="12"/>
  <c r="F314" i="12" l="1"/>
  <c r="D314" i="12"/>
  <c r="I319" i="12"/>
  <c r="D319" i="12"/>
  <c r="F319" i="12"/>
  <c r="H319" i="12"/>
  <c r="H314" i="12"/>
  <c r="I314" i="12"/>
  <c r="I313" i="12"/>
  <c r="I312" i="12"/>
  <c r="I311" i="12"/>
  <c r="H311" i="12"/>
  <c r="F311" i="12"/>
  <c r="D311" i="12"/>
  <c r="I310" i="12"/>
  <c r="G309" i="12"/>
  <c r="C309" i="12"/>
  <c r="B309" i="12"/>
  <c r="F309" i="12" s="1"/>
  <c r="D309" i="12" l="1"/>
  <c r="H309" i="12"/>
  <c r="I309" i="12"/>
  <c r="G282" i="12" l="1"/>
  <c r="G281" i="12"/>
  <c r="G280" i="12"/>
  <c r="G279" i="12"/>
  <c r="E282" i="12"/>
  <c r="E279" i="12"/>
  <c r="C282" i="12"/>
  <c r="C279" i="12"/>
  <c r="D282" i="12"/>
  <c r="D279" i="12"/>
  <c r="B282" i="12"/>
  <c r="B278" i="12" s="1"/>
  <c r="B279" i="12"/>
  <c r="I288" i="12"/>
  <c r="I287" i="12"/>
  <c r="H287" i="12"/>
  <c r="F287" i="12"/>
  <c r="D287" i="12"/>
  <c r="D281" i="12" s="1"/>
  <c r="I286" i="12"/>
  <c r="H286" i="12"/>
  <c r="F286" i="12"/>
  <c r="I285" i="12"/>
  <c r="G284" i="12"/>
  <c r="E284" i="12"/>
  <c r="C284" i="12"/>
  <c r="B284" i="12"/>
  <c r="I293" i="12"/>
  <c r="I292" i="12"/>
  <c r="I291" i="12"/>
  <c r="F291" i="12"/>
  <c r="D291" i="12"/>
  <c r="I290" i="12"/>
  <c r="G289" i="12"/>
  <c r="E289" i="12"/>
  <c r="C289" i="12"/>
  <c r="I229" i="12"/>
  <c r="H229" i="12"/>
  <c r="F229" i="12"/>
  <c r="D229" i="12"/>
  <c r="H557" i="12"/>
  <c r="F557" i="12"/>
  <c r="D557" i="12"/>
  <c r="B207" i="12"/>
  <c r="B204" i="12"/>
  <c r="B203" i="12" s="1"/>
  <c r="I218" i="12"/>
  <c r="I215" i="12"/>
  <c r="C214" i="12"/>
  <c r="B214" i="12"/>
  <c r="I213" i="12"/>
  <c r="I212" i="12"/>
  <c r="I211" i="12"/>
  <c r="H211" i="12"/>
  <c r="F211" i="12"/>
  <c r="D211" i="12"/>
  <c r="I210" i="12"/>
  <c r="E209" i="12"/>
  <c r="C209" i="12"/>
  <c r="B209" i="12"/>
  <c r="G138" i="12"/>
  <c r="G137" i="12"/>
  <c r="D138" i="12"/>
  <c r="D137" i="12"/>
  <c r="B134" i="12"/>
  <c r="D214" i="12" l="1"/>
  <c r="H209" i="12"/>
  <c r="D280" i="12"/>
  <c r="H289" i="12"/>
  <c r="H214" i="12"/>
  <c r="F281" i="12"/>
  <c r="H280" i="12"/>
  <c r="H281" i="12"/>
  <c r="I289" i="12"/>
  <c r="F284" i="12"/>
  <c r="D289" i="12"/>
  <c r="I284" i="12"/>
  <c r="D284" i="12"/>
  <c r="F280" i="12"/>
  <c r="I209" i="12"/>
  <c r="H284" i="12"/>
  <c r="F289" i="12"/>
  <c r="D209" i="12"/>
  <c r="F209" i="12"/>
  <c r="I214" i="12"/>
  <c r="F214" i="12"/>
  <c r="I405" i="12" l="1"/>
  <c r="I403" i="12"/>
  <c r="I402" i="12"/>
  <c r="G401" i="12"/>
  <c r="E401" i="12"/>
  <c r="C401" i="12"/>
  <c r="B401" i="12"/>
  <c r="F394" i="12"/>
  <c r="F393" i="12"/>
  <c r="D394" i="12"/>
  <c r="D393" i="12"/>
  <c r="I400" i="12"/>
  <c r="I399" i="12"/>
  <c r="I397" i="12"/>
  <c r="G396" i="12"/>
  <c r="E396" i="12"/>
  <c r="C396" i="12"/>
  <c r="B396" i="12"/>
  <c r="I401" i="12" l="1"/>
  <c r="F401" i="12"/>
  <c r="D401" i="12"/>
  <c r="H401" i="12"/>
  <c r="I396" i="12"/>
  <c r="D396" i="12"/>
  <c r="F396" i="12"/>
  <c r="H396" i="12"/>
  <c r="G30" i="12"/>
  <c r="G25" i="12" s="1"/>
  <c r="G14" i="12" s="1"/>
  <c r="G29" i="12"/>
  <c r="G24" i="12" s="1"/>
  <c r="G28" i="12"/>
  <c r="G23" i="12" s="1"/>
  <c r="G27" i="12"/>
  <c r="G22" i="12" s="1"/>
  <c r="G10" i="12" s="1"/>
  <c r="E30" i="12"/>
  <c r="E29" i="12"/>
  <c r="E24" i="12" s="1"/>
  <c r="E13" i="12" s="1"/>
  <c r="E28" i="12"/>
  <c r="E23" i="12" s="1"/>
  <c r="E27" i="12"/>
  <c r="E22" i="12" s="1"/>
  <c r="C27" i="12"/>
  <c r="C22" i="12" s="1"/>
  <c r="C28" i="12"/>
  <c r="C23" i="12" s="1"/>
  <c r="C11" i="12" s="1"/>
  <c r="C29" i="12"/>
  <c r="C24" i="12" s="1"/>
  <c r="C13" i="12" s="1"/>
  <c r="C30" i="12"/>
  <c r="B28" i="12"/>
  <c r="B23" i="12" s="1"/>
  <c r="B11" i="12" s="1"/>
  <c r="B29" i="12"/>
  <c r="B24" i="12" s="1"/>
  <c r="B13" i="12" s="1"/>
  <c r="B30" i="12"/>
  <c r="B25" i="12" s="1"/>
  <c r="B27" i="12"/>
  <c r="B22" i="12" s="1"/>
  <c r="F73" i="12"/>
  <c r="D73" i="12"/>
  <c r="I223" i="12"/>
  <c r="I222" i="12"/>
  <c r="H222" i="12"/>
  <c r="F222" i="12"/>
  <c r="D222" i="12"/>
  <c r="I221" i="12"/>
  <c r="H221" i="12"/>
  <c r="F221" i="12"/>
  <c r="D221" i="12"/>
  <c r="I220" i="12"/>
  <c r="G219" i="12"/>
  <c r="E219" i="12"/>
  <c r="I74" i="12"/>
  <c r="I73" i="12"/>
  <c r="H73" i="12"/>
  <c r="I72" i="12"/>
  <c r="H72" i="12"/>
  <c r="F72" i="12"/>
  <c r="D72" i="12"/>
  <c r="I71" i="12"/>
  <c r="B70" i="12"/>
  <c r="G70" i="12"/>
  <c r="E70" i="12"/>
  <c r="C70" i="12"/>
  <c r="I611" i="12"/>
  <c r="I610" i="12"/>
  <c r="I609" i="12"/>
  <c r="H609" i="12"/>
  <c r="F609" i="12"/>
  <c r="D609" i="12"/>
  <c r="I608" i="12"/>
  <c r="B607" i="12"/>
  <c r="G607" i="12"/>
  <c r="E607" i="12"/>
  <c r="C607" i="12"/>
  <c r="G145" i="12"/>
  <c r="G140" i="12"/>
  <c r="C140" i="12"/>
  <c r="G174" i="12"/>
  <c r="G18" i="12" s="1"/>
  <c r="E174" i="12"/>
  <c r="E18" i="12" s="1"/>
  <c r="E173" i="12"/>
  <c r="E17" i="12" s="1"/>
  <c r="B173" i="12"/>
  <c r="B17" i="12" s="1"/>
  <c r="C173" i="12"/>
  <c r="C17" i="12" s="1"/>
  <c r="C16" i="12" s="1"/>
  <c r="I190" i="12"/>
  <c r="I189" i="12"/>
  <c r="I188" i="12"/>
  <c r="I187" i="12"/>
  <c r="E186" i="12"/>
  <c r="C186" i="12"/>
  <c r="B186" i="12"/>
  <c r="H467" i="12"/>
  <c r="B386" i="12"/>
  <c r="D152" i="12"/>
  <c r="I153" i="12"/>
  <c r="C150" i="12"/>
  <c r="I152" i="12"/>
  <c r="G150" i="12"/>
  <c r="H150" i="12" s="1"/>
  <c r="E150" i="12"/>
  <c r="I151" i="12"/>
  <c r="I154" i="12"/>
  <c r="D42" i="12"/>
  <c r="D41" i="12"/>
  <c r="D297" i="12"/>
  <c r="G52" i="12"/>
  <c r="E52" i="12"/>
  <c r="G53" i="12"/>
  <c r="E53" i="12"/>
  <c r="I487" i="14"/>
  <c r="I486" i="14"/>
  <c r="I485" i="14"/>
  <c r="I484" i="14"/>
  <c r="G483" i="14"/>
  <c r="E483" i="14"/>
  <c r="C483" i="14"/>
  <c r="B483" i="14"/>
  <c r="I483" i="14"/>
  <c r="I477" i="14"/>
  <c r="I476" i="14"/>
  <c r="H476" i="14"/>
  <c r="F476" i="14"/>
  <c r="D476" i="14"/>
  <c r="I475" i="14"/>
  <c r="H475" i="14"/>
  <c r="F475" i="14"/>
  <c r="D475" i="14"/>
  <c r="I474" i="14"/>
  <c r="G473" i="14"/>
  <c r="E473" i="14"/>
  <c r="C473" i="14"/>
  <c r="D473" i="14" s="1"/>
  <c r="B473" i="14"/>
  <c r="H473" i="14" s="1"/>
  <c r="F473" i="14"/>
  <c r="I467" i="14"/>
  <c r="I466" i="14"/>
  <c r="I465" i="14"/>
  <c r="I464" i="14"/>
  <c r="H464" i="14"/>
  <c r="F464" i="14"/>
  <c r="D464" i="14"/>
  <c r="G463" i="14"/>
  <c r="E463" i="14"/>
  <c r="F463" i="14" s="1"/>
  <c r="C463" i="14"/>
  <c r="B463" i="14"/>
  <c r="I463" i="14"/>
  <c r="I462" i="14"/>
  <c r="I461" i="14"/>
  <c r="I460" i="14"/>
  <c r="H460" i="14"/>
  <c r="F460" i="14"/>
  <c r="D460" i="14"/>
  <c r="I459" i="14"/>
  <c r="I458" i="14"/>
  <c r="G458" i="14"/>
  <c r="H458" i="14" s="1"/>
  <c r="E458" i="14"/>
  <c r="F458" i="14"/>
  <c r="C458" i="14"/>
  <c r="D458" i="14" s="1"/>
  <c r="B458" i="14"/>
  <c r="I454" i="14"/>
  <c r="I453" i="14"/>
  <c r="I452" i="14"/>
  <c r="H452" i="14"/>
  <c r="F452" i="14"/>
  <c r="D452" i="14"/>
  <c r="I451" i="14"/>
  <c r="G450" i="14"/>
  <c r="E450" i="14"/>
  <c r="C450" i="14"/>
  <c r="B450" i="14"/>
  <c r="D450" i="14" s="1"/>
  <c r="I449" i="14"/>
  <c r="I448" i="14"/>
  <c r="I447" i="14"/>
  <c r="H447" i="14"/>
  <c r="F447" i="14"/>
  <c r="D447" i="14"/>
  <c r="I446" i="14"/>
  <c r="G445" i="14"/>
  <c r="E445" i="14"/>
  <c r="C445" i="14"/>
  <c r="D445" i="14" s="1"/>
  <c r="B445" i="14"/>
  <c r="H445" i="14" s="1"/>
  <c r="F445" i="14"/>
  <c r="I444" i="14"/>
  <c r="I443" i="14"/>
  <c r="I442" i="14"/>
  <c r="H442" i="14"/>
  <c r="F442" i="14"/>
  <c r="D442" i="14"/>
  <c r="I441" i="14"/>
  <c r="G440" i="14"/>
  <c r="E440" i="14"/>
  <c r="F440" i="14" s="1"/>
  <c r="C440" i="14"/>
  <c r="B440" i="14"/>
  <c r="I440" i="14"/>
  <c r="I436" i="14"/>
  <c r="I435" i="14"/>
  <c r="I434" i="14"/>
  <c r="H434" i="14"/>
  <c r="F434" i="14"/>
  <c r="D434" i="14"/>
  <c r="I433" i="14"/>
  <c r="I432" i="14"/>
  <c r="G432" i="14"/>
  <c r="H432" i="14" s="1"/>
  <c r="E432" i="14"/>
  <c r="F432" i="14"/>
  <c r="C432" i="14"/>
  <c r="D432" i="14" s="1"/>
  <c r="B432" i="14"/>
  <c r="I431" i="14"/>
  <c r="I430" i="14"/>
  <c r="I429" i="14"/>
  <c r="H429" i="14"/>
  <c r="F429" i="14"/>
  <c r="D429" i="14"/>
  <c r="I428" i="14"/>
  <c r="G427" i="14"/>
  <c r="E427" i="14"/>
  <c r="C427" i="14"/>
  <c r="B427" i="14"/>
  <c r="D427" i="14" s="1"/>
  <c r="I423" i="14"/>
  <c r="I422" i="14"/>
  <c r="I421" i="14"/>
  <c r="H421" i="14"/>
  <c r="F421" i="14"/>
  <c r="D421" i="14"/>
  <c r="I420" i="14"/>
  <c r="G419" i="14"/>
  <c r="E419" i="14"/>
  <c r="C419" i="14"/>
  <c r="D419" i="14" s="1"/>
  <c r="B419" i="14"/>
  <c r="H419" i="14" s="1"/>
  <c r="F419" i="14"/>
  <c r="I418" i="14"/>
  <c r="I417" i="14"/>
  <c r="I416" i="14"/>
  <c r="H416" i="14"/>
  <c r="F416" i="14"/>
  <c r="D416" i="14"/>
  <c r="I415" i="14"/>
  <c r="G414" i="14"/>
  <c r="H414" i="14" s="1"/>
  <c r="E414" i="14"/>
  <c r="C414" i="14"/>
  <c r="B414" i="14"/>
  <c r="F414" i="14" s="1"/>
  <c r="I413" i="14"/>
  <c r="I412" i="14"/>
  <c r="I411" i="14"/>
  <c r="I410" i="14"/>
  <c r="G409" i="14"/>
  <c r="E409" i="14"/>
  <c r="C409" i="14"/>
  <c r="B409" i="14"/>
  <c r="I409" i="14"/>
  <c r="K408" i="14"/>
  <c r="I403" i="14"/>
  <c r="I402" i="14"/>
  <c r="I401" i="14"/>
  <c r="H401" i="14"/>
  <c r="F401" i="14"/>
  <c r="D401" i="14"/>
  <c r="I400" i="14"/>
  <c r="G399" i="14"/>
  <c r="E399" i="14"/>
  <c r="C399" i="14"/>
  <c r="B399" i="14"/>
  <c r="D399" i="14" s="1"/>
  <c r="I394" i="14"/>
  <c r="I393" i="14"/>
  <c r="H393" i="14"/>
  <c r="F393" i="14"/>
  <c r="D393" i="14"/>
  <c r="I392" i="14"/>
  <c r="H392" i="14"/>
  <c r="F392" i="14"/>
  <c r="D392" i="14"/>
  <c r="I391" i="14"/>
  <c r="I390" i="14"/>
  <c r="G390" i="14"/>
  <c r="H390" i="14" s="1"/>
  <c r="E390" i="14"/>
  <c r="F390" i="14"/>
  <c r="C390" i="14"/>
  <c r="D390" i="14" s="1"/>
  <c r="B390" i="14"/>
  <c r="I384" i="14"/>
  <c r="I383" i="14"/>
  <c r="H383" i="14"/>
  <c r="F383" i="14"/>
  <c r="D383" i="14"/>
  <c r="I382" i="14"/>
  <c r="H382" i="14"/>
  <c r="F382" i="14"/>
  <c r="D382" i="14"/>
  <c r="I381" i="14"/>
  <c r="G380" i="14"/>
  <c r="E380" i="14"/>
  <c r="C380" i="14"/>
  <c r="B380" i="14"/>
  <c r="D380" i="14" s="1"/>
  <c r="F380" i="14"/>
  <c r="I379" i="14"/>
  <c r="I378" i="14"/>
  <c r="H378" i="14"/>
  <c r="F378" i="14"/>
  <c r="D378" i="14"/>
  <c r="I377" i="14"/>
  <c r="H377" i="14"/>
  <c r="F377" i="14"/>
  <c r="D377" i="14"/>
  <c r="I376" i="14"/>
  <c r="I375" i="14"/>
  <c r="H375" i="14"/>
  <c r="G375" i="14"/>
  <c r="E375" i="14"/>
  <c r="F375" i="14"/>
  <c r="D375" i="14"/>
  <c r="C375" i="14"/>
  <c r="B375" i="14"/>
  <c r="I369" i="14"/>
  <c r="I368" i="14"/>
  <c r="H368" i="14"/>
  <c r="F368" i="14"/>
  <c r="D368" i="14"/>
  <c r="I367" i="14"/>
  <c r="H367" i="14"/>
  <c r="F367" i="14"/>
  <c r="D367" i="14"/>
  <c r="I366" i="14"/>
  <c r="G365" i="14"/>
  <c r="E365" i="14"/>
  <c r="C365" i="14"/>
  <c r="D365" i="14" s="1"/>
  <c r="B365" i="14"/>
  <c r="H365" i="14" s="1"/>
  <c r="F365" i="14"/>
  <c r="I359" i="14"/>
  <c r="I358" i="14"/>
  <c r="I357" i="14"/>
  <c r="H357" i="14"/>
  <c r="F357" i="14"/>
  <c r="D357" i="14"/>
  <c r="I356" i="14"/>
  <c r="G355" i="14"/>
  <c r="E355" i="14"/>
  <c r="C355" i="14"/>
  <c r="B355" i="14"/>
  <c r="H355" i="14"/>
  <c r="I349" i="14"/>
  <c r="I348" i="14"/>
  <c r="H348" i="14"/>
  <c r="F348" i="14"/>
  <c r="D348" i="14"/>
  <c r="I347" i="14"/>
  <c r="H347" i="14"/>
  <c r="F347" i="14"/>
  <c r="D347" i="14"/>
  <c r="I346" i="14"/>
  <c r="G345" i="14"/>
  <c r="E345" i="14"/>
  <c r="C345" i="14"/>
  <c r="B345" i="14"/>
  <c r="D345" i="14" s="1"/>
  <c r="I345" i="14"/>
  <c r="I339" i="14"/>
  <c r="I338" i="14"/>
  <c r="H338" i="14"/>
  <c r="F338" i="14"/>
  <c r="D338" i="14"/>
  <c r="I337" i="14"/>
  <c r="H337" i="14"/>
  <c r="F337" i="14"/>
  <c r="D337" i="14"/>
  <c r="I336" i="14"/>
  <c r="G335" i="14"/>
  <c r="H335" i="14" s="1"/>
  <c r="E335" i="14"/>
  <c r="C335" i="14"/>
  <c r="B335" i="14"/>
  <c r="F335" i="14" s="1"/>
  <c r="I329" i="14"/>
  <c r="I328" i="14"/>
  <c r="I327" i="14"/>
  <c r="H327" i="14"/>
  <c r="F327" i="14"/>
  <c r="D327" i="14"/>
  <c r="I326" i="14"/>
  <c r="G325" i="14"/>
  <c r="H325" i="14" s="1"/>
  <c r="E325" i="14"/>
  <c r="F325" i="14" s="1"/>
  <c r="C325" i="14"/>
  <c r="D325" i="14" s="1"/>
  <c r="B325" i="14"/>
  <c r="I325" i="14" s="1"/>
  <c r="I324" i="14"/>
  <c r="I323" i="14"/>
  <c r="I322" i="14"/>
  <c r="H322" i="14"/>
  <c r="F322" i="14"/>
  <c r="D322" i="14"/>
  <c r="I321" i="14"/>
  <c r="G320" i="14"/>
  <c r="I320" i="14" s="1"/>
  <c r="E320" i="14"/>
  <c r="C320" i="14"/>
  <c r="D320" i="14"/>
  <c r="B320" i="14"/>
  <c r="I319" i="14"/>
  <c r="I318" i="14"/>
  <c r="I317" i="14"/>
  <c r="H317" i="14"/>
  <c r="F317" i="14"/>
  <c r="D317" i="14"/>
  <c r="I316" i="14"/>
  <c r="G315" i="14"/>
  <c r="E315" i="14"/>
  <c r="C315" i="14"/>
  <c r="B315" i="14"/>
  <c r="D315" i="14" s="1"/>
  <c r="F315" i="14"/>
  <c r="I314" i="14"/>
  <c r="I313" i="14"/>
  <c r="I312" i="14"/>
  <c r="H312" i="14"/>
  <c r="F312" i="14"/>
  <c r="D312" i="14"/>
  <c r="I311" i="14"/>
  <c r="I310" i="14"/>
  <c r="G310" i="14"/>
  <c r="E310" i="14"/>
  <c r="F310" i="14"/>
  <c r="C310" i="14"/>
  <c r="B310" i="14"/>
  <c r="H310" i="14"/>
  <c r="I304" i="14"/>
  <c r="I303" i="14"/>
  <c r="I302" i="14"/>
  <c r="I301" i="14"/>
  <c r="G300" i="14"/>
  <c r="E300" i="14"/>
  <c r="C300" i="14"/>
  <c r="B300" i="14"/>
  <c r="I300" i="14"/>
  <c r="I296" i="14"/>
  <c r="I295" i="14"/>
  <c r="H295" i="14"/>
  <c r="F295" i="14"/>
  <c r="D295" i="14"/>
  <c r="I294" i="14"/>
  <c r="H294" i="14"/>
  <c r="F294" i="14"/>
  <c r="D294" i="14"/>
  <c r="I293" i="14"/>
  <c r="G292" i="14"/>
  <c r="I292" i="14" s="1"/>
  <c r="E292" i="14"/>
  <c r="F292" i="14"/>
  <c r="C292" i="14"/>
  <c r="D292" i="14" s="1"/>
  <c r="B292" i="14"/>
  <c r="I288" i="14"/>
  <c r="I287" i="14"/>
  <c r="I286" i="14"/>
  <c r="H286" i="14"/>
  <c r="F286" i="14"/>
  <c r="D286" i="14"/>
  <c r="I285" i="14"/>
  <c r="G284" i="14"/>
  <c r="E284" i="14"/>
  <c r="C284" i="14"/>
  <c r="D284" i="14" s="1"/>
  <c r="B284" i="14"/>
  <c r="H284" i="14" s="1"/>
  <c r="I284" i="14"/>
  <c r="I280" i="14"/>
  <c r="I279" i="14"/>
  <c r="I278" i="14"/>
  <c r="H278" i="14"/>
  <c r="F278" i="14"/>
  <c r="D278" i="14"/>
  <c r="I277" i="14"/>
  <c r="G276" i="14"/>
  <c r="E276" i="14"/>
  <c r="C276" i="14"/>
  <c r="B276" i="14"/>
  <c r="D276" i="14" s="1"/>
  <c r="I275" i="14"/>
  <c r="I274" i="14"/>
  <c r="H274" i="14"/>
  <c r="F274" i="14"/>
  <c r="D274" i="14"/>
  <c r="I273" i="14"/>
  <c r="H273" i="14"/>
  <c r="F273" i="14"/>
  <c r="D273" i="14"/>
  <c r="I272" i="14"/>
  <c r="I271" i="14"/>
  <c r="G271" i="14"/>
  <c r="H271" i="14" s="1"/>
  <c r="E271" i="14"/>
  <c r="F271" i="14"/>
  <c r="C271" i="14"/>
  <c r="D271" i="14" s="1"/>
  <c r="B271" i="14"/>
  <c r="I270" i="14"/>
  <c r="I269" i="14"/>
  <c r="H269" i="14"/>
  <c r="F269" i="14"/>
  <c r="D269" i="14"/>
  <c r="I268" i="14"/>
  <c r="H268" i="14"/>
  <c r="F268" i="14"/>
  <c r="D268" i="14"/>
  <c r="I267" i="14"/>
  <c r="G266" i="14"/>
  <c r="E266" i="14"/>
  <c r="C266" i="14"/>
  <c r="B266" i="14"/>
  <c r="D266" i="14" s="1"/>
  <c r="F266" i="14"/>
  <c r="I265" i="14"/>
  <c r="I264" i="14"/>
  <c r="I263" i="14"/>
  <c r="H263" i="14"/>
  <c r="F263" i="14"/>
  <c r="D263" i="14"/>
  <c r="I262" i="14"/>
  <c r="I261" i="14"/>
  <c r="G261" i="14"/>
  <c r="E261" i="14"/>
  <c r="F261" i="14"/>
  <c r="C261" i="14"/>
  <c r="B261" i="14"/>
  <c r="H261" i="14"/>
  <c r="I260" i="14"/>
  <c r="I259" i="14"/>
  <c r="I258" i="14"/>
  <c r="H258" i="14"/>
  <c r="F258" i="14"/>
  <c r="D258" i="14"/>
  <c r="I257" i="14"/>
  <c r="G256" i="14"/>
  <c r="I256" i="14" s="1"/>
  <c r="E256" i="14"/>
  <c r="F256" i="14"/>
  <c r="C256" i="14"/>
  <c r="D256" i="14" s="1"/>
  <c r="B256" i="14"/>
  <c r="I250" i="14"/>
  <c r="I249" i="14"/>
  <c r="H249" i="14"/>
  <c r="F249" i="14"/>
  <c r="D249" i="14"/>
  <c r="I248" i="14"/>
  <c r="H248" i="14"/>
  <c r="F248" i="14"/>
  <c r="D248" i="14"/>
  <c r="I247" i="14"/>
  <c r="G246" i="14"/>
  <c r="H246" i="14" s="1"/>
  <c r="E246" i="14"/>
  <c r="C246" i="14"/>
  <c r="D246" i="14"/>
  <c r="B246" i="14"/>
  <c r="F246" i="14"/>
  <c r="I240" i="14"/>
  <c r="I239" i="14"/>
  <c r="H239" i="14"/>
  <c r="F239" i="14"/>
  <c r="D239" i="14"/>
  <c r="I238" i="14"/>
  <c r="H238" i="14"/>
  <c r="F238" i="14"/>
  <c r="D238" i="14"/>
  <c r="I237" i="14"/>
  <c r="G236" i="14"/>
  <c r="H236" i="14" s="1"/>
  <c r="E236" i="14"/>
  <c r="F236" i="14" s="1"/>
  <c r="C236" i="14"/>
  <c r="D236" i="14" s="1"/>
  <c r="B236" i="14"/>
  <c r="I236" i="14" s="1"/>
  <c r="I230" i="14"/>
  <c r="I229" i="14"/>
  <c r="I228" i="14"/>
  <c r="H228" i="14"/>
  <c r="F228" i="14"/>
  <c r="D228" i="14"/>
  <c r="I227" i="14"/>
  <c r="G226" i="14"/>
  <c r="I226" i="14" s="1"/>
  <c r="E226" i="14"/>
  <c r="C226" i="14"/>
  <c r="D226" i="14"/>
  <c r="B226" i="14"/>
  <c r="I221" i="14"/>
  <c r="I220" i="14"/>
  <c r="H220" i="14"/>
  <c r="F220" i="14"/>
  <c r="D220" i="14"/>
  <c r="I219" i="14"/>
  <c r="H219" i="14"/>
  <c r="F219" i="14"/>
  <c r="D219" i="14"/>
  <c r="I218" i="14"/>
  <c r="G217" i="14"/>
  <c r="E217" i="14"/>
  <c r="F217" i="14"/>
  <c r="C217" i="14"/>
  <c r="B217" i="14"/>
  <c r="I217" i="14" s="1"/>
  <c r="H217" i="14"/>
  <c r="I211" i="14"/>
  <c r="I210" i="14"/>
  <c r="I209" i="14"/>
  <c r="H209" i="14"/>
  <c r="F209" i="14"/>
  <c r="D209" i="14"/>
  <c r="I208" i="14"/>
  <c r="G207" i="14"/>
  <c r="C207" i="14"/>
  <c r="B207" i="14"/>
  <c r="I207" i="14" s="1"/>
  <c r="I206" i="14"/>
  <c r="I205" i="14"/>
  <c r="H205" i="14"/>
  <c r="F205" i="14"/>
  <c r="D205" i="14"/>
  <c r="I204" i="14"/>
  <c r="H204" i="14"/>
  <c r="F204" i="14"/>
  <c r="D204" i="14"/>
  <c r="I203" i="14"/>
  <c r="I202" i="14"/>
  <c r="G202" i="14"/>
  <c r="E202" i="14"/>
  <c r="F202" i="14"/>
  <c r="C202" i="14"/>
  <c r="B202" i="14"/>
  <c r="H202" i="14"/>
  <c r="I201" i="14"/>
  <c r="I200" i="14"/>
  <c r="H200" i="14"/>
  <c r="F200" i="14"/>
  <c r="D200" i="14"/>
  <c r="I199" i="14"/>
  <c r="H199" i="14"/>
  <c r="F199" i="14"/>
  <c r="D199" i="14"/>
  <c r="I198" i="14"/>
  <c r="G197" i="14"/>
  <c r="E197" i="14"/>
  <c r="C197" i="14"/>
  <c r="D197" i="14" s="1"/>
  <c r="B197" i="14"/>
  <c r="H197" i="14" s="1"/>
  <c r="I197" i="14"/>
  <c r="I196" i="14"/>
  <c r="I195" i="14"/>
  <c r="H195" i="14"/>
  <c r="F195" i="14"/>
  <c r="D195" i="14"/>
  <c r="I194" i="14"/>
  <c r="H194" i="14"/>
  <c r="F194" i="14"/>
  <c r="D194" i="14"/>
  <c r="I193" i="14"/>
  <c r="G192" i="14"/>
  <c r="E192" i="14"/>
  <c r="F192" i="14" s="1"/>
  <c r="C192" i="14"/>
  <c r="B192" i="14"/>
  <c r="I192" i="14" s="1"/>
  <c r="H192" i="14"/>
  <c r="I191" i="14"/>
  <c r="I190" i="14"/>
  <c r="H190" i="14"/>
  <c r="F190" i="14"/>
  <c r="D190" i="14"/>
  <c r="I189" i="14"/>
  <c r="H189" i="14"/>
  <c r="F189" i="14"/>
  <c r="D189" i="14"/>
  <c r="I188" i="14"/>
  <c r="G187" i="14"/>
  <c r="E187" i="14"/>
  <c r="C187" i="14"/>
  <c r="B187" i="14"/>
  <c r="D187" i="14" s="1"/>
  <c r="I181" i="14"/>
  <c r="I180" i="14"/>
  <c r="I179" i="14"/>
  <c r="H179" i="14"/>
  <c r="F179" i="14"/>
  <c r="D179" i="14"/>
  <c r="I178" i="14"/>
  <c r="G177" i="14"/>
  <c r="E177" i="14"/>
  <c r="C177" i="14"/>
  <c r="D177" i="14" s="1"/>
  <c r="B177" i="14"/>
  <c r="H177" i="14" s="1"/>
  <c r="F177" i="14"/>
  <c r="I171" i="14"/>
  <c r="I170" i="14"/>
  <c r="H170" i="14"/>
  <c r="F170" i="14"/>
  <c r="D170" i="14"/>
  <c r="I169" i="14"/>
  <c r="I168" i="14"/>
  <c r="H168" i="14"/>
  <c r="F168" i="14"/>
  <c r="D168" i="14"/>
  <c r="G167" i="14"/>
  <c r="I167" i="14" s="1"/>
  <c r="E167" i="14"/>
  <c r="F167" i="14"/>
  <c r="C167" i="14"/>
  <c r="D167" i="14" s="1"/>
  <c r="B167" i="14"/>
  <c r="I166" i="14"/>
  <c r="I165" i="14"/>
  <c r="H165" i="14"/>
  <c r="F165" i="14"/>
  <c r="D165" i="14"/>
  <c r="I164" i="14"/>
  <c r="H164" i="14"/>
  <c r="F164" i="14"/>
  <c r="D164" i="14"/>
  <c r="I163" i="14"/>
  <c r="H163" i="14"/>
  <c r="F163" i="14"/>
  <c r="D163" i="14"/>
  <c r="G162" i="14"/>
  <c r="H162" i="14" s="1"/>
  <c r="E162" i="14"/>
  <c r="C162" i="14"/>
  <c r="B162" i="14"/>
  <c r="F162" i="14" s="1"/>
  <c r="I157" i="14"/>
  <c r="I156" i="14"/>
  <c r="H156" i="14"/>
  <c r="F156" i="14"/>
  <c r="D156" i="14"/>
  <c r="I155" i="14"/>
  <c r="H155" i="14"/>
  <c r="F155" i="14"/>
  <c r="D155" i="14"/>
  <c r="I154" i="14"/>
  <c r="G153" i="14"/>
  <c r="I153" i="14" s="1"/>
  <c r="E153" i="14"/>
  <c r="C153" i="14"/>
  <c r="D153" i="14"/>
  <c r="B153" i="14"/>
  <c r="I150" i="14"/>
  <c r="I149" i="14"/>
  <c r="H148" i="14"/>
  <c r="F148" i="14"/>
  <c r="D148" i="14"/>
  <c r="I147" i="14"/>
  <c r="G147" i="14"/>
  <c r="H147" i="14" s="1"/>
  <c r="E147" i="14"/>
  <c r="F147" i="14"/>
  <c r="C147" i="14"/>
  <c r="D147" i="14" s="1"/>
  <c r="B147" i="14"/>
  <c r="I139" i="14"/>
  <c r="I138" i="14"/>
  <c r="I137" i="14"/>
  <c r="I136" i="14"/>
  <c r="H136" i="14"/>
  <c r="F136" i="14"/>
  <c r="D136" i="14"/>
  <c r="G135" i="14"/>
  <c r="E135" i="14"/>
  <c r="C135" i="14"/>
  <c r="B135" i="14"/>
  <c r="D135" i="14" s="1"/>
  <c r="I130" i="14"/>
  <c r="I129" i="14"/>
  <c r="I128" i="14"/>
  <c r="H128" i="14"/>
  <c r="F128" i="14"/>
  <c r="D128" i="14"/>
  <c r="B127" i="14"/>
  <c r="B16" i="14" s="1"/>
  <c r="G126" i="14"/>
  <c r="E126" i="14"/>
  <c r="C126" i="14"/>
  <c r="I120" i="14"/>
  <c r="I119" i="14"/>
  <c r="I118" i="14"/>
  <c r="F118" i="14"/>
  <c r="D118" i="14"/>
  <c r="I117" i="14"/>
  <c r="I116" i="14"/>
  <c r="H116" i="14"/>
  <c r="G116" i="14"/>
  <c r="E116" i="14"/>
  <c r="F116" i="14"/>
  <c r="D116" i="14"/>
  <c r="C116" i="14"/>
  <c r="B116" i="14"/>
  <c r="I115" i="14"/>
  <c r="I114" i="14"/>
  <c r="I113" i="14"/>
  <c r="H113" i="14"/>
  <c r="F113" i="14"/>
  <c r="D113" i="14"/>
  <c r="I112" i="14"/>
  <c r="G111" i="14"/>
  <c r="E111" i="14"/>
  <c r="C111" i="14"/>
  <c r="B111" i="14"/>
  <c r="D111" i="14" s="1"/>
  <c r="I111" i="14"/>
  <c r="G109" i="14"/>
  <c r="E109" i="14"/>
  <c r="C109" i="14"/>
  <c r="B109" i="14"/>
  <c r="B105" i="14" s="1"/>
  <c r="G108" i="14"/>
  <c r="E108" i="14"/>
  <c r="C108" i="14"/>
  <c r="B108" i="14"/>
  <c r="I108" i="14"/>
  <c r="G107" i="14"/>
  <c r="E107" i="14"/>
  <c r="F107" i="14"/>
  <c r="C107" i="14"/>
  <c r="B107" i="14"/>
  <c r="I107" i="14" s="1"/>
  <c r="H107" i="14"/>
  <c r="G106" i="14"/>
  <c r="G105" i="14" s="1"/>
  <c r="H105" i="14" s="1"/>
  <c r="E106" i="14"/>
  <c r="C106" i="14"/>
  <c r="C105" i="14" s="1"/>
  <c r="D105" i="14" s="1"/>
  <c r="B106" i="14"/>
  <c r="I106" i="14"/>
  <c r="I100" i="14"/>
  <c r="I99" i="14"/>
  <c r="H99" i="14"/>
  <c r="I98" i="14"/>
  <c r="H98" i="14"/>
  <c r="I97" i="14"/>
  <c r="I96" i="14"/>
  <c r="H96" i="14"/>
  <c r="G96" i="14"/>
  <c r="E96" i="14"/>
  <c r="F96" i="14"/>
  <c r="D96" i="14"/>
  <c r="C96" i="14"/>
  <c r="B96" i="14"/>
  <c r="I92" i="14"/>
  <c r="I91" i="14"/>
  <c r="H91" i="14"/>
  <c r="F91" i="14"/>
  <c r="D91" i="14"/>
  <c r="I90" i="14"/>
  <c r="H90" i="14"/>
  <c r="F90" i="14"/>
  <c r="D90" i="14"/>
  <c r="I89" i="14"/>
  <c r="G88" i="14"/>
  <c r="E88" i="14"/>
  <c r="C88" i="14"/>
  <c r="D88" i="14" s="1"/>
  <c r="B88" i="14"/>
  <c r="H88" i="14" s="1"/>
  <c r="F88" i="14"/>
  <c r="I77" i="14"/>
  <c r="I76" i="14"/>
  <c r="H76" i="14"/>
  <c r="F76" i="14"/>
  <c r="D76" i="14"/>
  <c r="I75" i="14"/>
  <c r="H75" i="14"/>
  <c r="F75" i="14"/>
  <c r="D75" i="14"/>
  <c r="I74" i="14"/>
  <c r="G73" i="14"/>
  <c r="I73" i="14" s="1"/>
  <c r="E73" i="14"/>
  <c r="F73" i="14"/>
  <c r="C73" i="14"/>
  <c r="D73" i="14" s="1"/>
  <c r="B73" i="14"/>
  <c r="I64" i="14"/>
  <c r="I63" i="14"/>
  <c r="H63" i="14"/>
  <c r="I62" i="14"/>
  <c r="H62" i="14"/>
  <c r="F62" i="14"/>
  <c r="D62" i="14"/>
  <c r="I61" i="14"/>
  <c r="G60" i="14"/>
  <c r="E60" i="14"/>
  <c r="F60" i="14"/>
  <c r="C60" i="14"/>
  <c r="D60" i="14" s="1"/>
  <c r="B60" i="14"/>
  <c r="I59" i="14"/>
  <c r="I58" i="14"/>
  <c r="I57" i="14"/>
  <c r="H57" i="14"/>
  <c r="F57" i="14"/>
  <c r="D57" i="14"/>
  <c r="I56" i="14"/>
  <c r="G55" i="14"/>
  <c r="E55" i="14"/>
  <c r="C55" i="14"/>
  <c r="D55" i="14" s="1"/>
  <c r="B55" i="14"/>
  <c r="H55" i="14" s="1"/>
  <c r="G53" i="14"/>
  <c r="E53" i="14"/>
  <c r="E51" i="14" s="1"/>
  <c r="E49" i="14" s="1"/>
  <c r="C53" i="14"/>
  <c r="B53" i="14"/>
  <c r="I53" i="14"/>
  <c r="B52" i="14"/>
  <c r="G51" i="14"/>
  <c r="H51" i="14" s="1"/>
  <c r="D51" i="14"/>
  <c r="C51" i="14"/>
  <c r="B51" i="14"/>
  <c r="I51" i="14" s="1"/>
  <c r="G50" i="14"/>
  <c r="C50" i="14"/>
  <c r="C49" i="14" s="1"/>
  <c r="B50" i="14"/>
  <c r="B49" i="14"/>
  <c r="I41" i="14"/>
  <c r="H41" i="14"/>
  <c r="F41" i="14"/>
  <c r="D41" i="14"/>
  <c r="I40" i="14"/>
  <c r="H40" i="14"/>
  <c r="F40" i="14"/>
  <c r="D40" i="14"/>
  <c r="I39" i="14"/>
  <c r="H39" i="14"/>
  <c r="F39" i="14"/>
  <c r="D39" i="14"/>
  <c r="I38" i="14"/>
  <c r="G37" i="14"/>
  <c r="E37" i="14"/>
  <c r="F37" i="14" s="1"/>
  <c r="C37" i="14"/>
  <c r="B37" i="14"/>
  <c r="I37" i="14" s="1"/>
  <c r="H37" i="14"/>
  <c r="G29" i="14"/>
  <c r="E29" i="14"/>
  <c r="C29" i="14"/>
  <c r="B29" i="14"/>
  <c r="I29" i="14" s="1"/>
  <c r="G28" i="14"/>
  <c r="E28" i="14"/>
  <c r="E25" i="14" s="1"/>
  <c r="C28" i="14"/>
  <c r="C25" i="14" s="1"/>
  <c r="B28" i="14"/>
  <c r="I28" i="14"/>
  <c r="G27" i="14"/>
  <c r="H27" i="14"/>
  <c r="E27" i="14"/>
  <c r="C27" i="14"/>
  <c r="B27" i="14"/>
  <c r="G26" i="14"/>
  <c r="E26" i="14"/>
  <c r="C26" i="14"/>
  <c r="B26" i="14"/>
  <c r="G24" i="14"/>
  <c r="E24" i="14"/>
  <c r="C24" i="14"/>
  <c r="B24" i="14"/>
  <c r="D24" i="14" s="1"/>
  <c r="I24" i="14"/>
  <c r="G23" i="14"/>
  <c r="H23" i="14" s="1"/>
  <c r="E23" i="14"/>
  <c r="F23" i="14"/>
  <c r="C23" i="14"/>
  <c r="B23" i="14"/>
  <c r="I23" i="14"/>
  <c r="I22" i="14"/>
  <c r="G22" i="14"/>
  <c r="H22" i="14" s="1"/>
  <c r="E22" i="14"/>
  <c r="F22" i="14"/>
  <c r="C22" i="14"/>
  <c r="D22" i="14" s="1"/>
  <c r="B22" i="14"/>
  <c r="G21" i="14"/>
  <c r="E21" i="14"/>
  <c r="C21" i="14"/>
  <c r="B21" i="14"/>
  <c r="G19" i="14"/>
  <c r="G13" i="14"/>
  <c r="E19" i="14"/>
  <c r="C19" i="14"/>
  <c r="B19" i="14"/>
  <c r="G18" i="14"/>
  <c r="G12" i="14" s="1"/>
  <c r="E18" i="14"/>
  <c r="C18" i="14"/>
  <c r="C12" i="14" s="1"/>
  <c r="B18" i="14"/>
  <c r="D18" i="14" s="1"/>
  <c r="L17" i="14"/>
  <c r="G17" i="14"/>
  <c r="G15" i="14" s="1"/>
  <c r="F17" i="14"/>
  <c r="E17" i="14"/>
  <c r="C17" i="14"/>
  <c r="B17" i="14"/>
  <c r="D17" i="14" s="1"/>
  <c r="I17" i="14"/>
  <c r="L16" i="14"/>
  <c r="G16" i="14"/>
  <c r="E16" i="14"/>
  <c r="E9" i="14" s="1"/>
  <c r="C16" i="14"/>
  <c r="L15" i="14"/>
  <c r="E15" i="14"/>
  <c r="C13" i="14"/>
  <c r="E12" i="14"/>
  <c r="E10" i="14"/>
  <c r="B10" i="14"/>
  <c r="F10" i="14"/>
  <c r="C20" i="14"/>
  <c r="F355" i="14"/>
  <c r="D23" i="14"/>
  <c r="I355" i="14"/>
  <c r="B20" i="14"/>
  <c r="G25" i="14"/>
  <c r="H17" i="14"/>
  <c r="I19" i="14"/>
  <c r="I27" i="14"/>
  <c r="I55" i="14"/>
  <c r="C10" i="14"/>
  <c r="D10" i="14"/>
  <c r="D27" i="14"/>
  <c r="I50" i="14"/>
  <c r="G49" i="14"/>
  <c r="H18" i="14"/>
  <c r="F27" i="14"/>
  <c r="D37" i="14"/>
  <c r="F55" i="14"/>
  <c r="I88" i="14"/>
  <c r="E105" i="14"/>
  <c r="F105" i="14"/>
  <c r="D107" i="14"/>
  <c r="F111" i="14"/>
  <c r="H127" i="14"/>
  <c r="F135" i="14"/>
  <c r="F153" i="14"/>
  <c r="D162" i="14"/>
  <c r="I177" i="14"/>
  <c r="F187" i="14"/>
  <c r="D192" i="14"/>
  <c r="F197" i="14"/>
  <c r="D202" i="14"/>
  <c r="D217" i="14"/>
  <c r="F226" i="14"/>
  <c r="I246" i="14"/>
  <c r="D261" i="14"/>
  <c r="I266" i="14"/>
  <c r="I276" i="14"/>
  <c r="F284" i="14"/>
  <c r="D310" i="14"/>
  <c r="I315" i="14"/>
  <c r="F320" i="14"/>
  <c r="D335" i="14"/>
  <c r="F345" i="14"/>
  <c r="D355" i="14"/>
  <c r="I365" i="14"/>
  <c r="I380" i="14"/>
  <c r="I399" i="14"/>
  <c r="D414" i="14"/>
  <c r="I419" i="14"/>
  <c r="F427" i="14"/>
  <c r="D440" i="14"/>
  <c r="H440" i="14"/>
  <c r="I445" i="14"/>
  <c r="F450" i="14"/>
  <c r="D463" i="14"/>
  <c r="H463" i="14"/>
  <c r="I473" i="14"/>
  <c r="I127" i="14"/>
  <c r="D127" i="14"/>
  <c r="E20" i="14"/>
  <c r="I482" i="13"/>
  <c r="I481" i="13"/>
  <c r="I480" i="13"/>
  <c r="I479" i="13"/>
  <c r="G478" i="13"/>
  <c r="E478" i="13"/>
  <c r="C478" i="13"/>
  <c r="B478" i="13"/>
  <c r="I478" i="13" s="1"/>
  <c r="I472" i="13"/>
  <c r="I471" i="13"/>
  <c r="H471" i="13"/>
  <c r="F471" i="13"/>
  <c r="D471" i="13"/>
  <c r="I470" i="13"/>
  <c r="H470" i="13"/>
  <c r="F470" i="13"/>
  <c r="D470" i="13"/>
  <c r="I469" i="13"/>
  <c r="G468" i="13"/>
  <c r="H468" i="13" s="1"/>
  <c r="E468" i="13"/>
  <c r="C468" i="13"/>
  <c r="D468" i="13"/>
  <c r="B468" i="13"/>
  <c r="I468" i="13"/>
  <c r="I462" i="13"/>
  <c r="I461" i="13"/>
  <c r="I460" i="13"/>
  <c r="I459" i="13"/>
  <c r="H459" i="13"/>
  <c r="F459" i="13"/>
  <c r="D459" i="13"/>
  <c r="I458" i="13"/>
  <c r="G458" i="13"/>
  <c r="H458" i="13" s="1"/>
  <c r="E458" i="13"/>
  <c r="F458" i="13"/>
  <c r="C458" i="13"/>
  <c r="D458" i="13" s="1"/>
  <c r="B458" i="13"/>
  <c r="I457" i="13"/>
  <c r="I456" i="13"/>
  <c r="I455" i="13"/>
  <c r="H455" i="13"/>
  <c r="F455" i="13"/>
  <c r="D455" i="13"/>
  <c r="I454" i="13"/>
  <c r="G453" i="13"/>
  <c r="H453" i="13" s="1"/>
  <c r="E453" i="13"/>
  <c r="F453" i="13" s="1"/>
  <c r="D453" i="13"/>
  <c r="C453" i="13"/>
  <c r="B453" i="13"/>
  <c r="I453" i="13" s="1"/>
  <c r="I449" i="13"/>
  <c r="I448" i="13"/>
  <c r="I447" i="13"/>
  <c r="H447" i="13"/>
  <c r="F447" i="13"/>
  <c r="D447" i="13"/>
  <c r="I446" i="13"/>
  <c r="G445" i="13"/>
  <c r="H445" i="13" s="1"/>
  <c r="E445" i="13"/>
  <c r="C445" i="13"/>
  <c r="D445" i="13"/>
  <c r="B445" i="13"/>
  <c r="I445" i="13"/>
  <c r="I444" i="13"/>
  <c r="I443" i="13"/>
  <c r="I442" i="13"/>
  <c r="H442" i="13"/>
  <c r="F442" i="13"/>
  <c r="D442" i="13"/>
  <c r="I441" i="13"/>
  <c r="G440" i="13"/>
  <c r="H440" i="13" s="1"/>
  <c r="E440" i="13"/>
  <c r="C440" i="13"/>
  <c r="D440" i="13" s="1"/>
  <c r="B440" i="13"/>
  <c r="F440" i="13" s="1"/>
  <c r="I439" i="13"/>
  <c r="I438" i="13"/>
  <c r="I437" i="13"/>
  <c r="H437" i="13"/>
  <c r="F437" i="13"/>
  <c r="D437" i="13"/>
  <c r="I436" i="13"/>
  <c r="H435" i="13"/>
  <c r="G435" i="13"/>
  <c r="E435" i="13"/>
  <c r="F435" i="13" s="1"/>
  <c r="D435" i="13"/>
  <c r="C435" i="13"/>
  <c r="B435" i="13"/>
  <c r="I435" i="13" s="1"/>
  <c r="I431" i="13"/>
  <c r="I430" i="13"/>
  <c r="I429" i="13"/>
  <c r="H429" i="13"/>
  <c r="F429" i="13"/>
  <c r="D429" i="13"/>
  <c r="I428" i="13"/>
  <c r="G427" i="13"/>
  <c r="I427" i="13"/>
  <c r="E427" i="13"/>
  <c r="F427" i="13" s="1"/>
  <c r="C427" i="13"/>
  <c r="D427" i="13" s="1"/>
  <c r="B427" i="13"/>
  <c r="H427" i="13" s="1"/>
  <c r="I426" i="13"/>
  <c r="I425" i="13"/>
  <c r="I424" i="13"/>
  <c r="H424" i="13"/>
  <c r="F424" i="13"/>
  <c r="D424" i="13"/>
  <c r="I423" i="13"/>
  <c r="G422" i="13"/>
  <c r="H422" i="13" s="1"/>
  <c r="E422" i="13"/>
  <c r="C422" i="13"/>
  <c r="D422" i="13" s="1"/>
  <c r="B422" i="13"/>
  <c r="I422" i="13" s="1"/>
  <c r="I418" i="13"/>
  <c r="I417" i="13"/>
  <c r="I416" i="13"/>
  <c r="H416" i="13"/>
  <c r="F416" i="13"/>
  <c r="D416" i="13"/>
  <c r="I415" i="13"/>
  <c r="G414" i="13"/>
  <c r="E414" i="13"/>
  <c r="C414" i="13"/>
  <c r="D414" i="13" s="1"/>
  <c r="B414" i="13"/>
  <c r="H414" i="13" s="1"/>
  <c r="I413" i="13"/>
  <c r="I412" i="13"/>
  <c r="I411" i="13"/>
  <c r="H411" i="13"/>
  <c r="F411" i="13"/>
  <c r="D411" i="13"/>
  <c r="I410" i="13"/>
  <c r="G409" i="13"/>
  <c r="E409" i="13"/>
  <c r="F409" i="13" s="1"/>
  <c r="C409" i="13"/>
  <c r="B409" i="13"/>
  <c r="I409" i="13" s="1"/>
  <c r="I408" i="13"/>
  <c r="I407" i="13"/>
  <c r="I406" i="13"/>
  <c r="I405" i="13"/>
  <c r="G404" i="13"/>
  <c r="E404" i="13"/>
  <c r="C404" i="13"/>
  <c r="B404" i="13"/>
  <c r="I404" i="13" s="1"/>
  <c r="K403" i="13"/>
  <c r="I398" i="13"/>
  <c r="I397" i="13"/>
  <c r="I396" i="13"/>
  <c r="H396" i="13"/>
  <c r="F396" i="13"/>
  <c r="D396" i="13"/>
  <c r="I395" i="13"/>
  <c r="G394" i="13"/>
  <c r="H394" i="13" s="1"/>
  <c r="E394" i="13"/>
  <c r="C394" i="13"/>
  <c r="D394" i="13"/>
  <c r="B394" i="13"/>
  <c r="F394" i="13"/>
  <c r="I389" i="13"/>
  <c r="I388" i="13"/>
  <c r="H388" i="13"/>
  <c r="F388" i="13"/>
  <c r="D388" i="13"/>
  <c r="I387" i="13"/>
  <c r="H387" i="13"/>
  <c r="F387" i="13"/>
  <c r="D387" i="13"/>
  <c r="I386" i="13"/>
  <c r="G385" i="13"/>
  <c r="H385" i="13" s="1"/>
  <c r="E385" i="13"/>
  <c r="F385" i="13" s="1"/>
  <c r="D385" i="13"/>
  <c r="C385" i="13"/>
  <c r="B385" i="13"/>
  <c r="I385" i="13" s="1"/>
  <c r="I379" i="13"/>
  <c r="I378" i="13"/>
  <c r="H378" i="13"/>
  <c r="F378" i="13"/>
  <c r="D378" i="13"/>
  <c r="I377" i="13"/>
  <c r="H377" i="13"/>
  <c r="F377" i="13"/>
  <c r="D377" i="13"/>
  <c r="I376" i="13"/>
  <c r="G375" i="13"/>
  <c r="E375" i="13"/>
  <c r="C375" i="13"/>
  <c r="D375" i="13" s="1"/>
  <c r="B375" i="13"/>
  <c r="H375" i="13" s="1"/>
  <c r="I374" i="13"/>
  <c r="I373" i="13"/>
  <c r="H373" i="13"/>
  <c r="F373" i="13"/>
  <c r="D373" i="13"/>
  <c r="I372" i="13"/>
  <c r="H372" i="13"/>
  <c r="F372" i="13"/>
  <c r="D372" i="13"/>
  <c r="I371" i="13"/>
  <c r="G370" i="13"/>
  <c r="I370" i="13"/>
  <c r="E370" i="13"/>
  <c r="C370" i="13"/>
  <c r="D370" i="13" s="1"/>
  <c r="B370" i="13"/>
  <c r="H370" i="13" s="1"/>
  <c r="I364" i="13"/>
  <c r="I363" i="13"/>
  <c r="H363" i="13"/>
  <c r="F363" i="13"/>
  <c r="D363" i="13"/>
  <c r="I362" i="13"/>
  <c r="H362" i="13"/>
  <c r="F362" i="13"/>
  <c r="D362" i="13"/>
  <c r="I361" i="13"/>
  <c r="G360" i="13"/>
  <c r="E360" i="13"/>
  <c r="C360" i="13"/>
  <c r="B360" i="13"/>
  <c r="I360" i="13"/>
  <c r="I354" i="13"/>
  <c r="I353" i="13"/>
  <c r="I352" i="13"/>
  <c r="H352" i="13"/>
  <c r="F352" i="13"/>
  <c r="D352" i="13"/>
  <c r="I351" i="13"/>
  <c r="I350" i="13"/>
  <c r="G350" i="13"/>
  <c r="H350" i="13" s="1"/>
  <c r="E350" i="13"/>
  <c r="F350" i="13"/>
  <c r="C350" i="13"/>
  <c r="D350" i="13" s="1"/>
  <c r="B350" i="13"/>
  <c r="I344" i="13"/>
  <c r="I343" i="13"/>
  <c r="H343" i="13"/>
  <c r="F343" i="13"/>
  <c r="D343" i="13"/>
  <c r="I342" i="13"/>
  <c r="H342" i="13"/>
  <c r="F342" i="13"/>
  <c r="D342" i="13"/>
  <c r="I341" i="13"/>
  <c r="G340" i="13"/>
  <c r="H340" i="13" s="1"/>
  <c r="E340" i="13"/>
  <c r="C340" i="13"/>
  <c r="D340" i="13"/>
  <c r="B340" i="13"/>
  <c r="I340" i="13"/>
  <c r="I334" i="13"/>
  <c r="I333" i="13"/>
  <c r="H333" i="13"/>
  <c r="F333" i="13"/>
  <c r="D333" i="13"/>
  <c r="I332" i="13"/>
  <c r="H332" i="13"/>
  <c r="F332" i="13"/>
  <c r="D332" i="13"/>
  <c r="I331" i="13"/>
  <c r="H330" i="13"/>
  <c r="G330" i="13"/>
  <c r="E330" i="13"/>
  <c r="F330" i="13" s="1"/>
  <c r="D330" i="13"/>
  <c r="C330" i="13"/>
  <c r="B330" i="13"/>
  <c r="I330" i="13" s="1"/>
  <c r="I324" i="13"/>
  <c r="I323" i="13"/>
  <c r="I322" i="13"/>
  <c r="H322" i="13"/>
  <c r="F322" i="13"/>
  <c r="D322" i="13"/>
  <c r="I321" i="13"/>
  <c r="G320" i="13"/>
  <c r="I320" i="13"/>
  <c r="E320" i="13"/>
  <c r="F320" i="13"/>
  <c r="C320" i="13"/>
  <c r="D320" i="13" s="1"/>
  <c r="B320" i="13"/>
  <c r="H320" i="13" s="1"/>
  <c r="I319" i="13"/>
  <c r="I318" i="13"/>
  <c r="I317" i="13"/>
  <c r="H317" i="13"/>
  <c r="F317" i="13"/>
  <c r="D317" i="13"/>
  <c r="I316" i="13"/>
  <c r="G315" i="13"/>
  <c r="E315" i="13"/>
  <c r="C315" i="13"/>
  <c r="D315" i="13" s="1"/>
  <c r="B315" i="13"/>
  <c r="H315" i="13" s="1"/>
  <c r="I314" i="13"/>
  <c r="I313" i="13"/>
  <c r="I312" i="13"/>
  <c r="H312" i="13"/>
  <c r="F312" i="13"/>
  <c r="D312" i="13"/>
  <c r="I311" i="13"/>
  <c r="G310" i="13"/>
  <c r="E310" i="13"/>
  <c r="C310" i="13"/>
  <c r="D310" i="13"/>
  <c r="B310" i="13"/>
  <c r="I310" i="13"/>
  <c r="I309" i="13"/>
  <c r="I308" i="13"/>
  <c r="I307" i="13"/>
  <c r="H307" i="13"/>
  <c r="F307" i="13"/>
  <c r="D307" i="13"/>
  <c r="I306" i="13"/>
  <c r="I305" i="13"/>
  <c r="G305" i="13"/>
  <c r="H305" i="13" s="1"/>
  <c r="E305" i="13"/>
  <c r="F305" i="13"/>
  <c r="C305" i="13"/>
  <c r="D305" i="13" s="1"/>
  <c r="B305" i="13"/>
  <c r="I299" i="13"/>
  <c r="I298" i="13"/>
  <c r="I297" i="13"/>
  <c r="I296" i="13"/>
  <c r="G295" i="13"/>
  <c r="E295" i="13"/>
  <c r="C295" i="13"/>
  <c r="B295" i="13"/>
  <c r="I295" i="13"/>
  <c r="I291" i="13"/>
  <c r="I290" i="13"/>
  <c r="H290" i="13"/>
  <c r="F290" i="13"/>
  <c r="D290" i="13"/>
  <c r="I289" i="13"/>
  <c r="H289" i="13"/>
  <c r="F289" i="13"/>
  <c r="D289" i="13"/>
  <c r="I288" i="13"/>
  <c r="G287" i="13"/>
  <c r="H287" i="13" s="1"/>
  <c r="E287" i="13"/>
  <c r="F287" i="13" s="1"/>
  <c r="D287" i="13"/>
  <c r="C287" i="13"/>
  <c r="B287" i="13"/>
  <c r="I287" i="13" s="1"/>
  <c r="I283" i="13"/>
  <c r="I282" i="13"/>
  <c r="I281" i="13"/>
  <c r="H281" i="13"/>
  <c r="F281" i="13"/>
  <c r="D281" i="13"/>
  <c r="I280" i="13"/>
  <c r="G279" i="13"/>
  <c r="H279" i="13" s="1"/>
  <c r="E279" i="13"/>
  <c r="C279" i="13"/>
  <c r="D279" i="13"/>
  <c r="B279" i="13"/>
  <c r="I275" i="13"/>
  <c r="I274" i="13"/>
  <c r="I273" i="13"/>
  <c r="H273" i="13"/>
  <c r="F273" i="13"/>
  <c r="D273" i="13"/>
  <c r="I272" i="13"/>
  <c r="G271" i="13"/>
  <c r="F271" i="13"/>
  <c r="E271" i="13"/>
  <c r="C271" i="13"/>
  <c r="B271" i="13"/>
  <c r="I271" i="13"/>
  <c r="I270" i="13"/>
  <c r="I269" i="13"/>
  <c r="H269" i="13"/>
  <c r="F269" i="13"/>
  <c r="D269" i="13"/>
  <c r="I268" i="13"/>
  <c r="H268" i="13"/>
  <c r="F268" i="13"/>
  <c r="D268" i="13"/>
  <c r="I267" i="13"/>
  <c r="G266" i="13"/>
  <c r="H266" i="13" s="1"/>
  <c r="E266" i="13"/>
  <c r="F266" i="13" s="1"/>
  <c r="D266" i="13"/>
  <c r="C266" i="13"/>
  <c r="B266" i="13"/>
  <c r="I266" i="13" s="1"/>
  <c r="I265" i="13"/>
  <c r="I264" i="13"/>
  <c r="H264" i="13"/>
  <c r="F264" i="13"/>
  <c r="D264" i="13"/>
  <c r="I263" i="13"/>
  <c r="H263" i="13"/>
  <c r="F263" i="13"/>
  <c r="D263" i="13"/>
  <c r="I262" i="13"/>
  <c r="G261" i="13"/>
  <c r="E261" i="13"/>
  <c r="C261" i="13"/>
  <c r="D261" i="13" s="1"/>
  <c r="B261" i="13"/>
  <c r="F261" i="13" s="1"/>
  <c r="I260" i="13"/>
  <c r="I259" i="13"/>
  <c r="I258" i="13"/>
  <c r="H258" i="13"/>
  <c r="F258" i="13"/>
  <c r="D258" i="13"/>
  <c r="I257" i="13"/>
  <c r="H256" i="13"/>
  <c r="G256" i="13"/>
  <c r="E256" i="13"/>
  <c r="F256" i="13" s="1"/>
  <c r="D256" i="13"/>
  <c r="C256" i="13"/>
  <c r="B256" i="13"/>
  <c r="I256" i="13" s="1"/>
  <c r="I255" i="13"/>
  <c r="I254" i="13"/>
  <c r="I253" i="13"/>
  <c r="H253" i="13"/>
  <c r="F253" i="13"/>
  <c r="D253" i="13"/>
  <c r="I252" i="13"/>
  <c r="G251" i="13"/>
  <c r="I251" i="13"/>
  <c r="E251" i="13"/>
  <c r="C251" i="13"/>
  <c r="D251" i="13" s="1"/>
  <c r="B251" i="13"/>
  <c r="H251" i="13" s="1"/>
  <c r="I245" i="13"/>
  <c r="I244" i="13"/>
  <c r="H244" i="13"/>
  <c r="F244" i="13"/>
  <c r="D244" i="13"/>
  <c r="I243" i="13"/>
  <c r="H243" i="13"/>
  <c r="F243" i="13"/>
  <c r="D243" i="13"/>
  <c r="I242" i="13"/>
  <c r="G241" i="13"/>
  <c r="E241" i="13"/>
  <c r="C241" i="13"/>
  <c r="B241" i="13"/>
  <c r="I241" i="13"/>
  <c r="I235" i="13"/>
  <c r="I234" i="13"/>
  <c r="H234" i="13"/>
  <c r="F234" i="13"/>
  <c r="D234" i="13"/>
  <c r="I233" i="13"/>
  <c r="H233" i="13"/>
  <c r="F233" i="13"/>
  <c r="D233" i="13"/>
  <c r="I232" i="13"/>
  <c r="G231" i="13"/>
  <c r="H231" i="13" s="1"/>
  <c r="E231" i="13"/>
  <c r="F231" i="13" s="1"/>
  <c r="D231" i="13"/>
  <c r="C231" i="13"/>
  <c r="B231" i="13"/>
  <c r="I231" i="13" s="1"/>
  <c r="I225" i="13"/>
  <c r="I224" i="13"/>
  <c r="I223" i="13"/>
  <c r="H223" i="13"/>
  <c r="F223" i="13"/>
  <c r="D223" i="13"/>
  <c r="I222" i="13"/>
  <c r="G221" i="13"/>
  <c r="H221" i="13" s="1"/>
  <c r="E221" i="13"/>
  <c r="C221" i="13"/>
  <c r="D221" i="13" s="1"/>
  <c r="B221" i="13"/>
  <c r="I216" i="13"/>
  <c r="I215" i="13"/>
  <c r="H215" i="13"/>
  <c r="F215" i="13"/>
  <c r="D215" i="13"/>
  <c r="I214" i="13"/>
  <c r="H214" i="13"/>
  <c r="F214" i="13"/>
  <c r="D214" i="13"/>
  <c r="I213" i="13"/>
  <c r="G212" i="13"/>
  <c r="H212" i="13" s="1"/>
  <c r="E212" i="13"/>
  <c r="F212" i="13"/>
  <c r="C212" i="13"/>
  <c r="D212" i="13" s="1"/>
  <c r="B212" i="13"/>
  <c r="I212" i="13" s="1"/>
  <c r="I206" i="13"/>
  <c r="I205" i="13"/>
  <c r="I204" i="13"/>
  <c r="H204" i="13"/>
  <c r="F204" i="13"/>
  <c r="D204" i="13"/>
  <c r="I203" i="13"/>
  <c r="G202" i="13"/>
  <c r="H202" i="13" s="1"/>
  <c r="C202" i="13"/>
  <c r="D202" i="13"/>
  <c r="B202" i="13"/>
  <c r="F202" i="13"/>
  <c r="I201" i="13"/>
  <c r="I200" i="13"/>
  <c r="H200" i="13"/>
  <c r="F200" i="13"/>
  <c r="D200" i="13"/>
  <c r="I199" i="13"/>
  <c r="H199" i="13"/>
  <c r="F199" i="13"/>
  <c r="D199" i="13"/>
  <c r="I198" i="13"/>
  <c r="G197" i="13"/>
  <c r="E197" i="13"/>
  <c r="F197" i="13" s="1"/>
  <c r="C197" i="13"/>
  <c r="B197" i="13"/>
  <c r="I197" i="13" s="1"/>
  <c r="I196" i="13"/>
  <c r="I195" i="13"/>
  <c r="H195" i="13"/>
  <c r="F195" i="13"/>
  <c r="D195" i="13"/>
  <c r="I194" i="13"/>
  <c r="H194" i="13"/>
  <c r="F194" i="13"/>
  <c r="D194" i="13"/>
  <c r="I193" i="13"/>
  <c r="G192" i="13"/>
  <c r="E192" i="13"/>
  <c r="C192" i="13"/>
  <c r="D192" i="13" s="1"/>
  <c r="B192" i="13"/>
  <c r="H192" i="13" s="1"/>
  <c r="I191" i="13"/>
  <c r="I190" i="13"/>
  <c r="H190" i="13"/>
  <c r="F190" i="13"/>
  <c r="D190" i="13"/>
  <c r="I189" i="13"/>
  <c r="H189" i="13"/>
  <c r="F189" i="13"/>
  <c r="D189" i="13"/>
  <c r="I188" i="13"/>
  <c r="H187" i="13"/>
  <c r="G187" i="13"/>
  <c r="E187" i="13"/>
  <c r="F187" i="13" s="1"/>
  <c r="D187" i="13"/>
  <c r="C187" i="13"/>
  <c r="B187" i="13"/>
  <c r="I187" i="13" s="1"/>
  <c r="I186" i="13"/>
  <c r="I185" i="13"/>
  <c r="H185" i="13"/>
  <c r="F185" i="13"/>
  <c r="D185" i="13"/>
  <c r="I184" i="13"/>
  <c r="H184" i="13"/>
  <c r="F184" i="13"/>
  <c r="D184" i="13"/>
  <c r="I183" i="13"/>
  <c r="G182" i="13"/>
  <c r="E182" i="13"/>
  <c r="C182" i="13"/>
  <c r="D182" i="13" s="1"/>
  <c r="B182" i="13"/>
  <c r="H182" i="13" s="1"/>
  <c r="I176" i="13"/>
  <c r="I175" i="13"/>
  <c r="I174" i="13"/>
  <c r="H174" i="13"/>
  <c r="F174" i="13"/>
  <c r="D174" i="13"/>
  <c r="I173" i="13"/>
  <c r="G172" i="13"/>
  <c r="E172" i="13"/>
  <c r="C172" i="13"/>
  <c r="D172" i="13"/>
  <c r="B172" i="13"/>
  <c r="I172" i="13"/>
  <c r="I166" i="13"/>
  <c r="I165" i="13"/>
  <c r="H165" i="13"/>
  <c r="F165" i="13"/>
  <c r="D165" i="13"/>
  <c r="I164" i="13"/>
  <c r="I163" i="13"/>
  <c r="H163" i="13"/>
  <c r="F163" i="13"/>
  <c r="D163" i="13"/>
  <c r="G162" i="13"/>
  <c r="H162" i="13" s="1"/>
  <c r="E162" i="13"/>
  <c r="F162" i="13" s="1"/>
  <c r="D162" i="13"/>
  <c r="C162" i="13"/>
  <c r="B162" i="13"/>
  <c r="I162" i="13" s="1"/>
  <c r="I161" i="13"/>
  <c r="I160" i="13"/>
  <c r="H160" i="13"/>
  <c r="F160" i="13"/>
  <c r="D160" i="13"/>
  <c r="I159" i="13"/>
  <c r="H159" i="13"/>
  <c r="F159" i="13"/>
  <c r="D159" i="13"/>
  <c r="I158" i="13"/>
  <c r="H158" i="13"/>
  <c r="F158" i="13"/>
  <c r="D158" i="13"/>
  <c r="G157" i="13"/>
  <c r="I157" i="13" s="1"/>
  <c r="E157" i="13"/>
  <c r="F157" i="13"/>
  <c r="C157" i="13"/>
  <c r="D157" i="13" s="1"/>
  <c r="B157" i="13"/>
  <c r="I152" i="13"/>
  <c r="I151" i="13"/>
  <c r="H151" i="13"/>
  <c r="F151" i="13"/>
  <c r="D151" i="13"/>
  <c r="I150" i="13"/>
  <c r="H150" i="13"/>
  <c r="F150" i="13"/>
  <c r="D150" i="13"/>
  <c r="I149" i="13"/>
  <c r="G148" i="13"/>
  <c r="H148" i="13" s="1"/>
  <c r="E148" i="13"/>
  <c r="F148" i="13" s="1"/>
  <c r="C148" i="13"/>
  <c r="D148" i="13" s="1"/>
  <c r="B148" i="13"/>
  <c r="I145" i="13"/>
  <c r="I144" i="13"/>
  <c r="H143" i="13"/>
  <c r="F143" i="13"/>
  <c r="D143" i="13"/>
  <c r="G142" i="13"/>
  <c r="H142" i="13" s="1"/>
  <c r="E142" i="13"/>
  <c r="F142" i="13" s="1"/>
  <c r="C142" i="13"/>
  <c r="B142" i="13"/>
  <c r="D142" i="13" s="1"/>
  <c r="I134" i="13"/>
  <c r="I133" i="13"/>
  <c r="I132" i="13"/>
  <c r="I131" i="13"/>
  <c r="H131" i="13"/>
  <c r="F131" i="13"/>
  <c r="D131" i="13"/>
  <c r="G130" i="13"/>
  <c r="H130" i="13" s="1"/>
  <c r="E130" i="13"/>
  <c r="C130" i="13"/>
  <c r="D130" i="13"/>
  <c r="B130" i="13"/>
  <c r="I130" i="13"/>
  <c r="I125" i="13"/>
  <c r="I124" i="13"/>
  <c r="I123" i="13"/>
  <c r="H123" i="13"/>
  <c r="F123" i="13"/>
  <c r="D123" i="13"/>
  <c r="B122" i="13"/>
  <c r="I122" i="13" s="1"/>
  <c r="G121" i="13"/>
  <c r="E121" i="13"/>
  <c r="C121" i="13"/>
  <c r="I115" i="13"/>
  <c r="I114" i="13"/>
  <c r="I113" i="13"/>
  <c r="F113" i="13"/>
  <c r="D113" i="13"/>
  <c r="I112" i="13"/>
  <c r="G111" i="13"/>
  <c r="H111" i="13" s="1"/>
  <c r="E111" i="13"/>
  <c r="F111" i="13" s="1"/>
  <c r="C111" i="13"/>
  <c r="B111" i="13"/>
  <c r="D111" i="13" s="1"/>
  <c r="I110" i="13"/>
  <c r="I109" i="13"/>
  <c r="I108" i="13"/>
  <c r="H108" i="13"/>
  <c r="F108" i="13"/>
  <c r="D108" i="13"/>
  <c r="I107" i="13"/>
  <c r="G106" i="13"/>
  <c r="H106" i="13" s="1"/>
  <c r="E106" i="13"/>
  <c r="C106" i="13"/>
  <c r="D106" i="13"/>
  <c r="B106" i="13"/>
  <c r="I106" i="13"/>
  <c r="G104" i="13"/>
  <c r="E104" i="13"/>
  <c r="C104" i="13"/>
  <c r="B104" i="13"/>
  <c r="I104" i="13"/>
  <c r="G103" i="13"/>
  <c r="E103" i="13"/>
  <c r="C103" i="13"/>
  <c r="B103" i="13"/>
  <c r="I103" i="13" s="1"/>
  <c r="G102" i="13"/>
  <c r="H102" i="13" s="1"/>
  <c r="E102" i="13"/>
  <c r="F102" i="13" s="1"/>
  <c r="C102" i="13"/>
  <c r="B102" i="13"/>
  <c r="I102" i="13" s="1"/>
  <c r="G101" i="13"/>
  <c r="G100" i="13"/>
  <c r="E101" i="13"/>
  <c r="C101" i="13"/>
  <c r="C100" i="13" s="1"/>
  <c r="D100" i="13" s="1"/>
  <c r="B101" i="13"/>
  <c r="L16" i="13"/>
  <c r="L15" i="13" s="1"/>
  <c r="I95" i="13"/>
  <c r="I94" i="13"/>
  <c r="H94" i="13"/>
  <c r="I93" i="13"/>
  <c r="H93" i="13"/>
  <c r="I92" i="13"/>
  <c r="H91" i="13"/>
  <c r="G91" i="13"/>
  <c r="E91" i="13"/>
  <c r="F91" i="13"/>
  <c r="C91" i="13"/>
  <c r="D91" i="13" s="1"/>
  <c r="B91" i="13"/>
  <c r="I91" i="13" s="1"/>
  <c r="I87" i="13"/>
  <c r="I86" i="13"/>
  <c r="H86" i="13"/>
  <c r="F86" i="13"/>
  <c r="D86" i="13"/>
  <c r="I85" i="13"/>
  <c r="H85" i="13"/>
  <c r="F85" i="13"/>
  <c r="D85" i="13"/>
  <c r="I84" i="13"/>
  <c r="G83" i="13"/>
  <c r="E83" i="13"/>
  <c r="C83" i="13"/>
  <c r="D83" i="13" s="1"/>
  <c r="B83" i="13"/>
  <c r="F83" i="13" s="1"/>
  <c r="I72" i="13"/>
  <c r="I71" i="13"/>
  <c r="H71" i="13"/>
  <c r="F71" i="13"/>
  <c r="D71" i="13"/>
  <c r="I70" i="13"/>
  <c r="H70" i="13"/>
  <c r="F70" i="13"/>
  <c r="D70" i="13"/>
  <c r="I69" i="13"/>
  <c r="H68" i="13"/>
  <c r="G68" i="13"/>
  <c r="E68" i="13"/>
  <c r="F68" i="13"/>
  <c r="C68" i="13"/>
  <c r="D68" i="13" s="1"/>
  <c r="B68" i="13"/>
  <c r="I68" i="13" s="1"/>
  <c r="I59" i="13"/>
  <c r="I58" i="13"/>
  <c r="H58" i="13"/>
  <c r="I57" i="13"/>
  <c r="H57" i="13"/>
  <c r="F57" i="13"/>
  <c r="D57" i="13"/>
  <c r="I56" i="13"/>
  <c r="H55" i="13"/>
  <c r="G55" i="13"/>
  <c r="E55" i="13"/>
  <c r="F55" i="13"/>
  <c r="C55" i="13"/>
  <c r="D55" i="13" s="1"/>
  <c r="B55" i="13"/>
  <c r="I55" i="13" s="1"/>
  <c r="I54" i="13"/>
  <c r="I53" i="13"/>
  <c r="I52" i="13"/>
  <c r="H52" i="13"/>
  <c r="F52" i="13"/>
  <c r="D52" i="13"/>
  <c r="I51" i="13"/>
  <c r="I16" i="13" s="1"/>
  <c r="G50" i="13"/>
  <c r="E50" i="13"/>
  <c r="C50" i="13"/>
  <c r="D50" i="13" s="1"/>
  <c r="B50" i="13"/>
  <c r="H50" i="13" s="1"/>
  <c r="G48" i="13"/>
  <c r="E48" i="13"/>
  <c r="E46" i="13"/>
  <c r="F46" i="13" s="1"/>
  <c r="C48" i="13"/>
  <c r="B48" i="13"/>
  <c r="I48" i="13"/>
  <c r="H47" i="13"/>
  <c r="B47" i="13"/>
  <c r="I47" i="13" s="1"/>
  <c r="G46" i="13"/>
  <c r="H46" i="13" s="1"/>
  <c r="C46" i="13"/>
  <c r="D46" i="13" s="1"/>
  <c r="B46" i="13"/>
  <c r="B44" i="13" s="1"/>
  <c r="G45" i="13"/>
  <c r="C45" i="13"/>
  <c r="C44" i="13" s="1"/>
  <c r="B45" i="13"/>
  <c r="I36" i="13"/>
  <c r="H36" i="13"/>
  <c r="F36" i="13"/>
  <c r="D36" i="13"/>
  <c r="I35" i="13"/>
  <c r="H35" i="13"/>
  <c r="F35" i="13"/>
  <c r="D35" i="13"/>
  <c r="I34" i="13"/>
  <c r="H34" i="13"/>
  <c r="F34" i="13"/>
  <c r="D34" i="13"/>
  <c r="I33" i="13"/>
  <c r="I32" i="13"/>
  <c r="G32" i="13"/>
  <c r="H32" i="13" s="1"/>
  <c r="E32" i="13"/>
  <c r="F32" i="13"/>
  <c r="C32" i="13"/>
  <c r="D32" i="13" s="1"/>
  <c r="B32" i="13"/>
  <c r="G24" i="13"/>
  <c r="H24" i="13" s="1"/>
  <c r="E24" i="13"/>
  <c r="C24" i="13"/>
  <c r="B24" i="13"/>
  <c r="I24" i="13" s="1"/>
  <c r="I23" i="13"/>
  <c r="H23" i="13"/>
  <c r="G23" i="13"/>
  <c r="E23" i="13"/>
  <c r="C23" i="13"/>
  <c r="D23" i="13" s="1"/>
  <c r="B23" i="13"/>
  <c r="G22" i="13"/>
  <c r="E22" i="13"/>
  <c r="E10" i="13" s="1"/>
  <c r="F10" i="13" s="1"/>
  <c r="C22" i="13"/>
  <c r="B22" i="13"/>
  <c r="I22" i="13" s="1"/>
  <c r="I21" i="13"/>
  <c r="G21" i="13"/>
  <c r="E21" i="13"/>
  <c r="E20" i="13" s="1"/>
  <c r="F20" i="13" s="1"/>
  <c r="C21" i="13"/>
  <c r="B21" i="13"/>
  <c r="H21" i="13"/>
  <c r="G20" i="13"/>
  <c r="C20" i="13"/>
  <c r="D20" i="13" s="1"/>
  <c r="G19" i="13"/>
  <c r="E19" i="13"/>
  <c r="E15" i="13" s="1"/>
  <c r="F15" i="13" s="1"/>
  <c r="C19" i="13"/>
  <c r="C13" i="13" s="1"/>
  <c r="D13" i="13" s="1"/>
  <c r="B19" i="13"/>
  <c r="I19" i="13" s="1"/>
  <c r="G18" i="13"/>
  <c r="G15" i="13" s="1"/>
  <c r="H15" i="13" s="1"/>
  <c r="E18" i="13"/>
  <c r="C18" i="13"/>
  <c r="C12" i="13" s="1"/>
  <c r="D12" i="13" s="1"/>
  <c r="B18" i="13"/>
  <c r="I18" i="13"/>
  <c r="L17" i="13"/>
  <c r="G17" i="13"/>
  <c r="E17" i="13"/>
  <c r="C17" i="13"/>
  <c r="C10" i="13" s="1"/>
  <c r="D10" i="13" s="1"/>
  <c r="B17" i="13"/>
  <c r="I17" i="13" s="1"/>
  <c r="G16" i="13"/>
  <c r="E16" i="13"/>
  <c r="C16" i="13"/>
  <c r="C9" i="13" s="1"/>
  <c r="G13" i="13"/>
  <c r="B13" i="13"/>
  <c r="I13" i="13" s="1"/>
  <c r="B12" i="13"/>
  <c r="B10" i="13"/>
  <c r="F20" i="14"/>
  <c r="D20" i="14"/>
  <c r="I49" i="14"/>
  <c r="H49" i="14"/>
  <c r="H360" i="13"/>
  <c r="G9" i="13"/>
  <c r="C15" i="13"/>
  <c r="F22" i="13"/>
  <c r="H241" i="13"/>
  <c r="G10" i="13"/>
  <c r="H10" i="13" s="1"/>
  <c r="H17" i="13"/>
  <c r="F24" i="13"/>
  <c r="E13" i="13"/>
  <c r="F13" i="13" s="1"/>
  <c r="I50" i="13"/>
  <c r="B100" i="13"/>
  <c r="I100" i="13"/>
  <c r="I221" i="13"/>
  <c r="D241" i="13"/>
  <c r="H271" i="13"/>
  <c r="I279" i="13"/>
  <c r="D360" i="13"/>
  <c r="H13" i="13"/>
  <c r="F18" i="13"/>
  <c r="F23" i="13"/>
  <c r="E12" i="13"/>
  <c r="F12" i="13" s="1"/>
  <c r="H83" i="13"/>
  <c r="F172" i="13"/>
  <c r="H261" i="13"/>
  <c r="D271" i="13"/>
  <c r="F310" i="13"/>
  <c r="E9" i="13"/>
  <c r="E8" i="13" s="1"/>
  <c r="F8" i="13" s="1"/>
  <c r="I45" i="13"/>
  <c r="G44" i="13"/>
  <c r="E44" i="13"/>
  <c r="I101" i="13"/>
  <c r="E100" i="13"/>
  <c r="F100" i="13" s="1"/>
  <c r="D122" i="13"/>
  <c r="H122" i="13"/>
  <c r="B16" i="13"/>
  <c r="H172" i="13"/>
  <c r="F241" i="13"/>
  <c r="H310" i="13"/>
  <c r="F360" i="13"/>
  <c r="D18" i="13"/>
  <c r="F414" i="13"/>
  <c r="F468" i="13"/>
  <c r="B20" i="13"/>
  <c r="H20" i="13" s="1"/>
  <c r="F17" i="13"/>
  <c r="D21" i="13"/>
  <c r="F50" i="13"/>
  <c r="F106" i="13"/>
  <c r="F130" i="13"/>
  <c r="F182" i="13"/>
  <c r="F192" i="13"/>
  <c r="F221" i="13"/>
  <c r="F279" i="13"/>
  <c r="F315" i="13"/>
  <c r="F340" i="13"/>
  <c r="I375" i="13"/>
  <c r="I394" i="13"/>
  <c r="F422" i="13"/>
  <c r="F445" i="13"/>
  <c r="I202" i="13"/>
  <c r="I20" i="13"/>
  <c r="B15" i="13"/>
  <c r="I15" i="13" s="1"/>
  <c r="B9" i="13"/>
  <c r="K7" i="13" s="1"/>
  <c r="H100" i="13"/>
  <c r="D15" i="13"/>
  <c r="I10" i="13"/>
  <c r="I529" i="12"/>
  <c r="I528" i="12"/>
  <c r="H528" i="12"/>
  <c r="F528" i="12"/>
  <c r="D528" i="12"/>
  <c r="I527" i="12"/>
  <c r="H527" i="12"/>
  <c r="F527" i="12"/>
  <c r="D527" i="12"/>
  <c r="I526" i="12"/>
  <c r="I9" i="13"/>
  <c r="B8" i="13"/>
  <c r="H9" i="13"/>
  <c r="I395" i="12"/>
  <c r="I394" i="12"/>
  <c r="H394" i="12"/>
  <c r="I393" i="12"/>
  <c r="H393" i="12"/>
  <c r="I392" i="12"/>
  <c r="G391" i="12"/>
  <c r="E391" i="12"/>
  <c r="C391" i="12"/>
  <c r="B391" i="12"/>
  <c r="H477" i="12"/>
  <c r="F477" i="12"/>
  <c r="D477" i="12"/>
  <c r="H409" i="12"/>
  <c r="H408" i="12"/>
  <c r="F409" i="12"/>
  <c r="F408" i="12"/>
  <c r="D409" i="12"/>
  <c r="D408" i="12"/>
  <c r="H587" i="12"/>
  <c r="F587" i="12"/>
  <c r="D587" i="12"/>
  <c r="H582" i="12"/>
  <c r="F582" i="12"/>
  <c r="D582" i="12"/>
  <c r="H577" i="12"/>
  <c r="F577" i="12"/>
  <c r="D577" i="12"/>
  <c r="D569" i="12"/>
  <c r="H564" i="12"/>
  <c r="F564" i="12"/>
  <c r="D564" i="12"/>
  <c r="H556" i="12"/>
  <c r="F556" i="12"/>
  <c r="D556" i="12"/>
  <c r="H551" i="12"/>
  <c r="F551" i="12"/>
  <c r="D551" i="12"/>
  <c r="H518" i="12"/>
  <c r="H517" i="12"/>
  <c r="F518" i="12"/>
  <c r="F517" i="12"/>
  <c r="D518" i="12"/>
  <c r="D517" i="12"/>
  <c r="H513" i="12"/>
  <c r="F513" i="12"/>
  <c r="D513" i="12"/>
  <c r="H503" i="12"/>
  <c r="H502" i="12"/>
  <c r="F503" i="12"/>
  <c r="F502" i="12"/>
  <c r="D502" i="12"/>
  <c r="H330" i="12"/>
  <c r="H329" i="12"/>
  <c r="F330" i="12"/>
  <c r="F329" i="12"/>
  <c r="D330" i="12"/>
  <c r="D329" i="12"/>
  <c r="H493" i="12"/>
  <c r="H492" i="12"/>
  <c r="D493" i="12"/>
  <c r="D492" i="12"/>
  <c r="H482" i="12"/>
  <c r="F482" i="12"/>
  <c r="D482" i="12"/>
  <c r="F467" i="12"/>
  <c r="D467" i="12"/>
  <c r="H458" i="12"/>
  <c r="H457" i="12"/>
  <c r="F458" i="12"/>
  <c r="F457" i="12"/>
  <c r="D458" i="12"/>
  <c r="D457" i="12"/>
  <c r="I379" i="12"/>
  <c r="I378" i="12"/>
  <c r="H379" i="12"/>
  <c r="H378" i="12"/>
  <c r="F379" i="12"/>
  <c r="F378" i="12"/>
  <c r="D379" i="12"/>
  <c r="D378" i="12"/>
  <c r="H388" i="12"/>
  <c r="F388" i="12"/>
  <c r="D388" i="12"/>
  <c r="D383" i="12"/>
  <c r="I373" i="12"/>
  <c r="H373" i="12"/>
  <c r="F373" i="12"/>
  <c r="D373" i="12"/>
  <c r="H368" i="12"/>
  <c r="F368" i="12"/>
  <c r="D368" i="12"/>
  <c r="H358" i="12"/>
  <c r="F358" i="12"/>
  <c r="D358" i="12"/>
  <c r="H348" i="12"/>
  <c r="F348" i="12"/>
  <c r="D348" i="12"/>
  <c r="H99" i="12"/>
  <c r="H98" i="12"/>
  <c r="F99" i="12"/>
  <c r="F98" i="12"/>
  <c r="H306" i="12"/>
  <c r="F306" i="12"/>
  <c r="D306" i="12"/>
  <c r="H302" i="12"/>
  <c r="H301" i="12"/>
  <c r="F302" i="12"/>
  <c r="F301" i="12"/>
  <c r="D302" i="12"/>
  <c r="D301" i="12"/>
  <c r="H297" i="12"/>
  <c r="H296" i="12"/>
  <c r="F297" i="12"/>
  <c r="F296" i="12"/>
  <c r="F206" i="12"/>
  <c r="F205" i="12"/>
  <c r="D206" i="12"/>
  <c r="D205" i="12"/>
  <c r="F126" i="12"/>
  <c r="D126" i="12"/>
  <c r="I84" i="12"/>
  <c r="H85" i="12"/>
  <c r="H86" i="12"/>
  <c r="F85" i="12"/>
  <c r="F86" i="12"/>
  <c r="D85" i="12"/>
  <c r="I64" i="12"/>
  <c r="H63" i="12"/>
  <c r="F63" i="12"/>
  <c r="F42" i="12"/>
  <c r="F41" i="12"/>
  <c r="C38" i="12"/>
  <c r="I193" i="12"/>
  <c r="I192" i="12"/>
  <c r="I420" i="12"/>
  <c r="I419" i="12"/>
  <c r="I418" i="12"/>
  <c r="I417" i="12"/>
  <c r="G416" i="12"/>
  <c r="E416" i="12"/>
  <c r="C416" i="12"/>
  <c r="B416" i="12"/>
  <c r="I410" i="12"/>
  <c r="I409" i="12"/>
  <c r="I408" i="12"/>
  <c r="I407" i="12"/>
  <c r="G406" i="12"/>
  <c r="E406" i="12"/>
  <c r="C406" i="12"/>
  <c r="B406" i="12"/>
  <c r="I519" i="12"/>
  <c r="I518" i="12"/>
  <c r="I517" i="12"/>
  <c r="I516" i="12"/>
  <c r="E515" i="12"/>
  <c r="C515" i="12"/>
  <c r="B515" i="12"/>
  <c r="I100" i="12"/>
  <c r="I99" i="12"/>
  <c r="I97" i="12"/>
  <c r="G96" i="12"/>
  <c r="E96" i="12"/>
  <c r="C96" i="12"/>
  <c r="B96" i="12"/>
  <c r="I504" i="12"/>
  <c r="I503" i="12"/>
  <c r="I502" i="12"/>
  <c r="I501" i="12"/>
  <c r="G500" i="12"/>
  <c r="E500" i="12"/>
  <c r="C500" i="12"/>
  <c r="B500" i="12"/>
  <c r="B327" i="12"/>
  <c r="I331" i="12"/>
  <c r="I330" i="12"/>
  <c r="I329" i="12"/>
  <c r="I328" i="12"/>
  <c r="G327" i="12"/>
  <c r="E327" i="12"/>
  <c r="C327" i="12"/>
  <c r="E593" i="12"/>
  <c r="G593" i="12"/>
  <c r="D536" i="12"/>
  <c r="I390" i="12"/>
  <c r="I389" i="12"/>
  <c r="I388" i="12"/>
  <c r="I387" i="12"/>
  <c r="G386" i="12"/>
  <c r="E386" i="12"/>
  <c r="C386" i="12"/>
  <c r="C580" i="12"/>
  <c r="I589" i="12"/>
  <c r="I588" i="12"/>
  <c r="I587" i="12"/>
  <c r="I586" i="12"/>
  <c r="G585" i="12"/>
  <c r="E585" i="12"/>
  <c r="C585" i="12"/>
  <c r="B585" i="12"/>
  <c r="I584" i="12"/>
  <c r="I583" i="12"/>
  <c r="I582" i="12"/>
  <c r="I581" i="12"/>
  <c r="G580" i="12"/>
  <c r="E580" i="12"/>
  <c r="B580" i="12"/>
  <c r="I579" i="12"/>
  <c r="I578" i="12"/>
  <c r="I577" i="12"/>
  <c r="I576" i="12"/>
  <c r="G575" i="12"/>
  <c r="E575" i="12"/>
  <c r="C575" i="12"/>
  <c r="B575" i="12"/>
  <c r="I571" i="12"/>
  <c r="I570" i="12"/>
  <c r="I569" i="12"/>
  <c r="I568" i="12"/>
  <c r="G567" i="12"/>
  <c r="E567" i="12"/>
  <c r="C567" i="12"/>
  <c r="B567" i="12"/>
  <c r="I566" i="12"/>
  <c r="I565" i="12"/>
  <c r="I564" i="12"/>
  <c r="I563" i="12"/>
  <c r="G562" i="12"/>
  <c r="E562" i="12"/>
  <c r="C562" i="12"/>
  <c r="B562" i="12"/>
  <c r="B549" i="12"/>
  <c r="I558" i="12"/>
  <c r="I557" i="12"/>
  <c r="I556" i="12"/>
  <c r="I555" i="12"/>
  <c r="G554" i="12"/>
  <c r="E554" i="12"/>
  <c r="C554" i="12"/>
  <c r="B554" i="12"/>
  <c r="I553" i="12"/>
  <c r="I552" i="12"/>
  <c r="I551" i="12"/>
  <c r="I550" i="12"/>
  <c r="G549" i="12"/>
  <c r="E549" i="12"/>
  <c r="C549" i="12"/>
  <c r="I548" i="12"/>
  <c r="I547" i="12"/>
  <c r="I546" i="12"/>
  <c r="I545" i="12"/>
  <c r="G544" i="12"/>
  <c r="E544" i="12"/>
  <c r="C544" i="12"/>
  <c r="B544" i="12"/>
  <c r="G203" i="12"/>
  <c r="C228" i="12"/>
  <c r="E178" i="12"/>
  <c r="G38" i="12"/>
  <c r="G54" i="12"/>
  <c r="E54" i="12"/>
  <c r="C54" i="12"/>
  <c r="B54" i="12"/>
  <c r="B50" i="12" s="1"/>
  <c r="I57" i="12"/>
  <c r="I59" i="12"/>
  <c r="I60" i="12"/>
  <c r="E56" i="12"/>
  <c r="F56" i="12" s="1"/>
  <c r="C56" i="12"/>
  <c r="I62" i="12"/>
  <c r="I63" i="12"/>
  <c r="I65" i="12"/>
  <c r="F61" i="12"/>
  <c r="I85" i="12"/>
  <c r="I86" i="12"/>
  <c r="I87" i="12"/>
  <c r="G83" i="12"/>
  <c r="E83" i="12"/>
  <c r="I127" i="12"/>
  <c r="I137" i="12"/>
  <c r="I141" i="12"/>
  <c r="I143" i="12"/>
  <c r="I144" i="12"/>
  <c r="I146" i="12"/>
  <c r="I148" i="12"/>
  <c r="I149" i="12"/>
  <c r="I180" i="12"/>
  <c r="I181" i="12"/>
  <c r="I182" i="12"/>
  <c r="C178" i="12"/>
  <c r="E203" i="12"/>
  <c r="C203" i="12"/>
  <c r="G228" i="12"/>
  <c r="E228" i="12"/>
  <c r="D230" i="12"/>
  <c r="F230" i="12"/>
  <c r="H230" i="12"/>
  <c r="I232" i="12"/>
  <c r="I204" i="12"/>
  <c r="I205" i="12"/>
  <c r="I206" i="12"/>
  <c r="I207" i="12"/>
  <c r="H205" i="12"/>
  <c r="H206" i="12"/>
  <c r="G245" i="12"/>
  <c r="I245" i="12" s="1"/>
  <c r="C245" i="12"/>
  <c r="E245" i="12"/>
  <c r="B304" i="12"/>
  <c r="F304" i="12" s="1"/>
  <c r="I249" i="12"/>
  <c r="I279" i="12"/>
  <c r="I280" i="12"/>
  <c r="I281" i="12"/>
  <c r="I282" i="12"/>
  <c r="I295" i="12"/>
  <c r="I296" i="12"/>
  <c r="I297" i="12"/>
  <c r="I298" i="12"/>
  <c r="I303" i="12"/>
  <c r="I300" i="12"/>
  <c r="I301" i="12"/>
  <c r="I302" i="12"/>
  <c r="I305" i="12"/>
  <c r="I306" i="12"/>
  <c r="I307" i="12"/>
  <c r="I308" i="12"/>
  <c r="I337" i="12"/>
  <c r="I338" i="12"/>
  <c r="I339" i="12"/>
  <c r="I340" i="12"/>
  <c r="H338" i="12"/>
  <c r="F338" i="12"/>
  <c r="D338" i="12"/>
  <c r="B336" i="12"/>
  <c r="C336" i="12"/>
  <c r="I176" i="12"/>
  <c r="I175" i="12"/>
  <c r="F191" i="12"/>
  <c r="D191" i="12"/>
  <c r="H191" i="12"/>
  <c r="G278" i="12"/>
  <c r="E278" i="12"/>
  <c r="C278" i="12"/>
  <c r="G294" i="12"/>
  <c r="E294" i="12"/>
  <c r="C294" i="12"/>
  <c r="G299" i="12"/>
  <c r="E299" i="12"/>
  <c r="G304" i="12"/>
  <c r="C304" i="12"/>
  <c r="G336" i="12"/>
  <c r="E336" i="12"/>
  <c r="I347" i="12"/>
  <c r="I348" i="12"/>
  <c r="I349" i="12"/>
  <c r="I350" i="12"/>
  <c r="G346" i="12"/>
  <c r="C346" i="12"/>
  <c r="B346" i="12"/>
  <c r="I357" i="12"/>
  <c r="I358" i="12"/>
  <c r="I359" i="12"/>
  <c r="I360" i="12"/>
  <c r="G356" i="12"/>
  <c r="E356" i="12"/>
  <c r="C356" i="12"/>
  <c r="B356" i="12"/>
  <c r="I367" i="12"/>
  <c r="I368" i="12"/>
  <c r="I369" i="12"/>
  <c r="I370" i="12"/>
  <c r="I372" i="12"/>
  <c r="I374" i="12"/>
  <c r="I375" i="12"/>
  <c r="I377" i="12"/>
  <c r="I380" i="12"/>
  <c r="I382" i="12"/>
  <c r="I383" i="12"/>
  <c r="I384" i="12"/>
  <c r="I385" i="12"/>
  <c r="I440" i="12"/>
  <c r="I441" i="12"/>
  <c r="I442" i="12"/>
  <c r="I443" i="12"/>
  <c r="H441" i="12"/>
  <c r="F441" i="12"/>
  <c r="D441" i="12"/>
  <c r="E455" i="12"/>
  <c r="I456" i="12"/>
  <c r="I457" i="12"/>
  <c r="I458" i="12"/>
  <c r="I459" i="12"/>
  <c r="G366" i="12"/>
  <c r="E366" i="12"/>
  <c r="C366" i="12"/>
  <c r="B366" i="12"/>
  <c r="G371" i="12"/>
  <c r="E371" i="12"/>
  <c r="C371" i="12"/>
  <c r="B371" i="12"/>
  <c r="G376" i="12"/>
  <c r="E376" i="12"/>
  <c r="C376" i="12"/>
  <c r="B376" i="12"/>
  <c r="G381" i="12"/>
  <c r="E381" i="12"/>
  <c r="C381" i="12"/>
  <c r="B381" i="12"/>
  <c r="G439" i="12"/>
  <c r="E439" i="12"/>
  <c r="C439" i="12"/>
  <c r="B439" i="12"/>
  <c r="G455" i="12"/>
  <c r="C455" i="12"/>
  <c r="B455" i="12"/>
  <c r="I466" i="12"/>
  <c r="I467" i="12"/>
  <c r="I468" i="12"/>
  <c r="I469" i="12"/>
  <c r="I474" i="12"/>
  <c r="I471" i="12"/>
  <c r="I472" i="12"/>
  <c r="I473" i="12"/>
  <c r="I476" i="12"/>
  <c r="I477" i="12"/>
  <c r="I478" i="12"/>
  <c r="I479" i="12"/>
  <c r="I484" i="12"/>
  <c r="I481" i="12"/>
  <c r="I482" i="12"/>
  <c r="I483" i="12"/>
  <c r="B465" i="12"/>
  <c r="G480" i="12"/>
  <c r="E480" i="12"/>
  <c r="C480" i="12"/>
  <c r="B480" i="12"/>
  <c r="G475" i="12"/>
  <c r="E475" i="12"/>
  <c r="C475" i="12"/>
  <c r="B475" i="12"/>
  <c r="G470" i="12"/>
  <c r="E470" i="12"/>
  <c r="C470" i="12"/>
  <c r="B470" i="12"/>
  <c r="G465" i="12"/>
  <c r="E465" i="12"/>
  <c r="C465" i="12"/>
  <c r="I491" i="12"/>
  <c r="I492" i="12"/>
  <c r="I493" i="12"/>
  <c r="I494" i="12"/>
  <c r="G490" i="12"/>
  <c r="E490" i="12"/>
  <c r="I511" i="12"/>
  <c r="I512" i="12"/>
  <c r="I513" i="12"/>
  <c r="I514" i="12"/>
  <c r="G525" i="12"/>
  <c r="G510" i="12"/>
  <c r="E510" i="12"/>
  <c r="C510" i="12"/>
  <c r="B510" i="12"/>
  <c r="E525" i="12"/>
  <c r="C525" i="12"/>
  <c r="B525" i="12"/>
  <c r="I535" i="12"/>
  <c r="I536" i="12"/>
  <c r="I537" i="12"/>
  <c r="I538" i="12"/>
  <c r="H536" i="12"/>
  <c r="G534" i="12"/>
  <c r="E534" i="12"/>
  <c r="B534" i="12"/>
  <c r="I594" i="12"/>
  <c r="I595" i="12"/>
  <c r="I596" i="12"/>
  <c r="I597" i="12"/>
  <c r="H595" i="12"/>
  <c r="F595" i="12"/>
  <c r="D595" i="12"/>
  <c r="B593" i="12"/>
  <c r="I599" i="12"/>
  <c r="I600" i="12"/>
  <c r="I601" i="12"/>
  <c r="I602" i="12"/>
  <c r="H599" i="12"/>
  <c r="G598" i="12"/>
  <c r="E598" i="12"/>
  <c r="C598" i="12"/>
  <c r="B598" i="12"/>
  <c r="G51" i="12"/>
  <c r="I39" i="12"/>
  <c r="I40" i="12"/>
  <c r="I41" i="12"/>
  <c r="I42" i="12"/>
  <c r="H41" i="12"/>
  <c r="H42" i="12"/>
  <c r="E38" i="12"/>
  <c r="I248" i="12"/>
  <c r="I126" i="12"/>
  <c r="I123" i="12" s="1"/>
  <c r="G11" i="12" l="1"/>
  <c r="G16" i="12"/>
  <c r="B16" i="12"/>
  <c r="B10" i="12"/>
  <c r="H17" i="12"/>
  <c r="B172" i="12"/>
  <c r="I22" i="12"/>
  <c r="I23" i="12"/>
  <c r="I24" i="12"/>
  <c r="C25" i="12"/>
  <c r="C14" i="12" s="1"/>
  <c r="B14" i="12"/>
  <c r="B21" i="12"/>
  <c r="E25" i="12"/>
  <c r="E14" i="12" s="1"/>
  <c r="E16" i="12"/>
  <c r="I18" i="12"/>
  <c r="D278" i="12"/>
  <c r="F22" i="12"/>
  <c r="H25" i="12"/>
  <c r="G13" i="12"/>
  <c r="D52" i="12"/>
  <c r="C10" i="12"/>
  <c r="I29" i="12"/>
  <c r="E10" i="12"/>
  <c r="H83" i="12"/>
  <c r="I27" i="12"/>
  <c r="I30" i="12"/>
  <c r="H386" i="12"/>
  <c r="I96" i="12"/>
  <c r="F299" i="12"/>
  <c r="D150" i="12"/>
  <c r="F70" i="12"/>
  <c r="F219" i="12"/>
  <c r="F19" i="12"/>
  <c r="F28" i="12"/>
  <c r="I28" i="12"/>
  <c r="I567" i="12"/>
  <c r="I593" i="12"/>
  <c r="I304" i="12"/>
  <c r="H52" i="12"/>
  <c r="I278" i="12"/>
  <c r="H278" i="12"/>
  <c r="H304" i="12"/>
  <c r="H356" i="12"/>
  <c r="I475" i="12"/>
  <c r="D304" i="12"/>
  <c r="F278" i="12"/>
  <c r="H228" i="12"/>
  <c r="I174" i="12"/>
  <c r="D386" i="12"/>
  <c r="F455" i="12"/>
  <c r="D371" i="12"/>
  <c r="F439" i="12"/>
  <c r="F381" i="12"/>
  <c r="F376" i="12"/>
  <c r="F371" i="12"/>
  <c r="F366" i="12"/>
  <c r="E172" i="12"/>
  <c r="H123" i="12"/>
  <c r="I54" i="12"/>
  <c r="H38" i="12"/>
  <c r="H336" i="12"/>
  <c r="D562" i="12"/>
  <c r="D567" i="12"/>
  <c r="H53" i="12"/>
  <c r="C26" i="12"/>
  <c r="F38" i="12"/>
  <c r="F562" i="12"/>
  <c r="F567" i="12"/>
  <c r="F575" i="12"/>
  <c r="H580" i="12"/>
  <c r="H585" i="12"/>
  <c r="F386" i="12"/>
  <c r="F174" i="12"/>
  <c r="F147" i="12"/>
  <c r="D28" i="12"/>
  <c r="I38" i="12"/>
  <c r="F346" i="12"/>
  <c r="F336" i="12"/>
  <c r="D299" i="12"/>
  <c r="D585" i="12"/>
  <c r="D580" i="12"/>
  <c r="F500" i="12"/>
  <c r="F96" i="12"/>
  <c r="F515" i="12"/>
  <c r="I52" i="12"/>
  <c r="F52" i="12"/>
  <c r="I173" i="12"/>
  <c r="I142" i="12"/>
  <c r="I346" i="12"/>
  <c r="B140" i="12"/>
  <c r="H140" i="12" s="1"/>
  <c r="I61" i="12"/>
  <c r="H28" i="12"/>
  <c r="H174" i="12"/>
  <c r="B26" i="12"/>
  <c r="G26" i="12"/>
  <c r="C172" i="12"/>
  <c r="E26" i="12"/>
  <c r="I299" i="12"/>
  <c r="H19" i="12"/>
  <c r="E145" i="12"/>
  <c r="B145" i="12"/>
  <c r="I145" i="12" s="1"/>
  <c r="I83" i="12"/>
  <c r="F178" i="12"/>
  <c r="D53" i="12"/>
  <c r="I525" i="12"/>
  <c r="D465" i="12"/>
  <c r="D356" i="12"/>
  <c r="H294" i="12"/>
  <c r="G172" i="12"/>
  <c r="D178" i="12"/>
  <c r="D327" i="12"/>
  <c r="D147" i="12"/>
  <c r="G50" i="12"/>
  <c r="D525" i="12"/>
  <c r="D490" i="12"/>
  <c r="I455" i="12"/>
  <c r="H439" i="12"/>
  <c r="I381" i="12"/>
  <c r="H376" i="12"/>
  <c r="H371" i="12"/>
  <c r="H366" i="12"/>
  <c r="F356" i="12"/>
  <c r="C145" i="12"/>
  <c r="H562" i="12"/>
  <c r="F327" i="12"/>
  <c r="F406" i="12"/>
  <c r="G134" i="12"/>
  <c r="D510" i="12"/>
  <c r="D455" i="12"/>
  <c r="D346" i="12"/>
  <c r="H203" i="12"/>
  <c r="I203" i="12"/>
  <c r="D203" i="12"/>
  <c r="I147" i="12"/>
  <c r="E140" i="12"/>
  <c r="E50" i="12"/>
  <c r="D598" i="12"/>
  <c r="F549" i="12"/>
  <c r="I549" i="12"/>
  <c r="I544" i="12"/>
  <c r="D575" i="12"/>
  <c r="F580" i="12"/>
  <c r="I580" i="12"/>
  <c r="D381" i="12"/>
  <c r="I356" i="12"/>
  <c r="H346" i="12"/>
  <c r="D61" i="12"/>
  <c r="H554" i="12"/>
  <c r="I327" i="12"/>
  <c r="F391" i="12"/>
  <c r="F607" i="12"/>
  <c r="D534" i="12"/>
  <c r="I294" i="12"/>
  <c r="F123" i="12"/>
  <c r="D56" i="12"/>
  <c r="D228" i="12"/>
  <c r="I150" i="12"/>
  <c r="C50" i="12"/>
  <c r="D19" i="12"/>
  <c r="I534" i="12"/>
  <c r="I51" i="12"/>
  <c r="I598" i="12"/>
  <c r="H593" i="12"/>
  <c r="I510" i="12"/>
  <c r="H525" i="12"/>
  <c r="H490" i="12"/>
  <c r="F294" i="12"/>
  <c r="H245" i="12"/>
  <c r="H56" i="12"/>
  <c r="F83" i="12"/>
  <c r="I500" i="12"/>
  <c r="H515" i="12"/>
  <c r="I391" i="12"/>
  <c r="H534" i="12"/>
  <c r="I371" i="12"/>
  <c r="H299" i="12"/>
  <c r="D123" i="12"/>
  <c r="I56" i="12"/>
  <c r="I386" i="12"/>
  <c r="H500" i="12"/>
  <c r="H96" i="12"/>
  <c r="I515" i="12"/>
  <c r="F150" i="12"/>
  <c r="H607" i="12"/>
  <c r="F525" i="12"/>
  <c r="D245" i="12"/>
  <c r="D500" i="12"/>
  <c r="D515" i="12"/>
  <c r="I53" i="12"/>
  <c r="F598" i="12"/>
  <c r="H598" i="12"/>
  <c r="F534" i="12"/>
  <c r="H381" i="12"/>
  <c r="D294" i="12"/>
  <c r="F245" i="12"/>
  <c r="F203" i="12"/>
  <c r="C134" i="12"/>
  <c r="E134" i="12"/>
  <c r="F134" i="12" s="1"/>
  <c r="I138" i="12"/>
  <c r="I562" i="12"/>
  <c r="H567" i="12"/>
  <c r="I575" i="12"/>
  <c r="I585" i="12"/>
  <c r="D96" i="12"/>
  <c r="I406" i="12"/>
  <c r="I416" i="12"/>
  <c r="D391" i="12"/>
  <c r="I186" i="12"/>
  <c r="D607" i="12"/>
  <c r="D593" i="12"/>
  <c r="D83" i="12"/>
  <c r="F554" i="12"/>
  <c r="H470" i="12"/>
  <c r="H475" i="12"/>
  <c r="I480" i="12"/>
  <c r="I465" i="12"/>
  <c r="I439" i="12"/>
  <c r="D336" i="12"/>
  <c r="D406" i="12"/>
  <c r="H391" i="12"/>
  <c r="D174" i="12"/>
  <c r="F490" i="12"/>
  <c r="D475" i="12"/>
  <c r="H61" i="12"/>
  <c r="I135" i="12"/>
  <c r="H549" i="12"/>
  <c r="D38" i="12"/>
  <c r="I70" i="12"/>
  <c r="I219" i="12"/>
  <c r="H510" i="12"/>
  <c r="F475" i="12"/>
  <c r="I336" i="12"/>
  <c r="D554" i="12"/>
  <c r="I554" i="12"/>
  <c r="F480" i="12"/>
  <c r="F465" i="12"/>
  <c r="I490" i="12"/>
  <c r="F510" i="12"/>
  <c r="F470" i="12"/>
  <c r="D439" i="12"/>
  <c r="I376" i="12"/>
  <c r="D376" i="12"/>
  <c r="D366" i="12"/>
  <c r="I366" i="12"/>
  <c r="I228" i="12"/>
  <c r="F228" i="12"/>
  <c r="D549" i="12"/>
  <c r="D9" i="13"/>
  <c r="C8" i="13"/>
  <c r="D8" i="13" s="1"/>
  <c r="D480" i="12"/>
  <c r="H465" i="12"/>
  <c r="H480" i="12"/>
  <c r="H455" i="12"/>
  <c r="I12" i="13"/>
  <c r="I44" i="13"/>
  <c r="H44" i="13"/>
  <c r="F593" i="12"/>
  <c r="F44" i="13"/>
  <c r="G8" i="13"/>
  <c r="H8" i="13" s="1"/>
  <c r="I470" i="12"/>
  <c r="D470" i="12"/>
  <c r="I8" i="13"/>
  <c r="D44" i="13"/>
  <c r="H327" i="12"/>
  <c r="D22" i="13"/>
  <c r="H18" i="13"/>
  <c r="F122" i="13"/>
  <c r="F21" i="13"/>
  <c r="I192" i="13"/>
  <c r="I148" i="13"/>
  <c r="D17" i="13"/>
  <c r="I46" i="13"/>
  <c r="D47" i="13"/>
  <c r="I83" i="13"/>
  <c r="I111" i="13"/>
  <c r="B121" i="13"/>
  <c r="I142" i="13"/>
  <c r="I182" i="13"/>
  <c r="I261" i="13"/>
  <c r="I315" i="13"/>
  <c r="F375" i="13"/>
  <c r="I440" i="13"/>
  <c r="B13" i="14"/>
  <c r="I60" i="14"/>
  <c r="H60" i="14"/>
  <c r="H575" i="12"/>
  <c r="G12" i="13"/>
  <c r="H12" i="13" s="1"/>
  <c r="D24" i="13"/>
  <c r="D102" i="13"/>
  <c r="D197" i="13"/>
  <c r="H197" i="13"/>
  <c r="F251" i="13"/>
  <c r="F370" i="13"/>
  <c r="D409" i="13"/>
  <c r="H409" i="13"/>
  <c r="F18" i="14"/>
  <c r="B12" i="14"/>
  <c r="F12" i="14" s="1"/>
  <c r="I18" i="14"/>
  <c r="G20" i="14"/>
  <c r="H20" i="14" s="1"/>
  <c r="H21" i="14"/>
  <c r="G9" i="14"/>
  <c r="E13" i="14"/>
  <c r="F24" i="14"/>
  <c r="D49" i="14"/>
  <c r="I105" i="14"/>
  <c r="F585" i="12"/>
  <c r="H406" i="12"/>
  <c r="F9" i="13"/>
  <c r="H22" i="13"/>
  <c r="H157" i="13"/>
  <c r="I414" i="13"/>
  <c r="F51" i="14"/>
  <c r="C15" i="14"/>
  <c r="D15" i="14" s="1"/>
  <c r="C9" i="14"/>
  <c r="D21" i="14"/>
  <c r="I21" i="14"/>
  <c r="F21" i="14"/>
  <c r="B9" i="14"/>
  <c r="B15" i="14"/>
  <c r="I16" i="14"/>
  <c r="E8" i="14"/>
  <c r="B25" i="14"/>
  <c r="I26" i="14"/>
  <c r="H52" i="14"/>
  <c r="D52" i="14"/>
  <c r="I52" i="14"/>
  <c r="F49" i="14"/>
  <c r="G10" i="14"/>
  <c r="I109" i="14"/>
  <c r="F127" i="14"/>
  <c r="I135" i="14"/>
  <c r="H153" i="14"/>
  <c r="I187" i="14"/>
  <c r="F207" i="14"/>
  <c r="H226" i="14"/>
  <c r="F276" i="14"/>
  <c r="H320" i="14"/>
  <c r="F399" i="14"/>
  <c r="I427" i="14"/>
  <c r="I450" i="14"/>
  <c r="I607" i="12"/>
  <c r="H135" i="14"/>
  <c r="H187" i="14"/>
  <c r="H207" i="14"/>
  <c r="H276" i="14"/>
  <c r="H399" i="14"/>
  <c r="H427" i="14"/>
  <c r="H450" i="14"/>
  <c r="H24" i="14"/>
  <c r="H73" i="14"/>
  <c r="H111" i="14"/>
  <c r="B126" i="14"/>
  <c r="I162" i="14"/>
  <c r="H167" i="14"/>
  <c r="D207" i="14"/>
  <c r="H256" i="14"/>
  <c r="H266" i="14"/>
  <c r="H292" i="14"/>
  <c r="H315" i="14"/>
  <c r="I335" i="14"/>
  <c r="H345" i="14"/>
  <c r="H380" i="14"/>
  <c r="I414" i="14"/>
  <c r="D70" i="12"/>
  <c r="H70" i="12"/>
  <c r="D219" i="12"/>
  <c r="H219" i="12"/>
  <c r="B9" i="12" l="1"/>
  <c r="H145" i="12"/>
  <c r="C21" i="12"/>
  <c r="E21" i="12"/>
  <c r="F16" i="12"/>
  <c r="I10" i="12"/>
  <c r="G21" i="12"/>
  <c r="D25" i="12"/>
  <c r="F25" i="12"/>
  <c r="D22" i="12"/>
  <c r="I25" i="12"/>
  <c r="H22" i="12"/>
  <c r="H24" i="12"/>
  <c r="D24" i="12"/>
  <c r="F24" i="12"/>
  <c r="F13" i="12"/>
  <c r="I17" i="12"/>
  <c r="F172" i="12"/>
  <c r="D26" i="12"/>
  <c r="F50" i="12"/>
  <c r="D172" i="12"/>
  <c r="D145" i="12"/>
  <c r="F26" i="12"/>
  <c r="H23" i="12"/>
  <c r="D50" i="12"/>
  <c r="H50" i="12"/>
  <c r="H26" i="12"/>
  <c r="F145" i="12"/>
  <c r="I26" i="12"/>
  <c r="D140" i="12"/>
  <c r="I140" i="12"/>
  <c r="F140" i="12"/>
  <c r="E11" i="12"/>
  <c r="E9" i="12" s="1"/>
  <c r="I136" i="12"/>
  <c r="I50" i="12"/>
  <c r="D18" i="12"/>
  <c r="F23" i="12"/>
  <c r="D23" i="12"/>
  <c r="F18" i="12"/>
  <c r="I134" i="12"/>
  <c r="I14" i="12"/>
  <c r="H14" i="12"/>
  <c r="H10" i="12"/>
  <c r="H18" i="12"/>
  <c r="D126" i="14"/>
  <c r="I126" i="14"/>
  <c r="H126" i="14"/>
  <c r="F126" i="14"/>
  <c r="H10" i="14"/>
  <c r="I10" i="14"/>
  <c r="I25" i="14"/>
  <c r="D25" i="14"/>
  <c r="F25" i="14"/>
  <c r="H25" i="14"/>
  <c r="K7" i="14"/>
  <c r="I9" i="14"/>
  <c r="B8" i="14"/>
  <c r="G8" i="14"/>
  <c r="H8" i="14" s="1"/>
  <c r="H9" i="14"/>
  <c r="F9" i="14"/>
  <c r="I121" i="13"/>
  <c r="H121" i="13"/>
  <c r="F121" i="13"/>
  <c r="D121" i="13"/>
  <c r="F8" i="14"/>
  <c r="H13" i="14"/>
  <c r="I13" i="14"/>
  <c r="D13" i="14"/>
  <c r="I15" i="14"/>
  <c r="F15" i="14"/>
  <c r="H15" i="14"/>
  <c r="I20" i="14"/>
  <c r="F13" i="14"/>
  <c r="C8" i="14"/>
  <c r="D9" i="14"/>
  <c r="I12" i="14"/>
  <c r="D12" i="14"/>
  <c r="H12" i="14"/>
  <c r="H21" i="12" l="1"/>
  <c r="D10" i="12"/>
  <c r="F10" i="12"/>
  <c r="D14" i="12"/>
  <c r="F14" i="12"/>
  <c r="D21" i="12"/>
  <c r="I21" i="12"/>
  <c r="I13" i="12"/>
  <c r="D13" i="12"/>
  <c r="H13" i="12"/>
  <c r="F21" i="12"/>
  <c r="F9" i="12"/>
  <c r="D11" i="12"/>
  <c r="I11" i="12"/>
  <c r="G9" i="12"/>
  <c r="H11" i="12"/>
  <c r="D16" i="12"/>
  <c r="F11" i="12"/>
  <c r="D134" i="12"/>
  <c r="C9" i="12"/>
  <c r="H134" i="12"/>
  <c r="H16" i="12"/>
  <c r="I16" i="12"/>
  <c r="I8" i="14"/>
  <c r="D8" i="14"/>
  <c r="D9" i="12" l="1"/>
  <c r="H9" i="12"/>
  <c r="I9" i="12"/>
</calcChain>
</file>

<file path=xl/sharedStrings.xml><?xml version="1.0" encoding="utf-8"?>
<sst xmlns="http://schemas.openxmlformats.org/spreadsheetml/2006/main" count="2568" uniqueCount="574">
  <si>
    <t>федеральный бюджет</t>
  </si>
  <si>
    <t>областной бюджет</t>
  </si>
  <si>
    <t>городской бюджет</t>
  </si>
  <si>
    <t>внебюджетные средства</t>
  </si>
  <si>
    <t>Фактически профинансировано</t>
  </si>
  <si>
    <t xml:space="preserve">федеральный бюджет </t>
  </si>
  <si>
    <t xml:space="preserve"> тыс.руб.</t>
  </si>
  <si>
    <t>Достигнутый  результат, причины неосвоения, проблемы, влияющие на своевременное освоение</t>
  </si>
  <si>
    <t>Государственная программа Амурской области "Модернизация жилищно-коммунального комплекса, энергосбережение и повышение энергетической эффективности в Амурской области"</t>
  </si>
  <si>
    <t xml:space="preserve">ГП РФ </t>
  </si>
  <si>
    <t xml:space="preserve">
</t>
  </si>
  <si>
    <t>Федеральный проект «Формирование комфортной городской среды»</t>
  </si>
  <si>
    <t xml:space="preserve">Муниципальная программа «Формирование современной городской среды на территории города Благовещенска на 2018-2024 годы»          </t>
  </si>
  <si>
    <t>Федеральный проект «Обеспечение устойчивого сокращения непригодного для проживания жилищного фонда»</t>
  </si>
  <si>
    <t>Федеральный проект "Современная школа"</t>
  </si>
  <si>
    <t>Федеральный проект "Дорожная сеть"</t>
  </si>
  <si>
    <t xml:space="preserve">Заключено 54 договора на сумму – 5 000,00 тыс. рублей, в том числе:
- пополнение фонда библиотеки (литература, книжная продукция, виниловые пластинки) – 1 121,8 тыс. рублей;
- приобретение мебели – 704,4 тыс. рублей;
- приобретение оборудования (офисное, музыкальное, звуковое и др.) – 2 142,0 тыс. рублей;
- проведение текущего ремонта (установка дверей, монтаж потолков, установка светильников, выключателей, розеток, покраска помещений и др.) – 1 031,8 тыс. рублей.
Из общего объема заключенных договоров заключено 3 договора по результатам электронных аукционов (поставка оборудования) – 1 049,8 тыс. рублей. Заключено 5 договора на сумму – 478,5 тыс. рублей, в том числе:
- пополнение фонда библиотеки (литература) – 1,3 тыс. рублей;
- приобретение оборудования (системный блок, напольная демо-система) – 32,9 тыс. рублей;
- проведение текущего ремонта (ремонт цоколя и крыльца, монтаж системы видеонаблюдения) – 444,3 тыс. рублей. Из общего объема заключенных договоров заключен 1 договор по результатам электронных аукционов (ремонт цоколя и крыльца) – 1 049,8 тыс. рублей
</t>
  </si>
  <si>
    <t>Малые архитектурные формы (МАФ) — вспомогательные архитектурные сооружения, оборудование и художественно-декоративные элементы, обладающие собственными простыми функциями и дополняющие общую композицию архитектурного ансамбля застройки. К МАФ относят лестницы, ограды, скульптуры, фонтаны, светильники наружного освещения (ландшафтные светильники), стенды для афиш и реклам, садово-парковые сооружения (, беседки, ротонды, перголы, садово-парковая скульптура, вазоны, парковые скамьи и другую садовую мебель), некрупные формы мемориальной архитектуры (обелиски, мемориальные доски и мемориальные скамьи), городскую уличную мебель, урны, детские игровые комплексы; киоски, павильоны, торговые лотки, торговые автоматы, и т. д. МАФ могут подразделяться на декоративные и утилитарные, а по способу изготовления — на изготовленные по типовым проектам из типовых элементов и конструкций и на изготовленные по специально разработанным проектам</t>
  </si>
  <si>
    <t>Продолжаются работы по ул.Театральная (от Октябрьской до Вокзальной), ул. Калинина (от 141/2 до кольцевой развязки). Строительство уличного освещения по ул. Чайковского между р.Чигиринка и ул.П.Морозова, Школьная от Театральной до Новотроицкого щоссе</t>
  </si>
  <si>
    <t>Муниципальная программа «Развитие и сохранение культуры в городе Благовещенске на 2015-2021 годы», утверждённая постановлением администрации города Благовещенска от 03.10.2014 
№ 4132
Модельный стандарт для муниципальных библиотек, предусматривает скоростной Интернет, доступ к современным отечественным информационным ресурсам научного и художественного содержания, периодической печати (Elibrary, ЛИТРЕС, правовые базы данных), точки доступа к НЭБу и электронной библиотеке диссертаций, а также организацию современного комфортного библиотечного пространства. Это позволит создать дискуссионные клубы, консультационные пункты и лектории для всех возрастных групп, переформатировав библиотеку в центр культурной жизни муниципального образования.</t>
  </si>
  <si>
    <t xml:space="preserve">Между заказчиком мероприятий  МУ «ГУКС» и подрядными организациями заключены 4 муниципальных контракта, в рамках которых подрядными организациями осуществлялись ремонтные работы. </t>
  </si>
  <si>
    <t>кап.расх и проч.расх</t>
  </si>
  <si>
    <t>В ходе выполнения работ по ремонту автомобильных дорог в городе Благовещенске образовалась экономия денежных средств за счет которой дополнительно выполняется                                            на 01.01.2020 за счет экономии хотят  3 м/к (1-Выполнение работ по капитальному ремонту путепровода через ул. Загородная – ул. Северная: 
НМЦК – 108 479 989,00 руб.
Размещение в плане закупок – 03.12.19г.; 2 м/к Ул.Воронкова , 3 м/к Калинина)
Сот. Тел. ГУЗ Сергей Александрович 8 914 049 38 02 +  
Постановлением Правительства Амурской области от 07.05.2019 № 236 муниципальному образованию городу Благовещенску на 2019 год и плановый период 2020 и 2021 годов утверждены объёмы иного межбюджетного трансферта за счёт средств областного бюджета в размере 476 038,0 тыс. руб. (в т.ч. на 2019 год 91 732,0 тыс. руб., на 2020 год - 204 258,0 тыс. руб., на 2021 год - 180 048,0тыс. руб.)</t>
  </si>
  <si>
    <t>Кассовое исполнение</t>
  </si>
  <si>
    <t>Фактическое выполнение работ (освоение финансовых средств)</t>
  </si>
  <si>
    <t>Остаток неосвоенных средств (ст.2-ст.7)</t>
  </si>
  <si>
    <t>Региональный проект Амурской области "Культурная среда"</t>
  </si>
  <si>
    <t>Ответственный исполнитель – управление культуры администрации города Благовещенска</t>
  </si>
  <si>
    <t>Постановление Правительства РФ от 20.12.2017 N 1596</t>
  </si>
  <si>
    <t>Региональный проект Амурской области "Дорожная сеть"</t>
  </si>
  <si>
    <t>Постановление Правительства Амурской области от 25.09.2013 N 450</t>
  </si>
  <si>
    <t>ПРОЧ.РАСХОДЫ</t>
  </si>
  <si>
    <t>ОКС</t>
  </si>
  <si>
    <t>Постановление Правительства РФ от 26.12.2017 N 1642</t>
  </si>
  <si>
    <t>Постановление Правительства Амурской области от 25.09.2013 N 448</t>
  </si>
  <si>
    <t>Ответственный исполнитель – управление образования администрации города Благовещенска</t>
  </si>
  <si>
    <t>Региональный проект Амурской области "Современная школа"</t>
  </si>
  <si>
    <t>ИМБТ, ФБ</t>
  </si>
  <si>
    <t>в том числе:</t>
  </si>
  <si>
    <t>Капитальные вложения</t>
  </si>
  <si>
    <t>Прочие расходы</t>
  </si>
  <si>
    <t>проч.расх</t>
  </si>
  <si>
    <t>Региональный проект Амурской области «Обеспечение устойчивого сокращения непригодного для проживания жилищного фонда»</t>
  </si>
  <si>
    <t>Постановление Правительства Амурской области от 25.09.2013 N 446</t>
  </si>
  <si>
    <r>
      <rPr>
        <sz val="12"/>
        <color indexed="10"/>
        <rFont val="Calibri"/>
        <family val="2"/>
        <charset val="204"/>
      </rPr>
      <t xml:space="preserve">на общую сумму 128 762,8 тыс. руб. МУ «ГУКС» заключены 5 м/к от 31.05.2019 и 03.06.2019). </t>
    </r>
    <r>
      <rPr>
        <sz val="12"/>
        <rFont val="Calibri"/>
        <family val="2"/>
        <charset val="204"/>
      </rPr>
      <t xml:space="preserve">
Благоустройство территории по ул. 50 лет Октября – ул. Зеленая в квартале 433 г. Благовещенска, Амурской области
М/к: № 2019.0174 от 03.06.2019 г.
Цена Контракта: 37 088 885 рублей
Освоение на 30.10.2019 г. – 22 609,74тыс. руб.
Отставание от графика составляет 22 298,36 тыс. руб.
Подрядчик: ООО «Корсар», генеральный директор Аникин Константин Валерьевич 
Сроки  начала/окончания работ: июнь 2019 г./октябрь 2019 г.
Контрактом предусмотрено:
Устройство тротуаров – 3 153 м2
Устройство проездов и парковок – 1 889 м2
Озеленение – 9 702 м2
Устройство детской площадки с полимерным покрытием – 657 м2
Устройство спортивных площадок для стритбаскета и воркаута с полимерным покрытием – 204 м2
Установка опор наружного освещения – 49 шт.
Установка МАФ (скамьи/урны) – 53/28
Посадка живой изгороди – 266 м.п.
Посадка кустарников – 66 шт.
Посадка деревьев 80 шт.
Альпийская горка
Садовая скульптура
Ремонт мостового перехода
Берегоукрепление – 577 м2
Выполнено: Очистка территории от мусора, прореживание кустарников и мелколесья, срезка растительного грунта, берегоукрепление, ремонт мостового перехода, отсыпка и планировка территории, устройство асфальтобетонного проезда, устройство тротуаров из плитки, наружное освещение, устройство садовой скульптуры, устройство альпийской горки, посадка деревьев, живой изгороди и кустарников, устройство площадки для стритбаскета, устройство бетонного основания детской площадки и площадки для воркаута, установка тренажеров площадки для воркаута.
Выполняется: Установка ограждений, монтаж малых форм детской площадки.
Необходимо выполнить: устройство полимерного покрытия детской игровой площадки и спортивной площадки для воркаута, подготовка почвы под газоны.
 В связи с поздней поставкой МАФ для детской и спортивных площадок, а также в связи с осадками в последние дни, предусмотренные контрактом работы невозможно завершить в установленный срок.
 В ходе выполнения работ образовалась экономия денежных средств, в счет которой дополнительно выполняется устройство автостоянки. 
 Работы по установке ограждений, монтаж малых форм детской площадки и устройство автостоянки планируется завершить до 05.10.2019 г.
</t>
    </r>
  </si>
  <si>
    <r>
      <rPr>
        <b/>
        <u/>
        <sz val="14"/>
        <color indexed="8"/>
        <rFont val="Times New Roman"/>
        <family val="1"/>
        <charset val="204"/>
      </rPr>
      <t>Подпрограмма</t>
    </r>
    <r>
      <rPr>
        <b/>
        <sz val="14"/>
        <color indexed="8"/>
        <rFont val="Times New Roman"/>
        <family val="1"/>
        <charset val="204"/>
      </rPr>
      <t xml:space="preserve"> «Обеспечение жильём молодых семей» </t>
    </r>
    <r>
      <rPr>
        <sz val="14"/>
        <color indexed="8"/>
        <rFont val="Times New Roman"/>
        <family val="1"/>
        <charset val="204"/>
      </rPr>
      <t xml:space="preserve">                                                                                                                                                                     </t>
    </r>
  </si>
  <si>
    <r>
      <rPr>
        <sz val="14"/>
        <rFont val="Times New Roman"/>
        <family val="1"/>
        <charset val="204"/>
      </rPr>
      <t xml:space="preserve">Реализация мероприятий по обеспечению жильём молодых семей, </t>
    </r>
    <r>
      <rPr>
        <b/>
        <sz val="14"/>
        <rFont val="Times New Roman"/>
        <family val="1"/>
        <charset val="204"/>
      </rPr>
      <t xml:space="preserve">всего </t>
    </r>
  </si>
  <si>
    <r>
      <rPr>
        <b/>
        <u/>
        <sz val="14"/>
        <color indexed="8"/>
        <rFont val="Times New Roman"/>
        <family val="1"/>
        <charset val="204"/>
      </rPr>
      <t>Подпрограмма</t>
    </r>
    <r>
      <rPr>
        <b/>
        <sz val="14"/>
        <color indexed="8"/>
        <rFont val="Times New Roman"/>
        <family val="1"/>
        <charset val="204"/>
      </rPr>
      <t xml:space="preserve"> «Переселение граждан из аварийного жилищного фонда, в том числе с учетом необходимости развития малоэтажного жилищного строительства на территории области»  </t>
    </r>
  </si>
  <si>
    <r>
      <t xml:space="preserve">Обеспечение мероприятий по переселению граждан из аварийного жилищного фонда, </t>
    </r>
    <r>
      <rPr>
        <b/>
        <sz val="14"/>
        <color indexed="8"/>
        <rFont val="Times New Roman"/>
        <family val="1"/>
        <charset val="204"/>
      </rPr>
      <t>всего</t>
    </r>
  </si>
  <si>
    <r>
      <rPr>
        <b/>
        <u/>
        <sz val="14"/>
        <color indexed="8"/>
        <rFont val="Times New Roman"/>
        <family val="1"/>
        <charset val="204"/>
      </rPr>
      <t>1.2. Подпрограмма</t>
    </r>
    <r>
      <rPr>
        <b/>
        <sz val="14"/>
        <color indexed="8"/>
        <rFont val="Times New Roman"/>
        <family val="1"/>
        <charset val="204"/>
      </rPr>
      <t xml:space="preserve"> «Создание условий для обеспечения качественными услугами жилищно-коммунального хозяйства граждан России»  </t>
    </r>
  </si>
  <si>
    <r>
      <rPr>
        <b/>
        <u/>
        <sz val="14"/>
        <color indexed="8"/>
        <rFont val="Times New Roman"/>
        <family val="1"/>
        <charset val="204"/>
      </rPr>
      <t xml:space="preserve">Подпрограмма </t>
    </r>
    <r>
      <rPr>
        <b/>
        <sz val="14"/>
        <color indexed="8"/>
        <rFont val="Times New Roman"/>
        <family val="1"/>
        <charset val="204"/>
      </rPr>
      <t xml:space="preserve">"Обеспечение доступности коммунальных услуг, повышение качества и надежности жилищно-коммунального обслуживания населения" </t>
    </r>
  </si>
  <si>
    <r>
      <t xml:space="preserve">Реализация мероприятий программы формирования современной городской среды, </t>
    </r>
    <r>
      <rPr>
        <b/>
        <sz val="14"/>
        <color indexed="8"/>
        <rFont val="Times New Roman"/>
        <family val="1"/>
        <charset val="204"/>
      </rPr>
      <t>всего</t>
    </r>
  </si>
  <si>
    <r>
      <t xml:space="preserve">Создание новых мест в общеобразовательных организациях, </t>
    </r>
    <r>
      <rPr>
        <b/>
        <sz val="14"/>
        <rFont val="Times New Roman"/>
        <family val="1"/>
        <charset val="204"/>
      </rPr>
      <t>всего</t>
    </r>
  </si>
  <si>
    <r>
      <rPr>
        <b/>
        <u/>
        <sz val="14"/>
        <color indexed="8"/>
        <rFont val="Times New Roman"/>
        <family val="1"/>
        <charset val="204"/>
      </rPr>
      <t>Подпрограмма</t>
    </r>
    <r>
      <rPr>
        <b/>
        <sz val="14"/>
        <color indexed="8"/>
        <rFont val="Times New Roman"/>
        <family val="1"/>
        <charset val="204"/>
      </rPr>
      <t xml:space="preserve"> «Обеспечение жилыми помещениями детей-сирот и детей, оставшихся без попечения родителей, а также лиц из числа детей-сирот и детей, оставшихся без попечения родителей» </t>
    </r>
    <r>
      <rPr>
        <i/>
        <u/>
        <sz val="14"/>
        <color indexed="8"/>
        <rFont val="Times New Roman"/>
        <family val="1"/>
        <charset val="204"/>
      </rPr>
      <t/>
    </r>
  </si>
  <si>
    <r>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r>
    <r>
      <rPr>
        <b/>
        <sz val="14"/>
        <rFont val="Times New Roman"/>
        <family val="1"/>
        <charset val="204"/>
      </rPr>
      <t>всего</t>
    </r>
  </si>
  <si>
    <r>
      <rPr>
        <b/>
        <u/>
        <sz val="14"/>
        <color indexed="8"/>
        <rFont val="Times New Roman"/>
        <family val="1"/>
        <charset val="204"/>
      </rPr>
      <t>5.1. Подпрограмма</t>
    </r>
    <r>
      <rPr>
        <b/>
        <sz val="14"/>
        <color indexed="8"/>
        <rFont val="Times New Roman"/>
        <family val="1"/>
        <charset val="204"/>
      </rPr>
      <t xml:space="preserve"> "Обеспечение реализации государственной программы Российской Федерации "Социально-экономическое развитие Дальнего Востока и Байкальского региона" и прочие мероприятия в области сбалансированного территориального развития"</t>
    </r>
  </si>
  <si>
    <r>
      <rPr>
        <b/>
        <u/>
        <sz val="14"/>
        <color indexed="8"/>
        <rFont val="Times New Roman"/>
        <family val="1"/>
        <charset val="204"/>
      </rPr>
      <t>Подпрограмма</t>
    </r>
    <r>
      <rPr>
        <b/>
        <sz val="14"/>
        <color indexed="8"/>
        <rFont val="Times New Roman"/>
        <family val="1"/>
        <charset val="204"/>
      </rPr>
      <t xml:space="preserve"> "Развитие экономического потенциала и формирование благоприятного инвестиционного климата на территории Амурской области" </t>
    </r>
  </si>
  <si>
    <r>
      <rPr>
        <b/>
        <u/>
        <sz val="14"/>
        <color indexed="8"/>
        <rFont val="Times New Roman"/>
        <family val="1"/>
        <charset val="204"/>
      </rPr>
      <t>6.1. Подпрограмма</t>
    </r>
    <r>
      <rPr>
        <b/>
        <sz val="14"/>
        <color indexed="8"/>
        <rFont val="Times New Roman"/>
        <family val="1"/>
        <charset val="204"/>
      </rPr>
      <t xml:space="preserve"> "Дорожное хозяйство"</t>
    </r>
  </si>
  <si>
    <r>
      <rPr>
        <b/>
        <u/>
        <sz val="14"/>
        <color indexed="8"/>
        <rFont val="Times New Roman"/>
        <family val="1"/>
        <charset val="204"/>
      </rPr>
      <t>Подпрограмма</t>
    </r>
    <r>
      <rPr>
        <b/>
        <sz val="14"/>
        <color indexed="8"/>
        <rFont val="Times New Roman"/>
        <family val="1"/>
        <charset val="204"/>
      </rPr>
      <t xml:space="preserve"> «Развитие сети автомобильных дорог общего пользования Амурской области»                                                                                                                                </t>
    </r>
  </si>
  <si>
    <r>
      <t xml:space="preserve">Мероприятия государственной программы Амурской области "Развитие транспортной системы Амурской области", направленные на </t>
    </r>
    <r>
      <rPr>
        <b/>
        <u/>
        <sz val="14"/>
        <rFont val="Times New Roman"/>
        <family val="1"/>
        <charset val="204"/>
      </rPr>
      <t>строительство</t>
    </r>
    <r>
      <rPr>
        <sz val="14"/>
        <rFont val="Times New Roman"/>
        <family val="1"/>
        <charset val="204"/>
      </rPr>
      <t xml:space="preserve"> и ремонт улично-дорожной сети города Благовещенска, </t>
    </r>
    <r>
      <rPr>
        <b/>
        <sz val="14"/>
        <rFont val="Times New Roman"/>
        <family val="1"/>
        <charset val="204"/>
      </rPr>
      <t>всего</t>
    </r>
  </si>
  <si>
    <r>
      <t>Мероприятия государственной программы Амурской области "Развитие транспортной системы Амурской области", направленные на строительство и</t>
    </r>
    <r>
      <rPr>
        <b/>
        <u/>
        <sz val="14"/>
        <rFont val="Times New Roman"/>
        <family val="1"/>
        <charset val="204"/>
      </rPr>
      <t xml:space="preserve"> ремонт улично-дорожной сети</t>
    </r>
    <r>
      <rPr>
        <sz val="14"/>
        <rFont val="Times New Roman"/>
        <family val="1"/>
        <charset val="204"/>
      </rPr>
      <t xml:space="preserve"> города Благовещенска, всего</t>
    </r>
  </si>
  <si>
    <r>
      <t xml:space="preserve">Национальный проект «Безопасные и качественные автомобильные дороги» </t>
    </r>
    <r>
      <rPr>
        <i/>
        <sz val="14"/>
        <rFont val="Times New Roman"/>
        <family val="1"/>
        <charset val="204"/>
      </rPr>
      <t>(краткое наименование: «БКАД»)</t>
    </r>
  </si>
  <si>
    <r>
      <t xml:space="preserve">Создание модельной муниципальной библиотеки в целях реализации национального проекта "Культура", </t>
    </r>
    <r>
      <rPr>
        <b/>
        <sz val="14"/>
        <rFont val="Times New Roman"/>
        <family val="1"/>
        <charset val="204"/>
      </rPr>
      <t>всего</t>
    </r>
  </si>
  <si>
    <r>
      <t xml:space="preserve">Мероприятия государственной программы Амурской области "Модернизация жилищно-коммунального комплекса, энергосбережение и повышение энергетической эффективности в Амурской области", направленные на </t>
    </r>
    <r>
      <rPr>
        <b/>
        <u/>
        <sz val="14"/>
        <rFont val="Times New Roman"/>
        <family val="1"/>
        <charset val="204"/>
      </rPr>
      <t>строительство, реконструкцию</t>
    </r>
    <r>
      <rPr>
        <sz val="14"/>
        <rFont val="Times New Roman"/>
        <family val="1"/>
        <charset val="204"/>
      </rPr>
      <t xml:space="preserve">, капитальный ремонт и замену оборудования коммунальной инфраструктуры, </t>
    </r>
    <r>
      <rPr>
        <b/>
        <sz val="14"/>
        <rFont val="Times New Roman"/>
        <family val="1"/>
        <charset val="204"/>
      </rPr>
      <t>всего</t>
    </r>
  </si>
  <si>
    <r>
      <t xml:space="preserve">Мероприятия государственной программы Амурской области "Модернизация жилищно-коммунального комплекса, энергосбережение и повышение энергетической эффективности в Амурской области", направленные на строительство, реконструкцию, </t>
    </r>
    <r>
      <rPr>
        <b/>
        <u/>
        <sz val="14"/>
        <rFont val="Times New Roman"/>
        <family val="1"/>
        <charset val="204"/>
      </rPr>
      <t>капитальный ремонт и замену оборудования коммунальной инфраструктуры</t>
    </r>
    <r>
      <rPr>
        <sz val="14"/>
        <rFont val="Times New Roman"/>
        <family val="1"/>
        <charset val="204"/>
      </rPr>
      <t xml:space="preserve">, </t>
    </r>
    <r>
      <rPr>
        <b/>
        <sz val="14"/>
        <rFont val="Times New Roman"/>
        <family val="1"/>
        <charset val="204"/>
      </rPr>
      <t>всего</t>
    </r>
  </si>
  <si>
    <r>
      <t>Оборудование контейнерных площадок для сбора твердых коммунальных отходов,</t>
    </r>
    <r>
      <rPr>
        <b/>
        <sz val="14"/>
        <rFont val="Times New Roman"/>
        <family val="1"/>
        <charset val="204"/>
      </rPr>
      <t xml:space="preserve"> всего</t>
    </r>
  </si>
  <si>
    <r>
      <t xml:space="preserve">Поддержка административного центра Амурской области, </t>
    </r>
    <r>
      <rPr>
        <b/>
        <sz val="14"/>
        <rFont val="Times New Roman"/>
        <family val="1"/>
        <charset val="204"/>
      </rPr>
      <t>всего</t>
    </r>
  </si>
  <si>
    <r>
      <rPr>
        <b/>
        <sz val="14"/>
        <rFont val="Times New Roman"/>
        <family val="1"/>
        <charset val="204"/>
      </rPr>
      <t>Финансовое обеспечение государственных полномочий</t>
    </r>
    <r>
      <rPr>
        <sz val="14"/>
        <rFont val="Times New Roman"/>
        <family val="1"/>
        <charset val="204"/>
      </rPr>
      <t xml:space="preserve"> по компенсации выпадающих доходов теплоснабжающих организаций, возникающих в результате установления льготных тарифов для населения Амурской области в рамках подпрограммы «Обеспечение доступности коммунальных услуг, повышение качества и надежности жилищно – коммунального обслуживания населения» государственной программы Амурской области «Модернизация жилищно – коммунального комплекса, энергосбережение и повышение энергетической эффективности в Амурской области», </t>
    </r>
    <r>
      <rPr>
        <b/>
        <sz val="14"/>
        <rFont val="Times New Roman"/>
        <family val="1"/>
        <charset val="204"/>
      </rPr>
      <t>всего</t>
    </r>
  </si>
  <si>
    <r>
      <t xml:space="preserve">Финансовое обеспечение государственных полномочий Амурской области по постановке на учет и учету граждан,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от 25.10.2002 № 125-ФЗ "О жилищных субсидиях гражданам, выезжающим из районов Крайнего Севера и приравненных к ним местностей", </t>
    </r>
    <r>
      <rPr>
        <b/>
        <sz val="14"/>
        <rFont val="Times New Roman"/>
        <family val="1"/>
        <charset val="204"/>
      </rPr>
      <t>всего</t>
    </r>
  </si>
  <si>
    <r>
      <rPr>
        <b/>
        <u/>
        <sz val="14"/>
        <color indexed="8"/>
        <rFont val="Times New Roman"/>
        <family val="1"/>
        <charset val="204"/>
      </rPr>
      <t>Подпрограмма</t>
    </r>
    <r>
      <rPr>
        <b/>
        <sz val="14"/>
        <color indexed="8"/>
        <rFont val="Times New Roman"/>
        <family val="1"/>
        <charset val="204"/>
      </rPr>
      <t xml:space="preserve"> "Профилактика правонарушений, профилактика терроризма и экстремизма" </t>
    </r>
  </si>
  <si>
    <r>
      <t>Развитие, обновление и укрепление материально-технической базы АПК «Безопасный город» и комплексной системы экстренного оповещения населения,</t>
    </r>
    <r>
      <rPr>
        <b/>
        <sz val="14"/>
        <rFont val="Times New Roman"/>
        <family val="1"/>
        <charset val="204"/>
      </rPr>
      <t xml:space="preserve"> всего</t>
    </r>
  </si>
  <si>
    <r>
      <rPr>
        <b/>
        <u/>
        <sz val="14"/>
        <color indexed="8"/>
        <rFont val="Times New Roman"/>
        <family val="1"/>
        <charset val="204"/>
      </rPr>
      <t>Подпрограмма</t>
    </r>
    <r>
      <rPr>
        <b/>
        <sz val="14"/>
        <color indexed="8"/>
        <rFont val="Times New Roman"/>
        <family val="1"/>
        <charset val="204"/>
      </rPr>
      <t xml:space="preserve"> "Обеспечение эпизоотического и ветеринарно-санитарного благополучия на территории области" </t>
    </r>
  </si>
  <si>
    <r>
      <t xml:space="preserve">Расходы на осуществление мероприятий по отлову и содержанию безнадзорных животных, обитающих на территории городского округа, </t>
    </r>
    <r>
      <rPr>
        <b/>
        <sz val="14"/>
        <rFont val="Times New Roman"/>
        <family val="1"/>
        <charset val="204"/>
      </rPr>
      <t>всего</t>
    </r>
  </si>
  <si>
    <r>
      <t xml:space="preserve">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t>
    </r>
    <r>
      <rPr>
        <b/>
        <sz val="14"/>
        <rFont val="Times New Roman"/>
        <family val="1"/>
        <charset val="204"/>
      </rPr>
      <t>всего</t>
    </r>
  </si>
  <si>
    <r>
      <t xml:space="preserve">Выплата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t>
    </r>
    <r>
      <rPr>
        <b/>
        <sz val="14"/>
        <rFont val="Times New Roman"/>
        <family val="1"/>
        <charset val="204"/>
      </rPr>
      <t>всего</t>
    </r>
  </si>
  <si>
    <r>
      <t xml:space="preserve">Модернизация систем дошкольного образования, </t>
    </r>
    <r>
      <rPr>
        <b/>
        <sz val="14"/>
        <rFont val="Times New Roman"/>
        <family val="1"/>
        <charset val="204"/>
      </rPr>
      <t>всего</t>
    </r>
  </si>
  <si>
    <r>
      <rPr>
        <b/>
        <sz val="14"/>
        <rFont val="Times New Roman"/>
        <family val="1"/>
        <charset val="204"/>
      </rPr>
      <t>Организация деятельности комиссий по делам несовершеннолетних и защите их прав</t>
    </r>
    <r>
      <rPr>
        <sz val="14"/>
        <rFont val="Times New Roman"/>
        <family val="1"/>
        <charset val="204"/>
      </rPr>
      <t xml:space="preserve"> в рамках подпрограммы «Развитие системы защиты прав детей» Финансовое обеспечение переданных государственных полномочий по организации деятельности комиссий по делам несовершеннолетних и защите их прав в рамках подпрограммы «Развитие системы защиты прав детей» государственной программы «Развитие образования Амурской области», </t>
    </r>
    <r>
      <rPr>
        <b/>
        <sz val="14"/>
        <rFont val="Times New Roman"/>
        <family val="1"/>
        <charset val="204"/>
      </rPr>
      <t>всего</t>
    </r>
  </si>
  <si>
    <r>
      <t>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 в рамках подпрограммы "Развитие системы защиты прав детей" государственной программы "Развитие образования Амурской области",</t>
    </r>
    <r>
      <rPr>
        <b/>
        <sz val="14"/>
        <rFont val="Times New Roman"/>
        <family val="1"/>
        <charset val="204"/>
      </rPr>
      <t xml:space="preserve"> всего</t>
    </r>
  </si>
  <si>
    <r>
      <t xml:space="preserve">Частичная оплата стоимости путевок для детей работающих граждан в организации отдыха и оздоровления детей в каникулярное время (на условиях софинансирования мероприятия подпрограммы "Развитие системы защиты прав детей" государственной программы "Развитие образования Амурской области"), </t>
    </r>
    <r>
      <rPr>
        <b/>
        <sz val="14"/>
        <rFont val="Times New Roman"/>
        <family val="1"/>
        <charset val="204"/>
      </rPr>
      <t>всего</t>
    </r>
  </si>
  <si>
    <r>
      <rPr>
        <b/>
        <u/>
        <sz val="14"/>
        <color indexed="8"/>
        <rFont val="Times New Roman"/>
        <family val="1"/>
        <charset val="204"/>
      </rPr>
      <t>Подпрограмма</t>
    </r>
    <r>
      <rPr>
        <b/>
        <sz val="14"/>
        <color indexed="8"/>
        <rFont val="Times New Roman"/>
        <family val="1"/>
        <charset val="204"/>
      </rPr>
      <t xml:space="preserve"> «Социальная поддержка семьи и детей в Амурской области» </t>
    </r>
  </si>
  <si>
    <r>
      <t>Дополнительные гарантии по социальной поддержке детей-сирот и детей, оставшихся без попечения родителей, лиц из числа детей-сирот и детей, оставшихся без попечения родителей, в рамках подпрограммы "Социальная поддержка семьи и детей в Амурской области" государственной программы "Развитие системы социальной защиты населения Амурской области",</t>
    </r>
    <r>
      <rPr>
        <b/>
        <sz val="14"/>
        <rFont val="Times New Roman"/>
        <family val="1"/>
        <charset val="204"/>
      </rPr>
      <t xml:space="preserve"> всего</t>
    </r>
  </si>
  <si>
    <r>
      <t xml:space="preserve">Выплата денежных средств на содержание детей, находящихся в семьях опекунов (попечителей) и в приемных семьях, а также вознаграждения приемным родителям (родителю) в рамках подпрограммы "Социальная поддержка семьи и детей в Амурской области" государственной программы "Развитие системы социальной защиты населения Амурской области", </t>
    </r>
    <r>
      <rPr>
        <b/>
        <sz val="14"/>
        <rFont val="Times New Roman"/>
        <family val="1"/>
        <charset val="204"/>
      </rPr>
      <t>всего</t>
    </r>
  </si>
  <si>
    <r>
      <rPr>
        <b/>
        <u/>
        <sz val="14"/>
        <color indexed="8"/>
        <rFont val="Times New Roman"/>
        <family val="1"/>
        <charset val="204"/>
      </rPr>
      <t xml:space="preserve">Подпрограмма </t>
    </r>
    <r>
      <rPr>
        <b/>
        <sz val="14"/>
        <color indexed="8"/>
        <rFont val="Times New Roman"/>
        <family val="1"/>
        <charset val="204"/>
      </rPr>
      <t xml:space="preserve">"Развитие субъектов малого и среднего предпринимательства на территории Амурской области" </t>
    </r>
  </si>
  <si>
    <r>
      <t>Региональная поддержка малого и среднего предпринимательства, включая крестьянские (фермерские) хозяйства (в части предоставления субсидии местным бюджетам на поддержку и развитие субъектов малого и среднего предпринимательства, включая крестьянские (фермерские) хозяйства),</t>
    </r>
    <r>
      <rPr>
        <b/>
        <sz val="14"/>
        <rFont val="Times New Roman"/>
        <family val="1"/>
        <charset val="204"/>
      </rPr>
      <t xml:space="preserve"> всего</t>
    </r>
  </si>
  <si>
    <r>
      <rPr>
        <b/>
        <u/>
        <sz val="14"/>
        <color indexed="8"/>
        <rFont val="Times New Roman"/>
        <family val="1"/>
        <charset val="204"/>
      </rPr>
      <t>Подпрограмма</t>
    </r>
    <r>
      <rPr>
        <b/>
        <sz val="14"/>
        <color indexed="8"/>
        <rFont val="Times New Roman"/>
        <family val="1"/>
        <charset val="204"/>
      </rPr>
      <t xml:space="preserve"> «Развитие водохозяйственного комплекса и охрана окружающей среды в Амурской области»</t>
    </r>
  </si>
  <si>
    <r>
      <rPr>
        <b/>
        <u/>
        <sz val="14"/>
        <color indexed="8"/>
        <rFont val="Times New Roman"/>
        <family val="1"/>
        <charset val="204"/>
      </rPr>
      <t>Подпрограмма</t>
    </r>
    <r>
      <rPr>
        <b/>
        <sz val="14"/>
        <color indexed="8"/>
        <rFont val="Times New Roman"/>
        <family val="1"/>
        <charset val="204"/>
      </rPr>
      <t xml:space="preserve"> «Обеспечение реализации основных направлений государственной политики в сфере реализации государственной программы»</t>
    </r>
  </si>
  <si>
    <r>
      <rPr>
        <b/>
        <sz val="14"/>
        <rFont val="Times New Roman"/>
        <family val="1"/>
        <charset val="204"/>
      </rPr>
      <t>Финансовое обеспечение государственных полномочий</t>
    </r>
    <r>
      <rPr>
        <sz val="14"/>
        <rFont val="Times New Roman"/>
        <family val="1"/>
        <charset val="204"/>
      </rPr>
      <t xml:space="preserve"> по организации и осуществлению деятельности по опеке и попечительству в отношении совершеннолетних лиц, признанных судом недееспособными вследствие психического расстройства или ограниченных судом в дееспособности вследствие злоупотребления спиртными напитками и наркотическими средствами в рамках подпрограммы «Обеспечение реализации основных направлений государственной политики в сфере реализации государственной программы» государственной программы «Развитие здравоохранения Амурской области», </t>
    </r>
    <r>
      <rPr>
        <b/>
        <sz val="14"/>
        <rFont val="Times New Roman"/>
        <family val="1"/>
        <charset val="204"/>
      </rPr>
      <t>всего</t>
    </r>
  </si>
  <si>
    <r>
      <rPr>
        <b/>
        <sz val="14"/>
        <rFont val="Times New Roman"/>
        <family val="1"/>
        <charset val="204"/>
      </rPr>
      <t xml:space="preserve">Финансовое обеспечение государственных полномочий </t>
    </r>
    <r>
      <rPr>
        <sz val="14"/>
        <rFont val="Times New Roman"/>
        <family val="1"/>
        <charset val="204"/>
      </rPr>
      <t xml:space="preserve">по организационному обеспечению деятельности административных комиссий области в рамках подпрограммы «Обеспечение реализации основных направлений государственной политики в отдельных сферах государственного управления на территории области» государственной программы «Повышение эффективности деятельности органов государственной власти и управления Амурской области», </t>
    </r>
    <r>
      <rPr>
        <b/>
        <sz val="14"/>
        <rFont val="Times New Roman"/>
        <family val="1"/>
        <charset val="204"/>
      </rPr>
      <t>всего</t>
    </r>
  </si>
  <si>
    <r>
      <rPr>
        <b/>
        <sz val="14"/>
        <rFont val="Times New Roman"/>
        <family val="1"/>
        <charset val="204"/>
      </rPr>
      <t>Осуществление полномочий</t>
    </r>
    <r>
      <rPr>
        <sz val="14"/>
        <rFont val="Times New Roman"/>
        <family val="1"/>
        <charset val="204"/>
      </rPr>
      <t xml:space="preserve"> по составлению (изменению) списков кандидатов в присяжные заседатели федеральных судов общей юрисдикции в Российской Федерации в рамках подпрограммы «Обеспечение реализации основных направлений государственной политики в отдельных сферах государственного управления на территории области» государственной программы «Повышение эффективности деятельности органов государственной власти и управления Амурской области», </t>
    </r>
    <r>
      <rPr>
        <b/>
        <sz val="14"/>
        <rFont val="Times New Roman"/>
        <family val="1"/>
        <charset val="204"/>
      </rPr>
      <t>всего</t>
    </r>
  </si>
  <si>
    <t>Наименование мероприятия, источники финансирования</t>
  </si>
  <si>
    <t>ГП АО</t>
  </si>
  <si>
    <t>МП</t>
  </si>
  <si>
    <t xml:space="preserve">% финансирования от планового объема финансирования (ст.3/ст.2) </t>
  </si>
  <si>
    <t xml:space="preserve">% кассового исполнения от планового объема финансирования (ст.5/ст.2) </t>
  </si>
  <si>
    <t xml:space="preserve">% освоения от планового объема финансирования (ст.7/ст.2) </t>
  </si>
  <si>
    <t xml:space="preserve">Ответственный исполнитель - администрация города Благовещенска </t>
  </si>
  <si>
    <t>Непрограммные расходы городского бюджета</t>
  </si>
  <si>
    <t xml:space="preserve">Освоение средств ОБ составляет 76,8%.  </t>
  </si>
  <si>
    <t>Муниципальная программа "Развитие малого и среднего предпринимательства и туризма на территории города Благовещенска"</t>
  </si>
  <si>
    <t>Подпрограмма "Развитие малого и среднего предпринимательства в городе Благовещенске"</t>
  </si>
  <si>
    <r>
      <t xml:space="preserve">Финансовое обеспечение </t>
    </r>
    <r>
      <rPr>
        <b/>
        <sz val="14"/>
        <rFont val="Times New Roman"/>
        <family val="1"/>
        <charset val="204"/>
      </rPr>
      <t>государственных полномочий</t>
    </r>
    <r>
      <rPr>
        <sz val="14"/>
        <rFont val="Times New Roman"/>
        <family val="1"/>
        <charset val="204"/>
      </rPr>
      <t xml:space="preserve"> по организации и осуществлению деятельности по опеке и попечительству в отношении несовершеннолетних в рамках подпрограммы "Социальная поддержка семьи и детей в Амурской области" государственной программы "Развитие системы социальной защиты населения Амурской области", </t>
    </r>
    <r>
      <rPr>
        <b/>
        <sz val="14"/>
        <rFont val="Times New Roman"/>
        <family val="1"/>
        <charset val="204"/>
      </rPr>
      <t>всего</t>
    </r>
  </si>
  <si>
    <r>
      <t xml:space="preserve">Осуществление </t>
    </r>
    <r>
      <rPr>
        <b/>
        <sz val="14"/>
        <rFont val="Times New Roman"/>
        <family val="1"/>
        <charset val="204"/>
      </rPr>
      <t>государственного полномочия</t>
    </r>
    <r>
      <rPr>
        <sz val="14"/>
        <rFont val="Times New Roman"/>
        <family val="1"/>
        <charset val="204"/>
      </rPr>
      <t xml:space="preserve"> по предоставлению единовременной денежной выплаты при передаче ребенка на воспитание в семью в рамках подпрограммы "Социальная поддержка семьи и детей в Амурской области" государственной программы "Развитие системы социальной защиты населения Амурской области", </t>
    </r>
    <r>
      <rPr>
        <b/>
        <sz val="14"/>
        <rFont val="Times New Roman"/>
        <family val="1"/>
        <charset val="204"/>
      </rPr>
      <t>всего</t>
    </r>
  </si>
  <si>
    <t>Подпрограмма "Развитие системы защиты прав детей"</t>
  </si>
  <si>
    <r>
      <rPr>
        <b/>
        <u/>
        <sz val="14"/>
        <rFont val="Times New Roman"/>
        <family val="1"/>
        <charset val="204"/>
      </rPr>
      <t>Подпрограмма</t>
    </r>
    <r>
      <rPr>
        <b/>
        <sz val="14"/>
        <rFont val="Times New Roman"/>
        <family val="1"/>
        <charset val="204"/>
      </rPr>
      <t xml:space="preserve"> 1 "Развитие дошкольного, общего и дополнительного образования детей" </t>
    </r>
  </si>
  <si>
    <r>
      <rPr>
        <b/>
        <u/>
        <sz val="14"/>
        <rFont val="Times New Roman"/>
        <family val="1"/>
        <charset val="204"/>
      </rPr>
      <t>Подпрограмма</t>
    </r>
    <r>
      <rPr>
        <b/>
        <sz val="14"/>
        <rFont val="Times New Roman"/>
        <family val="1"/>
        <charset val="204"/>
      </rPr>
      <t xml:space="preserve"> 2 "Развитие системы защиты прав детей" </t>
    </r>
  </si>
  <si>
    <t>Ответственный исполнитель – администрация города Благовещенска</t>
  </si>
  <si>
    <r>
      <rPr>
        <b/>
        <u/>
        <sz val="14"/>
        <color indexed="8"/>
        <rFont val="Times New Roman"/>
        <family val="1"/>
        <charset val="204"/>
      </rPr>
      <t xml:space="preserve">Подпрограмма 1 </t>
    </r>
    <r>
      <rPr>
        <b/>
        <sz val="14"/>
        <color indexed="8"/>
        <rFont val="Times New Roman"/>
        <family val="1"/>
        <charset val="204"/>
      </rPr>
      <t xml:space="preserve">"Обеспечение доступности комунальных услуг, повышение качества и надежности жилищно-коммунального обслуживания населения" </t>
    </r>
  </si>
  <si>
    <r>
      <t xml:space="preserve">Финансовое обеспечение дорожной деятельности в рамках реализации национального проекта "Безопасные и качественные автомобильные дороги", </t>
    </r>
    <r>
      <rPr>
        <b/>
        <sz val="14"/>
        <rFont val="Times New Roman"/>
        <family val="1"/>
        <charset val="204"/>
      </rPr>
      <t>всего</t>
    </r>
  </si>
  <si>
    <t xml:space="preserve">с учетом отработанного аванса 2018 г по берегоукреплению (участки № 8, № 9) </t>
  </si>
  <si>
    <t>с учетом авансирования по переселению в 2019 г.- , планируемый срок передачи квартир до 01.11.2020.</t>
  </si>
  <si>
    <t>с учётом отработки аванса за 2018 год:</t>
  </si>
  <si>
    <t>Федеральный проект "Обеспечение качественно нового уровня развития инфраструктуры культуры (краткое наименование:"Культурная среда")</t>
  </si>
  <si>
    <t>дополнительно средства ГБ, вне соглашения. Показатель перевыполнен, так как некоторые дети не полную смену пребывают в лагерях. В связи с этой текучкой (прибыл-убыл) большее количество детей охвачено. Выплата зависит от количества проведенных дней.</t>
  </si>
  <si>
    <t>Подпрограмма "Профилактика нарушений общественного порядка,терроризма и экстремизма"</t>
  </si>
  <si>
    <t>Подпрограмма "Обеспечение реализации муниципальной программы "Обеспечение доступным и комфортным жильем населения города Благовещенска на 2015-2021 годы" и прочие расходы"</t>
  </si>
  <si>
    <t>тел 237-135 Левицкая Соглашения нет</t>
  </si>
  <si>
    <t>м/к ГОЧС???</t>
  </si>
  <si>
    <t xml:space="preserve">№? </t>
  </si>
  <si>
    <t>Подпрограмма "Повышение качества и надежности жилищно-коммунального обслуживания населения, обеспечение доступности коммунальных услуг"</t>
  </si>
  <si>
    <t xml:space="preserve">Ответственный исполнитель – администрация города Благовещенска в лице управления культуры </t>
  </si>
  <si>
    <t xml:space="preserve">МП Жилье (переселение) и МП Безопасность (берег). , ОКС, окончание выполнения работ – 30.11.2019, ввод в эксплуатацию - до 31.12.2019. Техническая готовность объекта 93,6%. </t>
  </si>
  <si>
    <t xml:space="preserve">Выплачена компенсация за предоставление 2х жилых помещений из муниципального жилищного фонда на общую сумму 3 527,7 тыс.руб. </t>
  </si>
  <si>
    <t>Приобретены 19 жилых помещений на общую сумму 32 007,7 тыс.руб.</t>
  </si>
  <si>
    <r>
      <rPr>
        <b/>
        <i/>
        <sz val="12"/>
        <rFont val="Times New Roman"/>
        <family val="1"/>
        <charset val="204"/>
      </rPr>
      <t>(дорожный фонд)</t>
    </r>
    <r>
      <rPr>
        <b/>
        <i/>
        <sz val="14"/>
        <rFont val="Times New Roman"/>
        <family val="1"/>
        <charset val="204"/>
      </rPr>
      <t xml:space="preserve"> областной бюджет</t>
    </r>
  </si>
  <si>
    <r>
      <t xml:space="preserve">Обустройство автомобильных дорог и обеспечение условий для безопасного дорожного движения на территории Амурской области, </t>
    </r>
    <r>
      <rPr>
        <b/>
        <sz val="14"/>
        <rFont val="Times New Roman"/>
        <family val="1"/>
        <charset val="204"/>
      </rPr>
      <t>всего</t>
    </r>
  </si>
  <si>
    <r>
      <t>Выравнивание обеспеченности муниципальных образований по реализации ими отдельных расходных обязательств (предоставление субсидии юридическим лицам на возмещение затрат, связанных с выполнением работ по устройству, ремонту и модернизации отдельных элементов обустройства автомобильных дорог в границах городского округа,</t>
    </r>
    <r>
      <rPr>
        <b/>
        <sz val="14"/>
        <rFont val="Times New Roman"/>
        <family val="1"/>
        <charset val="204"/>
      </rPr>
      <t xml:space="preserve"> всего</t>
    </r>
  </si>
  <si>
    <r>
      <t xml:space="preserve">Выравнивание обеспеченности муниципальных образований по реализации ими отдельных расходных обязательств (предоставление cубсидии казенным предприятиям на возмещение затрат, связанных с выполнением заказа по содержанию и обслуживанию средств регулирования дорожного движения, </t>
    </r>
    <r>
      <rPr>
        <b/>
        <sz val="14"/>
        <rFont val="Times New Roman"/>
        <family val="1"/>
        <charset val="204"/>
      </rPr>
      <t>всего</t>
    </r>
  </si>
  <si>
    <r>
      <t xml:space="preserve">Выравнивание обеспеченности муниципальных образований по реализации ими отдельных расходных обязательств (предоставление субсидии казенным предприятиям на возмещение затрат, связанных с выполнением заказа по содержанию и ремонту улично-дорожной сети), </t>
    </r>
    <r>
      <rPr>
        <b/>
        <sz val="14"/>
        <rFont val="Times New Roman"/>
        <family val="1"/>
        <charset val="204"/>
      </rPr>
      <t>всего</t>
    </r>
  </si>
  <si>
    <r>
      <t>Выравнивание обеспеченности муниципальных образований по реализации ими отдельных расходных обязательств (предоставление cубсидии юридическим лицам, предоставляющим населению услуги в отделениях бань,</t>
    </r>
    <r>
      <rPr>
        <b/>
        <sz val="14"/>
        <rFont val="Times New Roman"/>
        <family val="1"/>
        <charset val="204"/>
      </rPr>
      <t xml:space="preserve"> всего</t>
    </r>
  </si>
  <si>
    <r>
      <t xml:space="preserve">Выравнивание обеспеченности муниципальных образований по реализации ими отдельных расходных обязательств (предоставление cубсидии юридическим лицам, предоставляющим населению жилищные услуги по тарифам, не обеспечивающим возмещения затрат (неблагоустроенный жилищный фонд и общежития), </t>
    </r>
    <r>
      <rPr>
        <b/>
        <sz val="14"/>
        <rFont val="Times New Roman"/>
        <family val="1"/>
        <charset val="204"/>
      </rPr>
      <t>всего</t>
    </r>
  </si>
  <si>
    <t>Подпрограмма "Благоустройство территории города Благовещенска"</t>
  </si>
  <si>
    <r>
      <t>Выравнивание обеспеченности муниципальных образований по реализации ими отдельных расходных обязательств (предоставление субсидии казенным предприятиям на возмещение затрат, связанных с выполнением заказа по содержанию муниципальных сетей наружного освещения и световых устройств,</t>
    </r>
    <r>
      <rPr>
        <b/>
        <sz val="14"/>
        <rFont val="Times New Roman"/>
        <family val="1"/>
        <charset val="204"/>
      </rPr>
      <t xml:space="preserve"> всего</t>
    </r>
  </si>
  <si>
    <r>
      <t xml:space="preserve">Выравнивание обеспеченности муниципальных образований по реализации ими отдельных расходных обязательств (предоставление субсидии казенным предприятиям на возмещение затрат, связанных с выполнением заказа по содержанию озелененных территорий общего пользования города Благовещенска, </t>
    </r>
    <r>
      <rPr>
        <b/>
        <sz val="14"/>
        <rFont val="Times New Roman"/>
        <family val="1"/>
        <charset val="204"/>
      </rPr>
      <t>всего</t>
    </r>
  </si>
  <si>
    <r>
      <t xml:space="preserve">Выравнивание обеспеченности муниципальных образований по реализации ими отдельных расходных обязательств (предоставление cубсидии казенным предприятиям на возмещение затрат, связанных с выполнением заказа по уборке с территорий общего пользования случайного мусора и несанкционированных свалок, а также по установке и содержанию элементов благоустройства на территориях общего пользования муниципального образования города Благовещенска, </t>
    </r>
    <r>
      <rPr>
        <b/>
        <sz val="14"/>
        <rFont val="Times New Roman"/>
        <family val="1"/>
        <charset val="204"/>
      </rPr>
      <t>всего</t>
    </r>
  </si>
  <si>
    <r>
      <rPr>
        <b/>
        <u/>
        <sz val="14"/>
        <color indexed="8"/>
        <rFont val="Times New Roman"/>
        <family val="1"/>
        <charset val="204"/>
      </rPr>
      <t>Подпрограмма 1</t>
    </r>
    <r>
      <rPr>
        <b/>
        <sz val="14"/>
        <color indexed="8"/>
        <rFont val="Times New Roman"/>
        <family val="1"/>
        <charset val="204"/>
      </rPr>
      <t xml:space="preserve">  «Повышение эффективности управления государственными финансами и государственным долгом Амурской области»
</t>
    </r>
  </si>
  <si>
    <r>
      <rPr>
        <b/>
        <u/>
        <sz val="14"/>
        <color indexed="8"/>
        <rFont val="Times New Roman"/>
        <family val="1"/>
        <charset val="204"/>
      </rPr>
      <t>Подпрограмма 2</t>
    </r>
    <r>
      <rPr>
        <b/>
        <sz val="14"/>
        <color indexed="8"/>
        <rFont val="Times New Roman"/>
        <family val="1"/>
        <charset val="204"/>
      </rPr>
      <t xml:space="preserve"> «Обеспечение реализации основных направлений государственной политики в отдельных сферах государственного управления на территории области</t>
    </r>
  </si>
  <si>
    <r>
      <t>Обеспечение обучающихся по общеобразовательным программам начального общего образования в муниципальных общеобразовательных организациях питанием,</t>
    </r>
    <r>
      <rPr>
        <b/>
        <sz val="14"/>
        <rFont val="Times New Roman"/>
        <family val="1"/>
        <charset val="204"/>
      </rPr>
      <t xml:space="preserve"> всего</t>
    </r>
  </si>
  <si>
    <t>непрограммные расходы ГБ</t>
  </si>
  <si>
    <t>ФБ</t>
  </si>
  <si>
    <t>ОБ</t>
  </si>
  <si>
    <t>за 2020 год</t>
  </si>
  <si>
    <t>Муниципальная программа "Обеспечение доступным и комфортным жильем населения города Благовещенска"</t>
  </si>
  <si>
    <t>Капитальные вложения в объекты муниципальной собственности (Берегоукрепление и реконструкция набережной р.Амур, г.Благовещенск (4-й этап строительства: 2 пусковой комплекс (участок № 10)</t>
  </si>
  <si>
    <r>
      <rPr>
        <sz val="12"/>
        <color indexed="8"/>
        <rFont val="Calibri"/>
        <family val="2"/>
      </rPr>
      <t xml:space="preserve">с 2020 года - МП Жилье (БГЖЦ гл. бухг. Левицкая Наталья Борисовна 237-135, Ганина Инна Евгеньевна 237-146) </t>
    </r>
    <r>
      <rPr>
        <sz val="12"/>
        <color indexed="10"/>
        <rFont val="Calibri"/>
        <family val="2"/>
        <charset val="204"/>
      </rPr>
      <t>Частично КАП.РАСХ и ПРОЧ.РАСХ</t>
    </r>
  </si>
  <si>
    <r>
      <t xml:space="preserve">В 2019 году муниципальным образованием городом Благовещенском принято участие </t>
    </r>
    <r>
      <rPr>
        <b/>
        <sz val="14"/>
        <color indexed="17"/>
        <rFont val="Times New Roman"/>
        <family val="1"/>
        <charset val="204"/>
      </rPr>
      <t>в 7 государственных программах РФ (8 подпрограммах)</t>
    </r>
    <r>
      <rPr>
        <sz val="14"/>
        <color indexed="17"/>
        <rFont val="Times New Roman"/>
        <family val="1"/>
        <charset val="204"/>
      </rPr>
      <t xml:space="preserve">, финансируемых из федерального бюджета, </t>
    </r>
    <r>
      <rPr>
        <b/>
        <sz val="14"/>
        <color indexed="17"/>
        <rFont val="Times New Roman"/>
        <family val="1"/>
        <charset val="204"/>
      </rPr>
      <t>12 государственных программах Амурской области (20 подпрограммах)</t>
    </r>
    <r>
      <rPr>
        <sz val="14"/>
        <color indexed="17"/>
        <rFont val="Times New Roman"/>
        <family val="1"/>
        <charset val="204"/>
      </rPr>
      <t xml:space="preserve">, финансируемых из областного бюджета. Общая сумма привлеченных средств из федерального и областного бюджетов составила   </t>
    </r>
    <r>
      <rPr>
        <b/>
        <sz val="14"/>
        <color indexed="17"/>
        <rFont val="Times New Roman"/>
        <family val="1"/>
        <charset val="204"/>
      </rPr>
      <t>3 420,4 млн. руб.</t>
    </r>
    <r>
      <rPr>
        <sz val="14"/>
        <color indexed="17"/>
        <rFont val="Times New Roman"/>
        <family val="1"/>
        <charset val="204"/>
      </rPr>
      <t xml:space="preserve"> Средства федерального бюджета освоены на </t>
    </r>
    <r>
      <rPr>
        <b/>
        <sz val="14"/>
        <color indexed="17"/>
        <rFont val="Times New Roman"/>
        <family val="1"/>
        <charset val="204"/>
      </rPr>
      <t>93,5%</t>
    </r>
    <r>
      <rPr>
        <sz val="14"/>
        <color indexed="17"/>
        <rFont val="Times New Roman"/>
        <family val="1"/>
        <charset val="204"/>
      </rPr>
      <t xml:space="preserve">, областного бюджета на </t>
    </r>
    <r>
      <rPr>
        <b/>
        <sz val="14"/>
        <color indexed="17"/>
        <rFont val="Times New Roman"/>
        <family val="1"/>
        <charset val="204"/>
      </rPr>
      <t>95,7%</t>
    </r>
    <r>
      <rPr>
        <sz val="14"/>
        <color indexed="17"/>
        <rFont val="Times New Roman"/>
        <family val="1"/>
        <charset val="204"/>
      </rPr>
      <t xml:space="preserve">. В том числе принято участие в реализации </t>
    </r>
    <r>
      <rPr>
        <b/>
        <sz val="14"/>
        <color indexed="17"/>
        <rFont val="Times New Roman"/>
        <family val="1"/>
        <charset val="204"/>
      </rPr>
      <t>5 национальных проектов Российской Федерации (7 федеральных и региональных проектов)</t>
    </r>
    <r>
      <rPr>
        <sz val="14"/>
        <color indexed="17"/>
        <rFont val="Times New Roman"/>
        <family val="1"/>
        <charset val="204"/>
      </rPr>
      <t xml:space="preserve">, финансируемых из федерального и областного бюджетов в рамках государственных программ Российской Федерации и Амурской области. Общая сумма привлеченных средств из федерального и областного бюджетов составила </t>
    </r>
    <r>
      <rPr>
        <b/>
        <sz val="14"/>
        <color indexed="17"/>
        <rFont val="Times New Roman"/>
        <family val="1"/>
        <charset val="204"/>
      </rPr>
      <t xml:space="preserve">843,7 млн.руб. </t>
    </r>
    <r>
      <rPr>
        <sz val="14"/>
        <color indexed="17"/>
        <rFont val="Times New Roman"/>
        <family val="1"/>
        <charset val="204"/>
      </rPr>
      <t xml:space="preserve">Средства федерального бюджета освоены на </t>
    </r>
    <r>
      <rPr>
        <b/>
        <sz val="14"/>
        <color indexed="17"/>
        <rFont val="Times New Roman"/>
        <family val="1"/>
        <charset val="204"/>
      </rPr>
      <t>95,9%</t>
    </r>
    <r>
      <rPr>
        <sz val="14"/>
        <color indexed="17"/>
        <rFont val="Times New Roman"/>
        <family val="1"/>
        <charset val="204"/>
      </rPr>
      <t xml:space="preserve">, областного бюджета на </t>
    </r>
    <r>
      <rPr>
        <b/>
        <sz val="14"/>
        <color indexed="17"/>
        <rFont val="Times New Roman"/>
        <family val="1"/>
        <charset val="204"/>
      </rPr>
      <t>61,1%</t>
    </r>
    <r>
      <rPr>
        <sz val="14"/>
        <color indexed="17"/>
        <rFont val="Times New Roman"/>
        <family val="1"/>
        <charset val="204"/>
      </rPr>
      <t xml:space="preserve">.) 
</t>
    </r>
  </si>
  <si>
    <r>
      <rPr>
        <b/>
        <u/>
        <sz val="14"/>
        <color indexed="17"/>
        <rFont val="Times New Roman"/>
        <family val="1"/>
        <charset val="204"/>
      </rPr>
      <t>Освоение средств ФБ и ОБ составляет 100 %.</t>
    </r>
    <r>
      <rPr>
        <sz val="14"/>
        <color indexed="17"/>
        <rFont val="Times New Roman"/>
        <family val="1"/>
        <charset val="204"/>
      </rPr>
      <t xml:space="preserve"> Между администрацией города Благовещенска и министерством жилищно-коммунального хозяйства Амурской области заключено </t>
    </r>
    <r>
      <rPr>
        <b/>
        <sz val="14"/>
        <color indexed="17"/>
        <rFont val="Times New Roman"/>
        <family val="1"/>
        <charset val="204"/>
      </rPr>
      <t>соглашение</t>
    </r>
    <r>
      <rPr>
        <sz val="14"/>
        <color indexed="17"/>
        <rFont val="Times New Roman"/>
        <family val="1"/>
        <charset val="204"/>
      </rPr>
      <t xml:space="preserve"> от 15.04.2019 №10701000-1-2019-006 (дополнительные соглашения от 22.05.2019 и от 05.08.2019) о предоставлении в 2019 году субсидии на софинансирование программ современной городской среды на сумму 117 645,4 тыс. руб. </t>
    </r>
    <r>
      <rPr>
        <i/>
        <sz val="14"/>
        <color indexed="17"/>
        <rFont val="Times New Roman"/>
        <family val="1"/>
        <charset val="204"/>
      </rPr>
      <t>(уровень софинансирования 90,91%)</t>
    </r>
    <r>
      <rPr>
        <sz val="14"/>
        <color indexed="17"/>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обязательств-129 409,9 тыс. руб.). </t>
    </r>
    <r>
      <rPr>
        <b/>
        <sz val="14"/>
        <color indexed="17"/>
        <rFont val="Times New Roman"/>
        <family val="1"/>
        <charset val="204"/>
      </rPr>
      <t xml:space="preserve">Достигнутый результат: </t>
    </r>
    <r>
      <rPr>
        <sz val="14"/>
        <color indexed="17"/>
        <rFont val="Times New Roman"/>
        <family val="1"/>
        <charset val="204"/>
      </rPr>
      <t xml:space="preserve">благоустроены (модернизированы) </t>
    </r>
    <r>
      <rPr>
        <b/>
        <sz val="14"/>
        <color indexed="17"/>
        <rFont val="Times New Roman"/>
        <family val="1"/>
        <charset val="204"/>
      </rPr>
      <t>23 территории города</t>
    </r>
    <r>
      <rPr>
        <sz val="14"/>
        <color indexed="17"/>
        <rFont val="Times New Roman"/>
        <family val="1"/>
        <charset val="204"/>
      </rPr>
      <t xml:space="preserve">, в том числе одна общественная и 22 дворовые по следующим адресам:
- ул. 50 лет Октября - ул. Зелёная (сквер в квартале 433);
- ул. Пограничная 124, 124/1, 124/2, 124/3, 126;
- ул. 50 лет Октября  203, 203/1, ул. Кольцевая 42 А, ул. Островского 236;
- ул. Игнатьевское шоссе 14/4, 14/6, ул. Советская 3,5,7, ул. Ленина 80, ул. Зейская 92, ул. Театральная 32;
- ул. Пушкина 36, 41, ул. Кузнечная 58/68, ул. Чайковского 191, 193, 193/2. 
</t>
    </r>
    <r>
      <rPr>
        <b/>
        <sz val="14"/>
        <color indexed="17"/>
        <rFont val="Times New Roman"/>
        <family val="1"/>
        <charset val="204"/>
      </rPr>
      <t xml:space="preserve">
 </t>
    </r>
    <r>
      <rPr>
        <sz val="14"/>
        <color indexed="17"/>
        <rFont val="Times New Roman"/>
        <family val="1"/>
        <charset val="204"/>
      </rPr>
      <t xml:space="preserve">
</t>
    </r>
  </si>
  <si>
    <r>
      <rPr>
        <b/>
        <u/>
        <sz val="14"/>
        <color indexed="17"/>
        <rFont val="Times New Roman"/>
        <family val="1"/>
        <charset val="204"/>
      </rPr>
      <t>Освоение средств ФБ и ОБ составляет 100%.</t>
    </r>
    <r>
      <rPr>
        <sz val="14"/>
        <color indexed="17"/>
        <rFont val="Times New Roman"/>
        <family val="1"/>
        <charset val="204"/>
      </rPr>
      <t xml:space="preserve"> Между администрацией города Благовещенска и министерством образования и науки Амурской области заключено </t>
    </r>
    <r>
      <rPr>
        <b/>
        <sz val="14"/>
        <color indexed="17"/>
        <rFont val="Times New Roman"/>
        <family val="1"/>
        <charset val="204"/>
      </rPr>
      <t xml:space="preserve">соглашение </t>
    </r>
    <r>
      <rPr>
        <sz val="14"/>
        <color indexed="17"/>
        <rFont val="Times New Roman"/>
        <family val="1"/>
        <charset val="204"/>
      </rPr>
      <t>от 25.03.2019 № 10701000-1-2019-003 о предоставлении в 2019 году субсидии на софинансирование расходных обязательств, возникающих при реализации мероприятий по содействию создания в Амурской области новых мест в общеобразовательных организациях, на сумму 55 040,5 тыс. руб.</t>
    </r>
    <r>
      <rPr>
        <b/>
        <sz val="14"/>
        <color indexed="17"/>
        <rFont val="Times New Roman"/>
        <family val="1"/>
        <charset val="204"/>
      </rPr>
      <t xml:space="preserve"> </t>
    </r>
    <r>
      <rPr>
        <sz val="14"/>
        <color indexed="17"/>
        <rFont val="Times New Roman"/>
        <family val="1"/>
        <charset val="204"/>
      </rPr>
      <t>(</t>
    </r>
    <r>
      <rPr>
        <i/>
        <sz val="14"/>
        <color indexed="17"/>
        <rFont val="Times New Roman"/>
        <family val="1"/>
        <charset val="204"/>
      </rPr>
      <t>уровень софинансирования 95%)</t>
    </r>
    <r>
      <rPr>
        <sz val="14"/>
        <color indexed="17"/>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57 937,5 тыс. руб.). </t>
    </r>
    <r>
      <rPr>
        <b/>
        <sz val="14"/>
        <color indexed="17"/>
        <rFont val="Times New Roman"/>
        <family val="1"/>
        <charset val="204"/>
      </rPr>
      <t xml:space="preserve">Достигнутый результат: </t>
    </r>
    <r>
      <rPr>
        <sz val="14"/>
        <color indexed="17"/>
        <rFont val="Times New Roman"/>
        <family val="1"/>
        <charset val="204"/>
      </rPr>
      <t xml:space="preserve">созданы </t>
    </r>
    <r>
      <rPr>
        <b/>
        <sz val="14"/>
        <color indexed="17"/>
        <rFont val="Times New Roman"/>
        <family val="1"/>
        <charset val="204"/>
      </rPr>
      <t>528 новых мест</t>
    </r>
    <r>
      <rPr>
        <sz val="14"/>
        <color indexed="17"/>
        <rFont val="Times New Roman"/>
        <family val="1"/>
        <charset val="204"/>
      </rPr>
      <t xml:space="preserve"> при </t>
    </r>
    <r>
      <rPr>
        <b/>
        <sz val="14"/>
        <color indexed="17"/>
        <rFont val="Times New Roman"/>
        <family val="1"/>
        <charset val="204"/>
      </rPr>
      <t>МАОУ «Школа № 22 г. Благовещенска»</t>
    </r>
    <r>
      <rPr>
        <sz val="14"/>
        <color indexed="17"/>
        <rFont val="Times New Roman"/>
        <family val="1"/>
        <charset val="204"/>
      </rPr>
      <t xml:space="preserve"> за счет строительства </t>
    </r>
    <r>
      <rPr>
        <b/>
        <sz val="14"/>
        <color indexed="17"/>
        <rFont val="Times New Roman"/>
        <family val="1"/>
        <charset val="204"/>
      </rPr>
      <t xml:space="preserve">корпуса № 2 </t>
    </r>
    <r>
      <rPr>
        <sz val="14"/>
        <color indexed="17"/>
        <rFont val="Times New Roman"/>
        <family val="1"/>
        <charset val="204"/>
      </rPr>
      <t>(исполнен договор от 23.10.2017 № 449120 с АО «Строительная компания №1»).</t>
    </r>
    <r>
      <rPr>
        <b/>
        <sz val="14"/>
        <color indexed="17"/>
        <rFont val="Times New Roman"/>
        <family val="1"/>
        <charset val="204"/>
      </rPr>
      <t xml:space="preserve"> </t>
    </r>
    <r>
      <rPr>
        <sz val="14"/>
        <color indexed="17"/>
        <rFont val="Times New Roman"/>
        <family val="1"/>
        <charset val="204"/>
      </rPr>
      <t xml:space="preserve">Открытие корпуса состоялось 01.09.2019. </t>
    </r>
  </si>
  <si>
    <r>
      <rPr>
        <b/>
        <u/>
        <sz val="14"/>
        <color indexed="17"/>
        <rFont val="Times New Roman"/>
        <family val="1"/>
        <charset val="204"/>
      </rPr>
      <t xml:space="preserve">Освоение средств ФБ и ОБ составляет 100%. </t>
    </r>
    <r>
      <rPr>
        <sz val="14"/>
        <color indexed="17"/>
        <rFont val="Times New Roman"/>
        <family val="1"/>
        <charset val="204"/>
      </rPr>
      <t xml:space="preserve"> Между администрацией города Благовещенска и министерством социальной защиты населения Амурской области заключено соглашение от 01.03.2019 №1 (доп.соглашения) о предоставлении в 2019 году субвенции из федерального и областного бюджетов бюджету муниципального образования города Благовещенска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Приобретены 19 жилых помещений на общую сумму 32 007,7 тыс.руб., выплачена компенсация за предоставление 2х жилых помещений из муниципального жилищного фонда на общую сумму 3 527,7 тыс.руб. </t>
    </r>
  </si>
  <si>
    <r>
      <rPr>
        <b/>
        <u/>
        <sz val="14"/>
        <color indexed="17"/>
        <rFont val="Times New Roman"/>
        <family val="1"/>
        <charset val="204"/>
      </rPr>
      <t>Освоение средств ОБ составляет 99,3 %.</t>
    </r>
    <r>
      <rPr>
        <sz val="14"/>
        <color indexed="17"/>
        <rFont val="Times New Roman"/>
        <family val="1"/>
        <charset val="204"/>
      </rPr>
      <t xml:space="preserve"> Между администрацией города Благовещенска и министерством транспорта и дорожного хозяйства Амурской области заключено соглашение от 17.05.2019 № 203-05/с (дополнительное соглашение от 12.11.2019 №4) о предоставлении в 2019 году из областного бюджета субсидии на софинансирование расходов по осуществлению дорожной деятельности в отношении автомобильных дорог местного значения и сооружений на них в размере 173 573,1 тыс.руб. от общего объема бюджетных ассигнований, предусматриваемых в бюджете города на финансовое обеспечение расходных обязательств - 189 066,0 тыс. руб. В рамках мероприятия выполнены строительно-монтажные работы на объекте «Строительство дорог в районе «5-й стройки» для обеспечения транспортной инфраструктурой земельных участков, предоставленных многодетным семьям I этап» (восстановление и закрепление трассы по ул.Энтузиастов - 956,73 метра). Исполнен муниципальный контракт от 28.05.2018 № 222803 на сумму 66 448,5 тыс.руб., заключенный МУ «ГУКС» с ООО «СТРОЙУЮТ».   
</t>
    </r>
  </si>
  <si>
    <r>
      <rPr>
        <b/>
        <u/>
        <sz val="14"/>
        <color indexed="17"/>
        <rFont val="Times New Roman"/>
        <family val="1"/>
        <charset val="204"/>
      </rPr>
      <t xml:space="preserve">Освоение средств ОБ  составляет 100%. </t>
    </r>
    <r>
      <rPr>
        <sz val="14"/>
        <color indexed="17"/>
        <rFont val="Times New Roman"/>
        <family val="1"/>
        <charset val="204"/>
      </rPr>
      <t>Оборудованы 241 контейнерных площадок для сбора ТКО, в том числе 236 открытого типа в отдаленных районах (пос. Моховая падь, район Тайвань, пос. Астрахановка) и 5 закрытого типа в районе ул. Горького.</t>
    </r>
  </si>
  <si>
    <r>
      <rPr>
        <b/>
        <u/>
        <sz val="14"/>
        <color indexed="17"/>
        <rFont val="Times New Roman"/>
        <family val="1"/>
        <charset val="204"/>
      </rPr>
      <t xml:space="preserve">Освоение средств ОБ составляет 99,3%. </t>
    </r>
    <r>
      <rPr>
        <sz val="14"/>
        <color indexed="17"/>
        <rFont val="Times New Roman"/>
        <family val="1"/>
        <charset val="204"/>
      </rPr>
      <t xml:space="preserve">Между администрацией города Благовещенска и министерством жилищно-коммунального хозяйства Амурской области заключено соглашение от 11.06.2019 о предоставлении в 2019 году субсидии на поддержку административного центра Амурской области в размере 50 000,0 тыс.руб. </t>
    </r>
    <r>
      <rPr>
        <i/>
        <sz val="14"/>
        <color indexed="17"/>
        <rFont val="Times New Roman"/>
        <family val="1"/>
        <charset val="204"/>
      </rPr>
      <t>(уровень софинансирования 95%)</t>
    </r>
    <r>
      <rPr>
        <sz val="14"/>
        <color indexed="17"/>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- 52 500,0 тыс. руб. Осуществлено финансирование за выполненные работы по: 1) благоустройству общественных территорий города Благовещенска в кварталах 46, 44-47, 351 и по ул. Заводская, 2 на сумму 22 518,4 тыс.руб. (в рамках заключенных муниципальных контрактов МУ "ГУКС); 2) обустройству дворовых территорий города Благовещенска в количестве 41 ед. на сумму 29 602,3 тыс.руб. (в рамках заключенных муниципальных контрактов УЖКХ).</t>
    </r>
  </si>
  <si>
    <r>
      <rPr>
        <b/>
        <u/>
        <sz val="14"/>
        <color indexed="17"/>
        <rFont val="Times New Roman"/>
        <family val="1"/>
        <charset val="204"/>
      </rPr>
      <t>Освоение средств ОБ составляет 98,8%.</t>
    </r>
    <r>
      <rPr>
        <sz val="14"/>
        <color indexed="17"/>
        <rFont val="Times New Roman"/>
        <family val="1"/>
        <charset val="204"/>
      </rPr>
      <t xml:space="preserve"> </t>
    </r>
  </si>
  <si>
    <r>
      <t xml:space="preserve">Между администрацией города Благовещенска и управлением государственной гражданской службы и профилактики коррупционных и иных правонарушений Амурской области заключено соглашение от 29.01.2019 №1 (дополнительное соглашение от 28.11.2019 №1) о предоставлении субсидии на софинансирование расходов, связанных с реализацией аппаратно - программного комплекса «Безопасный город», в размере 253,0 тыс.руб. </t>
    </r>
    <r>
      <rPr>
        <i/>
        <sz val="14"/>
        <color indexed="17"/>
        <rFont val="Times New Roman"/>
        <family val="1"/>
        <charset val="204"/>
      </rPr>
      <t>(уровень софинансирования 10%)</t>
    </r>
    <r>
      <rPr>
        <sz val="14"/>
        <color indexed="17"/>
        <rFont val="Times New Roman"/>
        <family val="1"/>
        <charset val="204"/>
      </rPr>
      <t>. Управлением по делам ГО и ЧС города Благовещенска исполнены муниципальные котракты на поставку IP-камер в количестве 61 шт.</t>
    </r>
  </si>
  <si>
    <t xml:space="preserve">Муниципальная программа "Развитие образования города Благовещенска" </t>
  </si>
  <si>
    <t>2 муниципальные программы: "Обеспечение безопасности жизнедеятельности населения и территории города Благовещенска" и "Обеспечение доступным и комфортным жильем населения города Благовещенска"</t>
  </si>
  <si>
    <t>Муниципальная программа "Обеспечение безопасности жизнедеятельности населения и территории города Благовещенска"</t>
  </si>
  <si>
    <t xml:space="preserve">Муниципальная программа "Развитие транспортной системы города Благовещенска" </t>
  </si>
  <si>
    <t xml:space="preserve">Муниципальная программа "Развитие и сохранение культуры в городе Благовещенске" </t>
  </si>
  <si>
    <t>Муниципальная программа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t>
  </si>
  <si>
    <r>
      <rPr>
        <b/>
        <u/>
        <sz val="14"/>
        <color indexed="8"/>
        <rFont val="Times New Roman"/>
        <family val="1"/>
        <charset val="204"/>
      </rPr>
      <t xml:space="preserve">Подпрограмма </t>
    </r>
    <r>
      <rPr>
        <b/>
        <sz val="14"/>
        <color indexed="8"/>
        <rFont val="Times New Roman"/>
        <family val="1"/>
        <charset val="204"/>
      </rPr>
      <t>"</t>
    </r>
    <r>
      <rPr>
        <b/>
        <sz val="14"/>
        <color indexed="17"/>
        <rFont val="Times New Roman"/>
        <family val="1"/>
        <charset val="204"/>
      </rPr>
      <t>Развитие субъектов малого и среднего предпринимательства на территории Амурской области</t>
    </r>
    <r>
      <rPr>
        <b/>
        <sz val="14"/>
        <color indexed="8"/>
        <rFont val="Times New Roman"/>
        <family val="1"/>
        <charset val="204"/>
      </rPr>
      <t xml:space="preserve">" </t>
    </r>
  </si>
  <si>
    <t>Подпрограмма "Развитие туризма в городе Благовещенске"</t>
  </si>
  <si>
    <r>
      <t>Капитальные вложения в объекты муниципальной собственности (Большой городской центр "Трибуна Холл" г. Благовещенск, Амурская область),</t>
    </r>
    <r>
      <rPr>
        <b/>
        <sz val="14"/>
        <rFont val="Times New Roman"/>
        <family val="1"/>
        <charset val="204"/>
      </rPr>
      <t xml:space="preserve"> всего</t>
    </r>
  </si>
  <si>
    <t>Подпрограмма "Развитие пассажирского транспорта в городе Благовещенске"</t>
  </si>
  <si>
    <r>
      <t xml:space="preserve">Организация транспортного обслуживания населения, </t>
    </r>
    <r>
      <rPr>
        <b/>
        <sz val="14"/>
        <rFont val="Times New Roman"/>
        <family val="1"/>
        <charset val="204"/>
      </rPr>
      <t>всего</t>
    </r>
  </si>
  <si>
    <r>
      <rPr>
        <b/>
        <u/>
        <sz val="14"/>
        <color indexed="8"/>
        <rFont val="Times New Roman"/>
        <family val="1"/>
        <charset val="204"/>
      </rPr>
      <t>Подпрограмма</t>
    </r>
    <r>
      <rPr>
        <b/>
        <sz val="14"/>
        <color indexed="8"/>
        <rFont val="Times New Roman"/>
        <family val="1"/>
        <charset val="204"/>
      </rPr>
      <t xml:space="preserve"> </t>
    </r>
    <r>
      <rPr>
        <b/>
        <sz val="14"/>
        <color indexed="17"/>
        <rFont val="Times New Roman"/>
        <family val="1"/>
        <charset val="204"/>
      </rPr>
      <t xml:space="preserve">«Развитие сети автомобильных дорог общего пользования Амурской области»               </t>
    </r>
    <r>
      <rPr>
        <b/>
        <sz val="14"/>
        <color indexed="8"/>
        <rFont val="Times New Roman"/>
        <family val="1"/>
        <charset val="204"/>
      </rPr>
      <t xml:space="preserve">                                                                                                                 </t>
    </r>
  </si>
  <si>
    <r>
      <t xml:space="preserve">Ответственный исполнитель – </t>
    </r>
    <r>
      <rPr>
        <i/>
        <sz val="14"/>
        <color indexed="17"/>
        <rFont val="Times New Roman"/>
        <family val="1"/>
        <charset val="204"/>
      </rPr>
      <t>управление архитектуры и градостроительства, МУ «ГУКС», управление ЖКХ</t>
    </r>
  </si>
  <si>
    <r>
      <rPr>
        <b/>
        <u/>
        <sz val="14"/>
        <color indexed="8"/>
        <rFont val="Times New Roman"/>
        <family val="1"/>
        <charset val="204"/>
      </rPr>
      <t xml:space="preserve">Подпрограмма 1 </t>
    </r>
    <r>
      <rPr>
        <b/>
        <sz val="14"/>
        <color indexed="8"/>
        <rFont val="Times New Roman"/>
        <family val="1"/>
        <charset val="204"/>
      </rPr>
      <t>"</t>
    </r>
    <r>
      <rPr>
        <b/>
        <sz val="14"/>
        <color indexed="17"/>
        <rFont val="Times New Roman"/>
        <family val="1"/>
        <charset val="204"/>
      </rPr>
      <t xml:space="preserve">Обеспечение доступности комунальных услуг, повышение качества и надежности жилищно-коммунального обслуживания населения" </t>
    </r>
  </si>
  <si>
    <r>
      <t xml:space="preserve">Стимулирование программ развития жилищного строительства субъектов Российской Федерации, </t>
    </r>
    <r>
      <rPr>
        <b/>
        <sz val="14"/>
        <rFont val="Times New Roman"/>
        <family val="1"/>
        <charset val="204"/>
      </rPr>
      <t>всего</t>
    </r>
  </si>
  <si>
    <t>Подпрограмма "Народное творчество и культурно-досуговая деятельность"</t>
  </si>
  <si>
    <r>
      <t xml:space="preserve">Обеспечение развития и укрепления материально-технической базы домов культуры в населенных пунктах с числом жителей до 50 тысяч человек, </t>
    </r>
    <r>
      <rPr>
        <b/>
        <sz val="14"/>
        <rFont val="Times New Roman"/>
        <family val="1"/>
        <charset val="204"/>
      </rPr>
      <t>всего</t>
    </r>
  </si>
  <si>
    <r>
      <rPr>
        <b/>
        <u/>
        <sz val="14"/>
        <color indexed="8"/>
        <rFont val="Times New Roman"/>
        <family val="1"/>
        <charset val="204"/>
      </rPr>
      <t>Подпрограмма</t>
    </r>
    <r>
      <rPr>
        <b/>
        <sz val="14"/>
        <color indexed="8"/>
        <rFont val="Times New Roman"/>
        <family val="1"/>
        <charset val="204"/>
      </rPr>
      <t xml:space="preserve"> "</t>
    </r>
    <r>
      <rPr>
        <b/>
        <sz val="14"/>
        <color indexed="17"/>
        <rFont val="Times New Roman"/>
        <family val="1"/>
        <charset val="204"/>
      </rPr>
      <t>Историко-культурное наследие</t>
    </r>
    <r>
      <rPr>
        <b/>
        <sz val="14"/>
        <color indexed="8"/>
        <rFont val="Times New Roman"/>
        <family val="1"/>
        <charset val="204"/>
      </rPr>
      <t xml:space="preserve">" </t>
    </r>
  </si>
  <si>
    <r>
      <t xml:space="preserve">Реализация мероприятий по развитию и сохранению культуры муниципальных образованиях Амурской области, </t>
    </r>
    <r>
      <rPr>
        <b/>
        <sz val="14"/>
        <rFont val="Times New Roman"/>
        <family val="1"/>
        <charset val="204"/>
      </rPr>
      <t>всего</t>
    </r>
  </si>
  <si>
    <r>
      <t>Проведение мероприятий по противопожарной и антитеррористической защищенности муниципальных образовательных организаций,</t>
    </r>
    <r>
      <rPr>
        <b/>
        <sz val="14"/>
        <rFont val="Times New Roman"/>
        <family val="1"/>
        <charset val="204"/>
      </rPr>
      <t xml:space="preserve"> всего</t>
    </r>
  </si>
  <si>
    <r>
      <rPr>
        <b/>
        <u/>
        <sz val="14"/>
        <color indexed="17"/>
        <rFont val="Times New Roman"/>
        <family val="1"/>
        <charset val="204"/>
      </rPr>
      <t>Подпрограмма</t>
    </r>
    <r>
      <rPr>
        <b/>
        <sz val="14"/>
        <color indexed="17"/>
        <rFont val="Times New Roman"/>
        <family val="1"/>
        <charset val="204"/>
      </rPr>
      <t xml:space="preserve"> 1 "Развитие дошкольного, общего и дополнительного образования детей" </t>
    </r>
  </si>
  <si>
    <r>
      <t xml:space="preserve">Развитие интеллектуального , творческого и физического потенциала всех категорий детей, </t>
    </r>
    <r>
      <rPr>
        <b/>
        <sz val="14"/>
        <rFont val="Times New Roman"/>
        <family val="1"/>
        <charset val="204"/>
      </rPr>
      <t>всего</t>
    </r>
  </si>
  <si>
    <r>
      <t xml:space="preserve">Финансовое обеспечение дорожной деятельности за счет средств резервного фонда Правительства Российской Федерации, </t>
    </r>
    <r>
      <rPr>
        <b/>
        <sz val="14"/>
        <rFont val="Times New Roman"/>
        <family val="1"/>
        <charset val="204"/>
      </rPr>
      <t>всего</t>
    </r>
  </si>
  <si>
    <r>
      <rPr>
        <b/>
        <u/>
        <sz val="14"/>
        <rFont val="Times New Roman"/>
        <family val="1"/>
        <charset val="204"/>
      </rPr>
      <t>Подпрограмма</t>
    </r>
    <r>
      <rPr>
        <b/>
        <sz val="14"/>
        <rFont val="Times New Roman"/>
        <family val="1"/>
        <charset val="204"/>
      </rPr>
      <t xml:space="preserve"> "Библиотечное обслуживание"</t>
    </r>
  </si>
  <si>
    <r>
      <rPr>
        <b/>
        <u/>
        <sz val="14"/>
        <color indexed="8"/>
        <rFont val="Times New Roman"/>
        <family val="1"/>
        <charset val="204"/>
      </rPr>
      <t>Подпрограмма  2</t>
    </r>
    <r>
      <rPr>
        <b/>
        <sz val="14"/>
        <color indexed="8"/>
        <rFont val="Times New Roman"/>
        <family val="1"/>
        <charset val="204"/>
      </rPr>
      <t xml:space="preserve"> "Обеспечение реализации основных направлений государственной политики в сфере реализации государственной программы"              
</t>
    </r>
  </si>
  <si>
    <r>
      <rPr>
        <b/>
        <u/>
        <sz val="14"/>
        <color indexed="36"/>
        <rFont val="Times New Roman"/>
        <family val="1"/>
        <charset val="204"/>
      </rPr>
      <t xml:space="preserve">Освоение средств ОБ составляет 100 %. </t>
    </r>
    <r>
      <rPr>
        <sz val="14"/>
        <color indexed="36"/>
        <rFont val="Times New Roman"/>
        <family val="1"/>
        <charset val="204"/>
      </rPr>
      <t xml:space="preserve">Средства направлены на приобретение канцелярских товаров для работника МУ "БГАЖЦ", осуществляющего мероприятия по постановке на учет и учет граждан, имеющих право на получение жилищных субсидий на приобретение или строительство жилых помещений в связи с выездом из районов Крайнего Севера и приравненных к ним местностей. </t>
    </r>
  </si>
  <si>
    <r>
      <rPr>
        <b/>
        <u/>
        <sz val="14"/>
        <color indexed="36"/>
        <rFont val="Times New Roman"/>
        <family val="1"/>
        <charset val="204"/>
      </rPr>
      <t>Освоение средств ОБ составляет 84,8%.</t>
    </r>
    <r>
      <rPr>
        <sz val="14"/>
        <color indexed="17"/>
        <rFont val="Times New Roman"/>
        <family val="1"/>
        <charset val="204"/>
      </rPr>
      <t xml:space="preserve"> </t>
    </r>
    <r>
      <rPr>
        <sz val="14"/>
        <color indexed="10"/>
        <rFont val="Times New Roman"/>
        <family val="1"/>
        <charset val="204"/>
      </rPr>
      <t xml:space="preserve">Управлением ЖКХ администрации города Благовещенска заключены муниципальные контракты (договоры) на оказание услуг по: 1)содержанию и учету безнадзорных животных; 2)отлову и транспортировке безнадзорных животных; 3) ветеринарному осмотру и чипированию безнадзорных животных; 4)стерилизации и кастрации безнадзорных животных. </t>
    </r>
    <r>
      <rPr>
        <sz val="14"/>
        <color indexed="36"/>
        <rFont val="Times New Roman"/>
        <family val="1"/>
        <charset val="204"/>
      </rPr>
      <t>За январь-октябрь 2020 года отловлено 134 безнадзорных животных. 07.10.2020 заключен муниципальный контракт на отлов, транспортировку, учет, содержание отловленных животных без владельцев на территории городского округа города Благовещенска и возврат содержащихся животных на прежнее место их обитания в количестве 25 штук за счет средств городского бюджета с начальной максимальной ценой 399,8 тыс.руб. с Амурским фондом помощи животным «Горячие сердца».</t>
    </r>
  </si>
  <si>
    <r>
      <rPr>
        <b/>
        <u/>
        <sz val="14"/>
        <color indexed="36"/>
        <rFont val="Times New Roman"/>
        <family val="1"/>
        <charset val="204"/>
      </rPr>
      <t xml:space="preserve">Освоение средств ОБ составляет 91,1%. </t>
    </r>
    <r>
      <rPr>
        <sz val="14"/>
        <color indexed="36"/>
        <rFont val="Times New Roman"/>
        <family val="1"/>
        <charset val="204"/>
      </rPr>
      <t xml:space="preserve">Осуществляется финансирование деятельности работников муниципальных дошкольных образовательных организаций и муниципальных общеобразовательных организаций (выплата заработной платы), оплата интернет услуг, приобретение учебников.
</t>
    </r>
  </si>
  <si>
    <r>
      <rPr>
        <b/>
        <u/>
        <sz val="14"/>
        <color indexed="36"/>
        <rFont val="Times New Roman"/>
        <family val="1"/>
        <charset val="204"/>
      </rPr>
      <t>Освоение средств ОБ составляет 65,9%.</t>
    </r>
    <r>
      <rPr>
        <sz val="14"/>
        <color indexed="36"/>
        <rFont val="Times New Roman"/>
        <family val="1"/>
        <charset val="204"/>
      </rPr>
      <t xml:space="preserve"> По состоянию на 01.11.2020 осуществлена выплата компенсации 12 023 родителям (законным представителям). </t>
    </r>
  </si>
  <si>
    <r>
      <rPr>
        <b/>
        <u/>
        <sz val="14"/>
        <color indexed="36"/>
        <rFont val="Times New Roman"/>
        <family val="1"/>
        <charset val="204"/>
      </rPr>
      <t>Освоение средств ОБ составляет 27,5%.</t>
    </r>
    <r>
      <rPr>
        <sz val="14"/>
        <color indexed="36"/>
        <rFont val="Times New Roman"/>
        <family val="1"/>
        <charset val="204"/>
      </rPr>
      <t xml:space="preserve"> Между администрацией города Благовещенска и министерством образования и науки Амурской области заключено соглашение от 14.02.2020 № 1/МРСДО о предоставлении в 2020 году</t>
    </r>
    <r>
      <rPr>
        <sz val="14"/>
        <color indexed="17"/>
        <rFont val="Times New Roman"/>
        <family val="1"/>
        <charset val="204"/>
      </rPr>
      <t xml:space="preserve"> субсидии  на софинансирование расходных обязательств, возникающих при реализации мероприятий по модернизации региональных систем дошкольного образования, в размере 1 623,2 тыс.руб. </t>
    </r>
    <r>
      <rPr>
        <i/>
        <sz val="14"/>
        <color indexed="17"/>
        <rFont val="Times New Roman"/>
        <family val="1"/>
        <charset val="204"/>
      </rPr>
      <t>(уровень софинансирования 95%)</t>
    </r>
    <r>
      <rPr>
        <sz val="14"/>
        <color indexed="17"/>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- 1 708,6 тыс. руб. </t>
    </r>
    <r>
      <rPr>
        <b/>
        <sz val="14"/>
        <color indexed="17"/>
        <rFont val="Times New Roman"/>
        <family val="1"/>
        <charset val="204"/>
      </rPr>
      <t>Показатель результативности:</t>
    </r>
    <r>
      <rPr>
        <sz val="14"/>
        <color indexed="17"/>
        <rFont val="Times New Roman"/>
        <family val="1"/>
        <charset val="204"/>
      </rPr>
      <t xml:space="preserve"> количество объектов дошкольного образования, по которым разработана ПСД на капитальный ремонт - 2 единицы (МАОУ "Прогимназия" и МАДОУ "ДС № 55").</t>
    </r>
  </si>
  <si>
    <r>
      <rPr>
        <b/>
        <u/>
        <sz val="14"/>
        <color indexed="36"/>
        <rFont val="Times New Roman"/>
        <family val="1"/>
        <charset val="204"/>
      </rPr>
      <t>Освоение средств ОБ составляет 90,5%.</t>
    </r>
    <r>
      <rPr>
        <sz val="14"/>
        <color indexed="36"/>
        <rFont val="Times New Roman"/>
        <family val="1"/>
        <charset val="204"/>
      </rPr>
      <t xml:space="preserve"> Предоставлено бесплатное питание 12 447 обучающимся начальных классов.</t>
    </r>
  </si>
  <si>
    <r>
      <t xml:space="preserve">Модернизация систем общего образования, </t>
    </r>
    <r>
      <rPr>
        <b/>
        <sz val="14"/>
        <rFont val="Times New Roman"/>
        <family val="1"/>
        <charset val="204"/>
      </rPr>
      <t>всего</t>
    </r>
  </si>
  <si>
    <r>
      <rPr>
        <b/>
        <u/>
        <sz val="14"/>
        <color indexed="36"/>
        <rFont val="Times New Roman"/>
        <family val="1"/>
        <charset val="204"/>
      </rPr>
      <t>Освоение средств ОБ составляет 17,6%.</t>
    </r>
    <r>
      <rPr>
        <sz val="14"/>
        <color indexed="17"/>
        <rFont val="Times New Roman"/>
        <family val="1"/>
        <charset val="204"/>
      </rPr>
      <t xml:space="preserve"> Между администрацией города Благовещенска и министерством образования и науки Амурской области заключено соглашение от 19.06.2019 №11/МСОО о предоставлении в 2019 году субсидии  на софинансирование расходных обязательств, возникающих при реализации мероприятий по модернизации систем общего образования, в размере 3 543,0 тыс.руб. </t>
    </r>
    <r>
      <rPr>
        <i/>
        <sz val="14"/>
        <color indexed="17"/>
        <rFont val="Times New Roman"/>
        <family val="1"/>
        <charset val="204"/>
      </rPr>
      <t>(уровень софинансирования 90%)</t>
    </r>
    <r>
      <rPr>
        <sz val="14"/>
        <color indexed="17"/>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- 3 936,7 тыс. руб. </t>
    </r>
    <r>
      <rPr>
        <b/>
        <sz val="14"/>
        <color indexed="17"/>
        <rFont val="Times New Roman"/>
        <family val="1"/>
        <charset val="204"/>
      </rPr>
      <t>Показатель результативности:</t>
    </r>
    <r>
      <rPr>
        <sz val="14"/>
        <color indexed="17"/>
        <rFont val="Times New Roman"/>
        <family val="1"/>
        <charset val="204"/>
      </rPr>
      <t xml:space="preserve"> количество объектов общего образования, в отношении которых проведен капитальный (текущий) ремонт - 1 единица. В МБОУ "Школа № 10" заменены деревянные блоки на окна ПВХ .</t>
    </r>
  </si>
  <si>
    <r>
      <rPr>
        <b/>
        <u/>
        <sz val="14"/>
        <color indexed="36"/>
        <rFont val="Times New Roman"/>
        <family val="1"/>
        <charset val="204"/>
      </rPr>
      <t>Освоение средств ОБ составляет 81,1%.</t>
    </r>
    <r>
      <rPr>
        <b/>
        <sz val="14"/>
        <color indexed="36"/>
        <rFont val="Times New Roman"/>
        <family val="1"/>
        <charset val="204"/>
      </rPr>
      <t xml:space="preserve"> </t>
    </r>
    <r>
      <rPr>
        <sz val="14"/>
        <color indexed="36"/>
        <rFont val="Times New Roman"/>
        <family val="1"/>
        <charset val="204"/>
      </rPr>
      <t xml:space="preserve"> </t>
    </r>
  </si>
  <si>
    <r>
      <rPr>
        <b/>
        <u/>
        <sz val="14"/>
        <color indexed="36"/>
        <rFont val="Times New Roman"/>
        <family val="1"/>
        <charset val="204"/>
      </rPr>
      <t>Освоение средств ОБ составляет 60,6%.</t>
    </r>
    <r>
      <rPr>
        <b/>
        <u/>
        <sz val="14"/>
        <color indexed="17"/>
        <rFont val="Times New Roman"/>
        <family val="1"/>
        <charset val="204"/>
      </rPr>
      <t xml:space="preserve"> </t>
    </r>
    <r>
      <rPr>
        <sz val="14"/>
        <color indexed="17"/>
        <rFont val="Times New Roman"/>
        <family val="1"/>
        <charset val="204"/>
      </rPr>
      <t xml:space="preserve">Между администрацией города Благовещенска и министерством образования и науки Амурской области заключено соглашение от 22.01.2019 №14/ОВЗ (дополнительное соглашение от 13.12.2019 № 18/ОВЗ) о предоставлении в 2019 году субсидии из областного бюджета на 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 в размере 3 089,9 тыс. руб. </t>
    </r>
    <r>
      <rPr>
        <i/>
        <sz val="14"/>
        <color indexed="17"/>
        <rFont val="Times New Roman"/>
        <family val="1"/>
        <charset val="204"/>
      </rPr>
      <t>(уровень софинансирования, 91,27 %)</t>
    </r>
    <r>
      <rPr>
        <sz val="14"/>
        <color indexed="17"/>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- 3 433,2 тыс. руб. </t>
    </r>
    <r>
      <rPr>
        <sz val="14"/>
        <color indexed="36"/>
        <rFont val="Times New Roman"/>
        <family val="1"/>
        <charset val="204"/>
      </rPr>
      <t>По состоянию на 01.11.2020 предоставлено бесплатное питание 385 детям с ограниченными возможностями здоровья.</t>
    </r>
  </si>
  <si>
    <r>
      <rPr>
        <b/>
        <u/>
        <sz val="14"/>
        <color indexed="36"/>
        <rFont val="Times New Roman"/>
        <family val="1"/>
        <charset val="204"/>
      </rPr>
      <t>Освоение средств ОБ составляет 85,9%</t>
    </r>
    <r>
      <rPr>
        <sz val="14"/>
        <color indexed="36"/>
        <rFont val="Times New Roman"/>
        <family val="1"/>
        <charset val="204"/>
      </rPr>
      <t>.  По состоянию на 01.11.2020 предоставлены единовременные денежные выплаты по передаче 66 детей на воспитание в семьи.</t>
    </r>
  </si>
  <si>
    <r>
      <t>Освоение средств ОБ составляет 80,1%.</t>
    </r>
    <r>
      <rPr>
        <sz val="14"/>
        <color indexed="36"/>
        <rFont val="Times New Roman"/>
        <family val="1"/>
        <charset val="204"/>
      </rPr>
      <t xml:space="preserve">  Выплачена заработная плата (с учетом выплат на оплату труда) работникам осуществляющим деятельность по опеке и попечительству.</t>
    </r>
  </si>
  <si>
    <r>
      <rPr>
        <b/>
        <u/>
        <sz val="14"/>
        <color indexed="36"/>
        <rFont val="Times New Roman"/>
        <family val="1"/>
        <charset val="204"/>
      </rPr>
      <t xml:space="preserve">Освоение средств ОБ составляет 26,1%. </t>
    </r>
    <r>
      <rPr>
        <sz val="14"/>
        <color indexed="36"/>
        <rFont val="Times New Roman"/>
        <family val="1"/>
        <charset val="204"/>
      </rPr>
      <t>Между администрацией города Благовещенска и министерством экономического развития и внешних связей Амурской области заключено соглашение от 29.04.2020 № 1 о предоставлении субсидии на поддержку и развитие субъектов малого и среднего предпринимательства, включая крестьянские (фермерские) хозяйства на сумму 109 345,0 тыс. руб.  тыс. руб. от общего объема бюджетных ассигнований - 116 324,5 тыс. руб. тыс. руб. (уровень софинансирования 94 %). Количество субъектов малого и среднего предпринимательства, получателей поддержки - 332 ед. (по состоянию на 01.11.2020 гранты и субсидии получили 208 субъектов МСП).</t>
    </r>
  </si>
  <si>
    <r>
      <rPr>
        <b/>
        <u/>
        <sz val="14"/>
        <color indexed="36"/>
        <rFont val="Times New Roman"/>
        <family val="1"/>
        <charset val="204"/>
      </rPr>
      <t>Освоение средств ОБ составляет 5,5%.</t>
    </r>
    <r>
      <rPr>
        <b/>
        <sz val="14"/>
        <color indexed="36"/>
        <rFont val="Times New Roman"/>
        <family val="1"/>
        <charset val="204"/>
      </rPr>
      <t xml:space="preserve"> </t>
    </r>
    <r>
      <rPr>
        <sz val="14"/>
        <color indexed="36"/>
        <rFont val="Times New Roman"/>
        <family val="1"/>
        <charset val="204"/>
      </rPr>
      <t xml:space="preserve">Между администрацией города Благовещенска и министерством строительства и архитектуры Амурской области заключено соглашение от 10.10.2019 № 2 (доп. соглашение от 02.10.2020 № 2) о предоставлении в 2020-2022 годах из областного бюджета субсидии бюджету города Благовещенска на софинансирование капитальных вложений в объекты муниципальной собственности в размере 1 222 000,0 тыс. руб. от общего объема бюджетных ассигнований, предусматриваемых в бюджете города Благовещенска 1 300 000,0 тыс. руб., уровень софинансирования – 94 %. Ввод объекта в эксплуатацию - в 2023 году </t>
    </r>
  </si>
  <si>
    <r>
      <rPr>
        <b/>
        <u/>
        <sz val="14"/>
        <color indexed="10"/>
        <rFont val="Times New Roman"/>
        <family val="1"/>
        <charset val="204"/>
      </rPr>
      <t xml:space="preserve">Освоение средств ОБ составляет 94,3%.  </t>
    </r>
    <r>
      <rPr>
        <sz val="14"/>
        <color indexed="10"/>
        <rFont val="Times New Roman"/>
        <family val="1"/>
        <charset val="204"/>
      </rPr>
      <t>Выполнены работы по: 1) установке пешеходного ограждения на пересечении следующих улиц: ул.Магистральная /ул. 50 лет Октября; ул.Василенко/ул.Институтская; 2) модернизации светофорного объекта на пересечении ул.Игнатьевское шоссе- ул.Кантемирова. Остаток средств в размере 2,3 тыс.руб. будет возвращен в бюджет города.</t>
    </r>
  </si>
  <si>
    <r>
      <rPr>
        <b/>
        <u/>
        <sz val="14"/>
        <color indexed="36"/>
        <rFont val="Times New Roman"/>
        <family val="1"/>
        <charset val="204"/>
      </rPr>
      <t>Освоение средств ОБ составляет 51%</t>
    </r>
    <r>
      <rPr>
        <sz val="14"/>
        <color indexed="36"/>
        <rFont val="Times New Roman"/>
        <family val="1"/>
        <charset val="204"/>
      </rPr>
      <t>. Осуществлена поставка автобусов в количестве 2 шт.</t>
    </r>
  </si>
  <si>
    <r>
      <rPr>
        <b/>
        <u/>
        <sz val="14"/>
        <color indexed="36"/>
        <rFont val="Times New Roman"/>
        <family val="1"/>
        <charset val="204"/>
      </rPr>
      <t>Освоение средств ОБ составляет 83,1%.</t>
    </r>
    <r>
      <rPr>
        <sz val="14"/>
        <color indexed="36"/>
        <rFont val="Times New Roman"/>
        <family val="1"/>
        <charset val="204"/>
      </rPr>
      <t xml:space="preserve"> Осуществлено приобретение театральных кресел  в ДК с.Садовое</t>
    </r>
  </si>
  <si>
    <r>
      <rPr>
        <b/>
        <u/>
        <sz val="14"/>
        <color indexed="36"/>
        <rFont val="Times New Roman"/>
        <family val="1"/>
        <charset val="204"/>
      </rPr>
      <t>Освоение средств ОБ составляет 51,4%.</t>
    </r>
    <r>
      <rPr>
        <sz val="14"/>
        <color indexed="36"/>
        <rFont val="Times New Roman"/>
        <family val="1"/>
        <charset val="204"/>
      </rPr>
      <t xml:space="preserve"> Подготовка и проведение мероприятий, посвященных 75-летию Победы в Великой Отечественной Войне 1941-1945 годов</t>
    </r>
  </si>
  <si>
    <r>
      <rPr>
        <b/>
        <u/>
        <sz val="14"/>
        <color indexed="36"/>
        <rFont val="Times New Roman"/>
        <family val="1"/>
        <charset val="204"/>
      </rPr>
      <t xml:space="preserve">Освоение средств ОБ составляет 100%. </t>
    </r>
    <r>
      <rPr>
        <sz val="14"/>
        <color indexed="36"/>
        <rFont val="Times New Roman"/>
        <family val="1"/>
        <charset val="204"/>
      </rPr>
      <t>Предоставлена субсидия МКП "ГСТК" (подразделению по содержанию средств регулирования и элементов безопасности дорожного движения) на обслуживание 170 светофорных объектов.</t>
    </r>
  </si>
  <si>
    <r>
      <rPr>
        <b/>
        <u/>
        <sz val="14"/>
        <color indexed="36"/>
        <rFont val="Times New Roman"/>
        <family val="1"/>
        <charset val="204"/>
      </rPr>
      <t>Освоение средств ОБ составляет 100%.</t>
    </r>
    <r>
      <rPr>
        <sz val="14"/>
        <color indexed="36"/>
        <rFont val="Times New Roman"/>
        <family val="1"/>
        <charset val="204"/>
      </rPr>
      <t xml:space="preserve">  Предоставлена субсидия МКП «ГСТК» (подразделению по ремонту и содержанию дорог). Протяженность улично-дорожной сети, подлежащая механизированной уборке в соответствии с нормативными требованиями составляет 236,5 км. </t>
    </r>
  </si>
  <si>
    <r>
      <t xml:space="preserve">Освоение средств ОБ составляет 100%. </t>
    </r>
    <r>
      <rPr>
        <sz val="14"/>
        <color indexed="36"/>
        <rFont val="Times New Roman"/>
        <family val="1"/>
        <charset val="204"/>
      </rPr>
      <t xml:space="preserve">Предоставлена субсидия МП "Банно-прачечные услуги". В отделениях бань услуги населению города оказаны по льготному тарифу в количестве 65,95 тыс. чел. / помывок. </t>
    </r>
  </si>
  <si>
    <r>
      <rPr>
        <b/>
        <u/>
        <sz val="14"/>
        <color indexed="36"/>
        <rFont val="Times New Roman"/>
        <family val="1"/>
        <charset val="204"/>
      </rPr>
      <t>Освоение средств ОБ составляет 100%.</t>
    </r>
    <r>
      <rPr>
        <sz val="14"/>
        <color indexed="36"/>
        <rFont val="Times New Roman"/>
        <family val="1"/>
        <charset val="204"/>
      </rPr>
      <t xml:space="preserve">  Предоставлены субсидии юридическим лицам (ООО "БУК", ООО «Восток») на возмещение недополученных доходов, в связи с предоставлением населению жилищных услуг по утвержденным администрацией тарифам, не обеспечивающим возмещение экономически обоснованных затрат. Площадь неблагоустроенного жилищного фонда обслуживаемая по льготному тарифу составила 40,9 тыс. кв.м. </t>
    </r>
  </si>
  <si>
    <r>
      <t xml:space="preserve">Освоение средств ОБ составляет 100%. </t>
    </r>
    <r>
      <rPr>
        <sz val="14"/>
        <color indexed="36"/>
        <rFont val="Times New Roman"/>
        <family val="1"/>
        <charset val="204"/>
      </rPr>
      <t xml:space="preserve">Предоставлена субсидия МКП "ГСТК" (подразделению по эксплуатации и содержанию сетей наружного освещения и пассажирского транспорта) на содержание 14 443 светильников наружного освещения и содержание (техническое обслуживание) муниципальных сетей наружного освещения (284,6 км.). </t>
    </r>
  </si>
  <si>
    <r>
      <rPr>
        <b/>
        <u/>
        <sz val="14"/>
        <color indexed="36"/>
        <rFont val="Times New Roman"/>
        <family val="1"/>
        <charset val="204"/>
      </rPr>
      <t>Освоение средств ОБ составляет 100%.</t>
    </r>
    <r>
      <rPr>
        <sz val="14"/>
        <color indexed="36"/>
        <rFont val="Times New Roman"/>
        <family val="1"/>
        <charset val="204"/>
      </rPr>
      <t xml:space="preserve">  Предоставлена субсидия  МКП "ГСТК" (подразделению санитарной очистки и озеленению). Площадь обслуживаемой зеленой зоны в местах общего пользования 197 тыс.кв.м. </t>
    </r>
  </si>
  <si>
    <r>
      <rPr>
        <b/>
        <u/>
        <sz val="14"/>
        <color indexed="36"/>
        <rFont val="Times New Roman"/>
        <family val="1"/>
        <charset val="204"/>
      </rPr>
      <t>Освоение средств ОБ составляет 100%.</t>
    </r>
    <r>
      <rPr>
        <sz val="14"/>
        <color indexed="17"/>
        <rFont val="Times New Roman"/>
        <family val="1"/>
        <charset val="204"/>
      </rPr>
      <t xml:space="preserve"> Предоставлена субсидия МКП "ГСТК" (подразделению санитарной очистки и озеленению). Количество мусора, вывезенного на полигон ТБО составило </t>
    </r>
    <r>
      <rPr>
        <sz val="14"/>
        <color indexed="10"/>
        <rFont val="Times New Roman"/>
        <family val="1"/>
        <charset val="204"/>
      </rPr>
      <t>74,3</t>
    </r>
    <r>
      <rPr>
        <sz val="14"/>
        <color indexed="17"/>
        <rFont val="Times New Roman"/>
        <family val="1"/>
        <charset val="204"/>
      </rPr>
      <t xml:space="preserve"> тыс. куб. м.</t>
    </r>
  </si>
  <si>
    <r>
      <rPr>
        <b/>
        <u/>
        <sz val="14"/>
        <color indexed="36"/>
        <rFont val="Times New Roman"/>
        <family val="1"/>
        <charset val="204"/>
      </rPr>
      <t>Освоение средств ОБ составляет 81,2%.</t>
    </r>
    <r>
      <rPr>
        <sz val="14"/>
        <color indexed="36"/>
        <rFont val="Times New Roman"/>
        <family val="1"/>
        <charset val="204"/>
      </rPr>
      <t xml:space="preserve">  </t>
    </r>
  </si>
  <si>
    <r>
      <rPr>
        <b/>
        <u/>
        <sz val="14"/>
        <color indexed="36"/>
        <rFont val="Times New Roman"/>
        <family val="1"/>
        <charset val="204"/>
      </rPr>
      <t>Освоение средств ФБ составляет 10,2%.</t>
    </r>
    <r>
      <rPr>
        <b/>
        <sz val="14"/>
        <color indexed="36"/>
        <rFont val="Times New Roman"/>
        <family val="1"/>
        <charset val="204"/>
      </rPr>
      <t xml:space="preserve"> </t>
    </r>
    <r>
      <rPr>
        <sz val="14"/>
        <color indexed="36"/>
        <rFont val="Times New Roman"/>
        <family val="1"/>
        <charset val="204"/>
      </rPr>
      <t xml:space="preserve"> По данному направлению расходов отражаются расходы федерального бюджета в рамках непрограммного направления деятельности "Реализация функций" по непрограммному направлению расходов "Государственная судебная власть" (90 9 00 00000) на предоставление субвенций бюджетам для финансового обеспечения переданных исполнительно-распорядительным органам муниципальных образований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r>
  </si>
  <si>
    <t xml:space="preserve">Освоение средств ОБ составляет 76,4%. На условиях софинансирования осуществлены частичные выплаты на проведение мероприятий: по ограждению периметра объектов - 12 652,8 тыс. руб. (9 объектов), монтажу пожарной сигнализации, установке видеонаблюдения - 8 632,2 тыс. руб. (уч.-8). </t>
  </si>
  <si>
    <r>
      <rPr>
        <b/>
        <u/>
        <sz val="14"/>
        <color indexed="36"/>
        <rFont val="Times New Roman"/>
        <family val="1"/>
        <charset val="204"/>
      </rPr>
      <t>Освоение средств ОБ составляет 51,8%.</t>
    </r>
    <r>
      <rPr>
        <sz val="14"/>
        <color indexed="36"/>
        <rFont val="Times New Roman"/>
        <family val="1"/>
        <charset val="204"/>
      </rPr>
      <t xml:space="preserve"> По состоянию на 01.11.2020 предоставлены дополнительные гарантии 5 детям, достигшим 18 лет, но продолжающим обучение в общеобразовательных организациях.</t>
    </r>
  </si>
  <si>
    <r>
      <rPr>
        <b/>
        <u/>
        <sz val="14"/>
        <color indexed="36"/>
        <rFont val="Times New Roman"/>
        <family val="1"/>
        <charset val="204"/>
      </rPr>
      <t>Освоение средств ОБ составляет 83,2%</t>
    </r>
    <r>
      <rPr>
        <sz val="14"/>
        <color indexed="36"/>
        <rFont val="Times New Roman"/>
        <family val="1"/>
        <charset val="204"/>
      </rPr>
      <t>. По состоянию на 01.11.2020 осуществлена выплата денежных средств на 446 опекаемых ребёнка , 68 приемным родителям.</t>
    </r>
  </si>
  <si>
    <t>Национальный проект «Демография»</t>
  </si>
  <si>
    <t>Федеральный проект "Содействие занятости женщин - создание условий дошкольного образования для детей в возрасте до трех лет"</t>
  </si>
  <si>
    <t>Региональный проект Амурской области "Содействие занятости женщин - создание условий дошкольного образования для детей в возрасте до трех лет"</t>
  </si>
  <si>
    <t>Приобретено одно жилое помещение на сумму 3 051,7 тыс. руб. для переселения 6 человек, расселенная площадь составит 49,3 кв. м. На оставшиеся средства в сумме 9 107,4 тыс. руб. планируется приобретение 3 жилых помещений общей площадью 149,3 кв. м., контракты находятся в стадии заключения.</t>
  </si>
  <si>
    <t xml:space="preserve">По состоянию на 01.11.2020 заключено и оплачено 8 соглашений об изъятии недвижимого имущества для муниципальных нужд, а также произведены выплаты по решению суда 18 собственникам 2 жилых помещений, всего расходы составили 16 421,9 тыс. руб. (15 733,6 тыс. руб. средства Фонда, 688,3 тыс. руб. средства областного бюджета). На оставшиеся средства проводятся мероприятия по заключению соглашений об изъятии недвижимого имущества для произведения выплат.
</t>
  </si>
  <si>
    <r>
      <rPr>
        <b/>
        <u/>
        <sz val="14"/>
        <color indexed="36"/>
        <rFont val="Times New Roman"/>
        <family val="1"/>
        <charset val="204"/>
      </rPr>
      <t>Освоение средств ОБ составляет 32,7 %.</t>
    </r>
    <r>
      <rPr>
        <sz val="14"/>
        <color indexed="36"/>
        <rFont val="Times New Roman"/>
        <family val="1"/>
        <charset val="204"/>
      </rPr>
      <t xml:space="preserve"> </t>
    </r>
    <r>
      <rPr>
        <sz val="14"/>
        <color indexed="17"/>
        <rFont val="Times New Roman"/>
        <family val="1"/>
        <charset val="204"/>
      </rPr>
      <t xml:space="preserve">Между администрацией г.Благовещенска и министерством ЖКХ Амурской области заключено </t>
    </r>
    <r>
      <rPr>
        <b/>
        <sz val="14"/>
        <color indexed="17"/>
        <rFont val="Times New Roman"/>
        <family val="1"/>
        <charset val="204"/>
      </rPr>
      <t>соглашение</t>
    </r>
    <r>
      <rPr>
        <sz val="14"/>
        <color indexed="17"/>
        <rFont val="Times New Roman"/>
        <family val="1"/>
        <charset val="204"/>
      </rPr>
      <t xml:space="preserve"> от 25.07.2019 № 4 о направлении в бюджет муниципального образования субсидии на реализацию I этапа (2019-2020 гг.) </t>
    </r>
    <r>
      <rPr>
        <u/>
        <sz val="14"/>
        <color indexed="17"/>
        <rFont val="Times New Roman"/>
        <family val="1"/>
        <charset val="204"/>
      </rPr>
      <t>региональной адресной программы</t>
    </r>
    <r>
      <rPr>
        <sz val="14"/>
        <color indexed="17"/>
        <rFont val="Times New Roman"/>
        <family val="1"/>
        <charset val="204"/>
      </rPr>
      <t xml:space="preserve"> «Переселение граждан из аварийного жилищного фонда на территории Амурской области на период 2019 - 2025 годов», утвержденной постановлением Правительства Амурской области от 29.03.2019 № 152 (далее-Программа), на сумму </t>
    </r>
    <r>
      <rPr>
        <b/>
        <sz val="14"/>
        <color indexed="17"/>
        <rFont val="Times New Roman"/>
        <family val="1"/>
        <charset val="204"/>
      </rPr>
      <t>70 850,0 тыс.руб</t>
    </r>
    <r>
      <rPr>
        <sz val="14"/>
        <color indexed="17"/>
        <rFont val="Times New Roman"/>
        <family val="1"/>
        <charset val="204"/>
      </rPr>
      <t xml:space="preserve">. (в том  числе поступившей от государственной корпорации - Фонда содействия  реформированию жилищно-коммунального хозяйства в сумме 68 724,5 тыс.руб. и средств областного бюджета в сумме 2 125,5 тыс.руб.) на обеспечение мероприятий по переселению граждан из аварийного жилищного фонда в рамках Программы. </t>
    </r>
    <r>
      <rPr>
        <b/>
        <sz val="14"/>
        <color indexed="17"/>
        <rFont val="Times New Roman"/>
        <family val="1"/>
        <charset val="204"/>
      </rPr>
      <t>Достигнутый результат:</t>
    </r>
    <r>
      <rPr>
        <sz val="14"/>
        <color indexed="17"/>
        <rFont val="Times New Roman"/>
        <family val="1"/>
        <charset val="204"/>
      </rPr>
      <t xml:space="preserve"> площадь расселенных аварийных домов составила 1,69 тыс. кв. м.
</t>
    </r>
  </si>
  <si>
    <r>
      <rPr>
        <b/>
        <u/>
        <sz val="14"/>
        <color indexed="36"/>
        <rFont val="Times New Roman"/>
        <family val="1"/>
        <charset val="204"/>
      </rPr>
      <t xml:space="preserve">Освоение средств ОБ составляет 84,4%. </t>
    </r>
    <r>
      <rPr>
        <sz val="14"/>
        <color indexed="17"/>
        <rFont val="Times New Roman"/>
        <family val="1"/>
        <charset val="204"/>
      </rPr>
      <t xml:space="preserve">Между администрацией г.Благовещенска и министерством ЖКХ Амурской области заключено соглашение о предоставлении в 2019 году субсидии на реализацию мероприятий по обеспечению жильем молодых семей на сумму 4 078,1 тыс.руб. </t>
    </r>
    <r>
      <rPr>
        <i/>
        <sz val="14"/>
        <color indexed="17"/>
        <rFont val="Times New Roman"/>
        <family val="1"/>
        <charset val="204"/>
      </rPr>
      <t>(уровень софинансирования 89,08%)</t>
    </r>
    <r>
      <rPr>
        <sz val="14"/>
        <color indexed="17"/>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- 4550,1 тыс.руб. Согласно списку претендентов в 2019 году выданы 3 свидетельства трем молодым семьям (общее количество граждан, входящих в состав молодых семей - 14 человек). </t>
    </r>
  </si>
  <si>
    <r>
      <t xml:space="preserve">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t>
    </r>
    <r>
      <rPr>
        <b/>
        <sz val="14"/>
        <rFont val="Times New Roman"/>
        <family val="1"/>
        <charset val="204"/>
      </rPr>
      <t>всего</t>
    </r>
  </si>
  <si>
    <r>
      <rPr>
        <b/>
        <u/>
        <sz val="14"/>
        <color indexed="36"/>
        <rFont val="Times New Roman"/>
        <family val="1"/>
        <charset val="204"/>
      </rPr>
      <t xml:space="preserve">Освоение средств ФБ составляет 45,2 %, ОБ 100 %. </t>
    </r>
    <r>
      <rPr>
        <sz val="14"/>
        <color indexed="17"/>
        <rFont val="Times New Roman"/>
        <family val="1"/>
        <charset val="204"/>
      </rPr>
      <t xml:space="preserve"> Между администрацией г.Благовещенска и министерством транспорта и строительства Амурской области заключено соглашение от 06.08.2018 №131-08/с о предоставлении в 2018-2020 годах иного межбюджетного трансферта на реализацию мероприятий планов социального развития центров экономического роста субъектов РФ, входящих в состав ДФО </t>
    </r>
    <r>
      <rPr>
        <sz val="14"/>
        <color indexed="10"/>
        <rFont val="Times New Roman"/>
        <family val="1"/>
        <charset val="204"/>
      </rPr>
      <t>на сумму 1 072 629,87 тыс.руб. (2018г.- 553 830,38 тыс.руб.; 2019г.-286 732,8 тыс.руб., 2020г.- 232 066,72 тыс.руб.)</t>
    </r>
    <r>
      <rPr>
        <sz val="14"/>
        <color indexed="17"/>
        <rFont val="Times New Roman"/>
        <family val="1"/>
        <charset val="204"/>
      </rPr>
      <t xml:space="preserve">. В рамках соглашения: 1) на "Берегоукрепление и реконструкцию набережной р.Амур"(завершение строительства 2 пускового комплекса участка № 8 и 3 пускового комплекса участка № 9 в составе II этапа строительства объекта)" предусмотрено </t>
    </r>
    <r>
      <rPr>
        <sz val="14"/>
        <color indexed="10"/>
        <rFont val="Times New Roman"/>
        <family val="1"/>
        <charset val="204"/>
      </rPr>
      <t>708 442,2 тыс.руб. (2018г.- 458 240,0 тыс.руб.; 2019г.-250 202,2 тыс.руб.). МУ «ГУКС» исполнен м/к от 21.09.2018 №448852 с ООО «Сервер» на выполнение работ по завершению строительства объекта мощностью 1 224,8 м. на сумму 702 660,3 тыс.руб.</t>
    </r>
    <r>
      <rPr>
        <sz val="14"/>
        <color indexed="17"/>
        <rFont val="Times New Roman"/>
        <family val="1"/>
        <charset val="204"/>
      </rPr>
      <t xml:space="preserve">
2) на переселение из аварийного жилищного фонда, признанного таковым на 01.01.2012, </t>
    </r>
    <r>
      <rPr>
        <sz val="14"/>
        <color indexed="10"/>
        <rFont val="Times New Roman"/>
        <family val="1"/>
        <charset val="204"/>
      </rPr>
      <t xml:space="preserve">предусмотрено 364 187,67 тыс.руб. (2018г.- 95 590,38 тыс.руб.; 2019г.-36 530,57 тыс.руб., 2020г.- 232 066,72 тыс.руб.). Во II квартале 2019 года произведена выплата аванса в сумме 36 530,6 тыс. руб. по заключенным в 2019 году 7 муниципальным контрактам на общую сумму 181 535,7 тыс. руб. на приобретение 88 благоустроенных жилых квартир общей площадью 3 055,4 кв. м, на первичном рынке недвижимости, создаваемых в будущем. </t>
    </r>
    <r>
      <rPr>
        <b/>
        <sz val="14"/>
        <color indexed="10"/>
        <rFont val="Times New Roman"/>
        <family val="1"/>
        <charset val="204"/>
      </rPr>
      <t xml:space="preserve">Планируемый срок передачи квартир - до 01.11.2020.          </t>
    </r>
  </si>
  <si>
    <r>
      <rPr>
        <b/>
        <u/>
        <sz val="14"/>
        <color indexed="36"/>
        <rFont val="Times New Roman"/>
        <family val="1"/>
        <charset val="204"/>
      </rPr>
      <t xml:space="preserve">Освоение средств ФБ составляет 100%,  ОБ - 49,1%.  </t>
    </r>
    <r>
      <rPr>
        <sz val="14"/>
        <color indexed="17"/>
        <rFont val="Times New Roman"/>
        <family val="1"/>
        <charset val="204"/>
      </rPr>
      <t xml:space="preserve">Между администрацией города Благовещенска и министерством транспорта и дорожного хозяйства Амурской области в целях  осуществления дорожной деятельности в рамках реализации национального проекта "БКАД" заключены </t>
    </r>
    <r>
      <rPr>
        <b/>
        <sz val="14"/>
        <color indexed="17"/>
        <rFont val="Times New Roman"/>
        <family val="1"/>
        <charset val="204"/>
      </rPr>
      <t>соглашения:</t>
    </r>
    <r>
      <rPr>
        <sz val="14"/>
        <color indexed="17"/>
        <rFont val="Times New Roman"/>
        <family val="1"/>
        <charset val="204"/>
      </rPr>
      <t xml:space="preserve"> </t>
    </r>
    <r>
      <rPr>
        <b/>
        <sz val="14"/>
        <color indexed="17"/>
        <rFont val="Times New Roman"/>
        <family val="1"/>
        <charset val="204"/>
      </rPr>
      <t>1)</t>
    </r>
    <r>
      <rPr>
        <sz val="14"/>
        <color indexed="17"/>
        <rFont val="Times New Roman"/>
        <family val="1"/>
        <charset val="204"/>
      </rPr>
      <t xml:space="preserve"> от 11.04.2019 № 10701000-1-2019-005 (дополнительное соглашение от 23.12.2019) о предоставлении </t>
    </r>
    <r>
      <rPr>
        <b/>
        <sz val="14"/>
        <color indexed="17"/>
        <rFont val="Times New Roman"/>
        <family val="1"/>
        <charset val="204"/>
      </rPr>
      <t>иного межбюджетного трансферта (далее-ИМБТ) из федерального бюджета</t>
    </r>
    <r>
      <rPr>
        <sz val="14"/>
        <color indexed="17"/>
        <rFont val="Times New Roman"/>
        <family val="1"/>
        <charset val="204"/>
      </rPr>
      <t xml:space="preserve">, имеющего целевое назначение, на 2019 год и плановый период 2020-2021 гг. в размере 1 049 361,0 тыс. руб. (в том числе: </t>
    </r>
    <r>
      <rPr>
        <b/>
        <sz val="14"/>
        <color indexed="17"/>
        <rFont val="Times New Roman"/>
        <family val="1"/>
        <charset val="204"/>
      </rPr>
      <t>2019 год - ‪403 667,0 тыс.руб.</t>
    </r>
    <r>
      <rPr>
        <sz val="14"/>
        <color indexed="17"/>
        <rFont val="Times New Roman"/>
        <family val="1"/>
        <charset val="204"/>
      </rPr>
      <t xml:space="preserve">, 2020 год - ‪315 742,0 тыс. руб., 2021 год - ‪329 952,0 тыс.руб.); </t>
    </r>
    <r>
      <rPr>
        <b/>
        <sz val="14"/>
        <color indexed="17"/>
        <rFont val="Times New Roman"/>
        <family val="1"/>
        <charset val="204"/>
      </rPr>
      <t>‬‬‬‬‬‬‬‬‬‬‬‬‬‬‬‬‬‬‬2)</t>
    </r>
    <r>
      <rPr>
        <sz val="14"/>
        <color indexed="17"/>
        <rFont val="Times New Roman"/>
        <family val="1"/>
        <charset val="204"/>
      </rPr>
      <t xml:space="preserve"> от 14.06.2019 № 223-06/с о предоставлении </t>
    </r>
    <r>
      <rPr>
        <b/>
        <sz val="14"/>
        <color indexed="17"/>
        <rFont val="Times New Roman"/>
        <family val="1"/>
        <charset val="204"/>
      </rPr>
      <t>ИМБТ из областного бюджета</t>
    </r>
    <r>
      <rPr>
        <sz val="14"/>
        <color indexed="17"/>
        <rFont val="Times New Roman"/>
        <family val="1"/>
        <charset val="204"/>
      </rPr>
      <t xml:space="preserve"> на 2019 год и плановый период 2020 и 2021 годов в размере 476 038,0 тыс. руб. (в том числе: </t>
    </r>
    <r>
      <rPr>
        <b/>
        <sz val="14"/>
        <color indexed="17"/>
        <rFont val="Times New Roman"/>
        <family val="1"/>
        <charset val="204"/>
      </rPr>
      <t>2019 год - 91 732,0 тыс. руб.,</t>
    </r>
    <r>
      <rPr>
        <sz val="14"/>
        <color indexed="17"/>
        <rFont val="Times New Roman"/>
        <family val="1"/>
        <charset val="204"/>
      </rPr>
      <t xml:space="preserve"> 2020 год - 204 258,0 тыс. руб., 2021 год - 180 048,0тыс. руб.). МУ «ГУКС» заключены муниципальные контракты на выполнение работ по ремонту автомобильных дорог в городе Благовещенске </t>
    </r>
    <r>
      <rPr>
        <b/>
        <sz val="14"/>
        <color indexed="17"/>
        <rFont val="Times New Roman"/>
        <family val="1"/>
        <charset val="204"/>
      </rPr>
      <t>на общую сумму ИМБТ из федерального и областного бюджетов</t>
    </r>
    <r>
      <rPr>
        <sz val="14"/>
        <color indexed="17"/>
        <rFont val="Times New Roman"/>
        <family val="1"/>
        <charset val="204"/>
      </rPr>
      <t xml:space="preserve">. </t>
    </r>
    <r>
      <rPr>
        <b/>
        <sz val="14"/>
        <color indexed="17"/>
        <rFont val="Times New Roman"/>
        <family val="1"/>
        <charset val="204"/>
      </rPr>
      <t xml:space="preserve">Достигнутый результат: </t>
    </r>
    <r>
      <rPr>
        <sz val="14"/>
        <color indexed="17"/>
        <rFont val="Times New Roman"/>
        <family val="1"/>
        <charset val="204"/>
      </rPr>
      <t xml:space="preserve">благоустроена (модернизирована) дорожная сеть городской агломерации в целях приведения в нормативное состояние, снижения уровня перегрузки и ликвидации мест концентрации ДТП (выполнен ремонт дорожного покрытия на 22 участках улично-дорожной сети, приведено в соответствие 8,2 км автомобильных дорог, обустроено 4,06 км наружного освещения). </t>
    </r>
    <r>
      <rPr>
        <b/>
        <sz val="14"/>
        <color indexed="17"/>
        <rFont val="Times New Roman"/>
        <family val="1"/>
        <charset val="204"/>
      </rPr>
      <t>Остаток неосвоенных средств федерального и областного бюджетов направлен на оплату авансов муниципальных контрактов, планируемых к реализации в 2020 году.</t>
    </r>
    <r>
      <rPr>
        <sz val="14"/>
        <color indexed="17"/>
        <rFont val="Times New Roman"/>
        <family val="1"/>
        <charset val="204"/>
      </rPr>
      <t xml:space="preserve"> Средства городского бюджета направлены на осуществление строительного контроля при выполнении работ по ремонту автомобильных дорог города в рамках НП «БКАД» (МУ «ГУКС» исполнены муниципальные контракты от 03.06.2019 № 2019.0180 с ООО «Прогресс Строй» и от 02.12.2019  № 251/2019 с ООО «ТСК «ВОСТОК-Строймаркет»).
</t>
    </r>
  </si>
  <si>
    <t>Региональный проект Амурской области «Формирование комфортной городской среды»</t>
  </si>
  <si>
    <t>Ответственный исполнитель – управление жилищно-коммунального хозяйства администрации города Благовещенска (МУ «ГУКС»)</t>
  </si>
  <si>
    <t>Достигнутый  результат</t>
  </si>
  <si>
    <t>Плановый объем финансирования</t>
  </si>
  <si>
    <t xml:space="preserve">Подпрограмма «Обеспечение жильём молодых семей»                                                                                                                                                                      </t>
  </si>
  <si>
    <t>МП Жилье (Согласно условиям подпрограммы оплата по свидетельству производится после приобретения жилья и предоставления подтверждающих документов. Срок действия свидетельства составляет не более 7 месяцев с даты выдачи.)</t>
  </si>
  <si>
    <t xml:space="preserve"> Государственная программа Амурской области «Обеспечение доступным и качественным жильём населения Амурской области»</t>
  </si>
  <si>
    <t>Ответственный исполнитель  – МУ "Благовещенский городской архивный и жилищный центр" (МУ "БГАЖЦ")</t>
  </si>
  <si>
    <t>Государственная программа Амурской области «Развитие системы социальной защиты населения Амурской области»</t>
  </si>
  <si>
    <t>МП Образование</t>
  </si>
  <si>
    <t>Государственная программа Амурской области  «Экономическое развитие и инновационная экономика Амурской области»</t>
  </si>
  <si>
    <t>вып.раб. по программе 2019 года, всего за 2018-2019 - 591 174,1 тыс.руб.</t>
  </si>
  <si>
    <t xml:space="preserve">федеральный бюджет  </t>
  </si>
  <si>
    <t>Государственная программа Амурской области «Развитие транспортной системы Амурской области»</t>
  </si>
  <si>
    <t>(дорожный фонд) областной бюджет</t>
  </si>
  <si>
    <t xml:space="preserve">МП ТРАНСПОРТ                                                  3)По результатам обследования мостового сооружения необходимо выполнение работ по его реконструкции. Согласно выводам, до проведения реконструкции моста рекомендуется устано-вить знак 3.11 ПДД "Ограничение массы" - с запрещением движения транспортных средств, фак-тическая масса которых больше 30 т. Результаты обследования и технический паспорт на мост направлены 20.09.2019 в управление ЖКХ (письмо № 4229) для выполнения мероприятий по включению моста в реестр муниципальной собственности.                                                   4) 06.12.2019  заключение м/к с единственным поставщиком ООО «ПЕТРОМОДЕЛИНГ ПРОЕКТ». Срок выполнения работ – 31.08.2020 г. Стоимость работ -29666,6 тыс.руб., 2019 г - 4 639,7 тыс.руб. (ОБ-4407,7; ГБ-232),завершение работ в 2020 году 
5)С ООО «МАГНУС МОСТ» заключен договор  № 129/2019 от 07.10.2019 на оказание услуг по обследованию путепровода через ул.Загородная - ул.Северная, г.Благовещенск, Амурская об-ласть  на сумму 298 000,00 рублей.
Срок исполнения – 01.11.2019г.
29.10.2019 работы по обследованию путепровода завершены. 
Согласно заключению проектной организации, путепровод находится в предаварийном техническом состоянии, и требует проведения срочного капитального ремонта сооружения с заменой дефектных балок.
Эксплуатирующей организации до выполнения капитального ремонта сооружения необхо-димо:
- установить мониторинг за состоянием пролетных строений по предварительно разработанной программе;
- ввести принудительное регулирование режима эксплуатации в виде запрещения движения по крайним полосам и организации движения по средним.
         08.11.2019 г. в УЖКХ направлено письмо о необходимости выполнения данных мероприя-тий.
</t>
  </si>
  <si>
    <t>Государственная программа Амурской области "Развитие и сохранение культуры и искусства Амурской области"</t>
  </si>
  <si>
    <t>Государственная программа Амурской области «Модернизация жилищно-коммунального комплекса, энергосбережение и повышение энергетической эффективности в Амурской области»</t>
  </si>
  <si>
    <t>Ответственный исполнитель – управление архитектуры и градостроительства, МУ «ГУКС», управление ЖКХ</t>
  </si>
  <si>
    <t>МП ЖКХ, ОКС</t>
  </si>
  <si>
    <t>МП ЖКХ, ПРОЧИЕ РАСХОДЫ</t>
  </si>
  <si>
    <t>Ответственный исполнитель – Комитет по управлению имуществом муниципального образования города Благовещенска, МУ "БГАЖЦ"</t>
  </si>
  <si>
    <t>Государственная программа Амурской области «Снижение рисков и смягчение последствий чрезвычайных ситуаций природного и техногенного характера, а также обеспечение безопасности населения области»</t>
  </si>
  <si>
    <t>Ответственный исполнитель – управление по делам ГО и ЧС города Благовещенска</t>
  </si>
  <si>
    <t>Государственная программа Амурской области «Развитие сельского хозяйства и регулирования рынков сельскохозяйственной продукции, сырья и продовольствия области»</t>
  </si>
  <si>
    <t>Ответственный исполнитель – управление ЖКХ администрации города Благовещенска</t>
  </si>
  <si>
    <r>
      <t xml:space="preserve"> Государственная программа Амурской области «Развитие образования Амурской области»</t>
    </r>
    <r>
      <rPr>
        <sz val="14"/>
        <color indexed="8"/>
        <rFont val="Times New Roman"/>
        <family val="1"/>
        <charset val="204"/>
      </rPr>
      <t/>
    </r>
  </si>
  <si>
    <t>Государственная программа Амурской области «Экономическое развитие и инновационная экономика Амурской области»</t>
  </si>
  <si>
    <t>Ответственный исполнитель - управление экономического развития и инвестиций администрации города Благовещенска</t>
  </si>
  <si>
    <t>Государственная программа Амурской области "Развитие здравоохранения Амурской области"</t>
  </si>
  <si>
    <t>Ответственный исполнитель - администрация города Благовещенска</t>
  </si>
  <si>
    <t xml:space="preserve">непрограммные расходы ГБ  </t>
  </si>
  <si>
    <t>Государственная программа Амурской области «Повышение эффективности деятельности органов государственной власти и управления Амурской области»</t>
  </si>
  <si>
    <t>Всего:</t>
  </si>
  <si>
    <t>Государственная программа Амурской области "Охрана окружающей среды в Амурской области"</t>
  </si>
  <si>
    <t>Ответственный исполнитель - администрация города Благовещенска в лице управления архитектуры и градостроительства, МУ «ГУКС»</t>
  </si>
  <si>
    <t>утверждена постановлением Правительства АО от 25.09.2013 № 453</t>
  </si>
  <si>
    <t>Между министерством транспорта и дорожного хозяйства Амурской области и администрацией г. Благовещенска заключено соглашение от 17.05.2019 № 203005/с о предоставлении субсидии на осуществление дорожной деятельности в 2019 году. 28.12.2019 г. получено разрешение № 28-Ru 28302000-60-2019 на ввод объекта в эксплуатацию. МУ "ГУКС" выполнены работы по ул. Энтузиастов на объекте "Строительство дорог в районе «5-ой стройки» для обеспечения транспортной инфраструктурой земельных участков, предоставленных многодетным семьям Ι этап": устройство водоотвода; планировка откосов; устройство съездов и примыканий; устройство основания под тротуар; устройство пешеходного ограждения (Дорожный фонд). Муниципальный контракт от 28.05.2018 № 222803 с ООО «СТРОЙУЮТ» на сумму 66 448 450,7 руб. Техническая готовность 100 % от контракта.</t>
  </si>
  <si>
    <t>Ответственный исполнитель - управление ЖКХ администрации города Благовещенска</t>
  </si>
  <si>
    <t>1. Государственная программа Российской Федерации «Обеспечение доступным и комфортным жильём и коммунальными услугами граждан Российской Федерации»</t>
  </si>
  <si>
    <t>Национальный проект «Жилье и городская среда»</t>
  </si>
  <si>
    <t xml:space="preserve">Государственная программа Амурской области «Обеспечение доступным и качественным жильем населения Амурской области» </t>
  </si>
  <si>
    <t>Постановление Правительства РФ от 30.12.2017 N 1710</t>
  </si>
  <si>
    <t>Ответственный исполнитель  – Комитет по управлению имуществом муниципального образования города Благовещенска, МУ "Благовещенский городской архивный и жилищный центр" (сокращенно - МУ "БГАЖЦ")</t>
  </si>
  <si>
    <t xml:space="preserve">Подпрограмма «Переселение граждан из аварийного жилищного фонда на территории города Благовещенска»                                                                                                                                                                      </t>
  </si>
  <si>
    <t>Национальный проект «Образование»</t>
  </si>
  <si>
    <t xml:space="preserve">2. Государственная программа Российской Федерации "Развитие образования" </t>
  </si>
  <si>
    <r>
      <rPr>
        <b/>
        <u/>
        <sz val="14"/>
        <color indexed="8"/>
        <rFont val="Times New Roman"/>
        <family val="1"/>
        <charset val="204"/>
      </rPr>
      <t>2.1. Подпрограмма</t>
    </r>
    <r>
      <rPr>
        <b/>
        <sz val="14"/>
        <color indexed="8"/>
        <rFont val="Times New Roman"/>
        <family val="1"/>
        <charset val="204"/>
      </rPr>
      <t xml:space="preserve"> "Развитие дошкольного и общего образования"</t>
    </r>
  </si>
  <si>
    <t xml:space="preserve">Государственная программа Амурской области "Развитие образования Амурской области" </t>
  </si>
  <si>
    <t>Подпрограмма "Развитие дошкольного, общего и дополнительного образования детей"</t>
  </si>
  <si>
    <t>5. Государственная программа Российской Федерации "Социально-экономическое развитие Дальнего Востока и Байкальского региона"</t>
  </si>
  <si>
    <t>Подпрограмма "Охрана окружающей среды и обеспечение экологической безопасности населения города Благовещенска"</t>
  </si>
  <si>
    <t>Муниципальная программа "Обеспечение безопасности жизнедеятельности населения и территории города Благовещенска на 2015 - 2021 годы"</t>
  </si>
  <si>
    <t>6. Государственная программа Российской Федерации "Развитие транспортной системы"</t>
  </si>
  <si>
    <t>Ответственный исполнитель – администрация города Благовещенска в лице управления архитектуры и градостроительства, МУ "ГУКС"</t>
  </si>
  <si>
    <t>Подпрограмма "Осуществление дорожной деятельности в отношении автомобильных дорог общего пользования местного значения"</t>
  </si>
  <si>
    <t xml:space="preserve">МП ТРАНСПОРТ, ОКС                                                  Срок выполнения - 28.05.18г. / 30.11.19г.Выполнено: 
- восстановление и закрепление трассы по ул. Энтузиастов; 
- срезка кустарника и мелколесья, механизированная разработка грунта, перевозка грунта по ул. Энтузиастов; 
- устройство корыта и рабочего слоя с послойным уплотнением; 
- устройство песчано-гравийного основания с послойным уплотнением; 
- демонтаж сетей ВЛ-10кВ;
- переустройство сетей ВЛ-10кВ; 
- устройство дорожной одежды с послойным уплотнением. 
В настоящее время ведутся работы по ул. Энтузиастов: 
- устройство водоотвода; 
- планировка откосов; 
- устройство металлических труб на съездах; 
- устройство съездов и примыканий; 
- устройство основания под тротуар. 
</t>
  </si>
  <si>
    <t>МП ТРАНСПОРТ, ПРОЧ.РАСХ.</t>
  </si>
  <si>
    <t xml:space="preserve">Ответственный исполнитель – администрация города Благовещенска в лице управления ЖКХ администрации города Благовещенска и управления архитектуры и градостроительства, МУ "ГУКС" </t>
  </si>
  <si>
    <t>Национальный проект «Культура»</t>
  </si>
  <si>
    <r>
      <rPr>
        <b/>
        <u/>
        <sz val="14"/>
        <color indexed="8"/>
        <rFont val="Times New Roman"/>
        <family val="1"/>
        <charset val="204"/>
      </rPr>
      <t xml:space="preserve">1.1. Подпрограмма </t>
    </r>
    <r>
      <rPr>
        <b/>
        <sz val="14"/>
        <color indexed="8"/>
        <rFont val="Times New Roman"/>
        <family val="1"/>
        <charset val="204"/>
      </rPr>
      <t>«Создание условий для обеспечения доступным и комфортным жильем граждан России»</t>
    </r>
  </si>
  <si>
    <r>
      <rPr>
        <b/>
        <u/>
        <sz val="14"/>
        <color indexed="36"/>
        <rFont val="Times New Roman"/>
        <family val="1"/>
        <charset val="204"/>
      </rPr>
      <t>Освоение средств ОБ составляет 100 %</t>
    </r>
    <r>
      <rPr>
        <sz val="14"/>
        <color indexed="36"/>
        <rFont val="Times New Roman"/>
        <family val="1"/>
        <charset val="204"/>
      </rPr>
      <t xml:space="preserve">. </t>
    </r>
    <r>
      <rPr>
        <sz val="14"/>
        <color indexed="17"/>
        <rFont val="Times New Roman"/>
        <family val="1"/>
        <charset val="204"/>
      </rPr>
      <t xml:space="preserve">Между администрацией города Благовещенска и министерством культуры и национальной политики Амурской области заключены </t>
    </r>
    <r>
      <rPr>
        <b/>
        <sz val="14"/>
        <color indexed="17"/>
        <rFont val="Times New Roman"/>
        <family val="1"/>
        <charset val="204"/>
      </rPr>
      <t>соглашения</t>
    </r>
    <r>
      <rPr>
        <sz val="14"/>
        <color indexed="17"/>
        <rFont val="Times New Roman"/>
        <family val="1"/>
        <charset val="204"/>
      </rPr>
      <t xml:space="preserve">: </t>
    </r>
    <r>
      <rPr>
        <b/>
        <sz val="14"/>
        <color indexed="17"/>
        <rFont val="Times New Roman"/>
        <family val="1"/>
        <charset val="204"/>
      </rPr>
      <t>1)</t>
    </r>
    <r>
      <rPr>
        <sz val="14"/>
        <color indexed="17"/>
        <rFont val="Times New Roman"/>
        <family val="1"/>
        <charset val="204"/>
      </rPr>
      <t xml:space="preserve"> от 13.06.2019 № 10701000-1-2019-008 о предоставлении в 2019 году </t>
    </r>
    <r>
      <rPr>
        <b/>
        <sz val="14"/>
        <color indexed="17"/>
        <rFont val="Times New Roman"/>
        <family val="1"/>
        <charset val="204"/>
      </rPr>
      <t>иного межбюджетного трансферта</t>
    </r>
    <r>
      <rPr>
        <sz val="14"/>
        <color indexed="17"/>
        <rFont val="Times New Roman"/>
        <family val="1"/>
        <charset val="204"/>
      </rPr>
      <t xml:space="preserve">, имеющего целевое назначение, на сумму 5 000,0 тыс. руб. от общего объема бюджетных ассигнований, предусматриваемых в бюджете города на финансовое обеспечение расходных обязательств - 5 478,5 тыс. руб. </t>
    </r>
    <r>
      <rPr>
        <i/>
        <sz val="14"/>
        <color indexed="17"/>
        <rFont val="Times New Roman"/>
        <family val="1"/>
        <charset val="204"/>
      </rPr>
      <t>(уровень софинансирования, 91,27 %)</t>
    </r>
    <r>
      <rPr>
        <sz val="14"/>
        <color indexed="17"/>
        <rFont val="Times New Roman"/>
        <family val="1"/>
        <charset val="204"/>
      </rPr>
      <t xml:space="preserve">. Достигнутый результат - </t>
    </r>
    <r>
      <rPr>
        <b/>
        <sz val="14"/>
        <color indexed="17"/>
        <rFont val="Times New Roman"/>
        <family val="1"/>
        <charset val="204"/>
      </rPr>
      <t xml:space="preserve">модернизирована (переоснащена) «Муниципальная молодежная библиотека им. А.П. Чехова» МБУК «МИБС» по модельному стандарту </t>
    </r>
    <r>
      <rPr>
        <sz val="14"/>
        <color indexed="17"/>
        <rFont val="Times New Roman"/>
        <family val="1"/>
        <charset val="204"/>
      </rPr>
      <t>(пополнен фонд библиотеки, приобретены мебель и оборудование, проведен текущий ремонт и ремонт цоколя и крыльца по адресу ул. Комсомольская 3);</t>
    </r>
    <r>
      <rPr>
        <b/>
        <sz val="14"/>
        <color indexed="17"/>
        <rFont val="Times New Roman"/>
        <family val="1"/>
        <charset val="204"/>
      </rPr>
      <t xml:space="preserve"> 2)</t>
    </r>
    <r>
      <rPr>
        <sz val="14"/>
        <color indexed="17"/>
        <rFont val="Times New Roman"/>
        <family val="1"/>
        <charset val="204"/>
      </rPr>
      <t xml:space="preserve"> от 10.06.2019 № 12 о реализации национального проекта «Культура» на территории муниципального образования города Благовещенска (осуществление мероприятий, направленных на обеспечение достижения целей, целевых и дополнительных показателей и результатов НП «Культура» и РП Амурской области «Культурная среда», «Творческие люди», «Цифровая культура»). Срок действия соглашения: до 31.12.2024. </t>
    </r>
    <r>
      <rPr>
        <b/>
        <sz val="14"/>
        <color indexed="17"/>
        <rFont val="Times New Roman"/>
        <family val="1"/>
        <charset val="204"/>
      </rPr>
      <t>В рамках соглашения за 2019 год достигнуты следующие показатели:</t>
    </r>
    <r>
      <rPr>
        <sz val="14"/>
        <color indexed="17"/>
        <rFont val="Times New Roman"/>
        <family val="1"/>
        <charset val="204"/>
      </rPr>
      <t xml:space="preserve"> 1) Количество посещений общедоступных (публичных) библиотек - 276,82 тыс. чел. (при плане на 2019 год - 222,3); 2) Прирост посещений общедоступных (публичных) библиотек - 125,99 % (при плане на 2019 год - 101,18); 3) Количество посещений культурно-массовых мероприятий клубов и домов культуры - 37,08 тыс. чел. (при плане на 2019 год - 36,67); 4) Прирост посещений культурно-массовых мероприятий клубов и домов культуры - 104,06 % (при плане на 2019 год - 102,93); 5) Количество участников клубных формирований - 2,259 тыс. чел. (при плане на 2019 год - 2,101); 6) Прирост участников клубных формирований  -107,57 % (при плане на 2019 год - 100,06); 7)Количество посещений парков культуры и отдыха - 0, 680 тыс. чел. (при плане на 2019 год - 0,680): 8) Количество посещений парков культуры и отдыха -  68 200% (при плане на 2019 год – 68 000); 9) Количество учащихся ДШИ - 1,787 тыс. чел. (при плане на 2019 год – 1,431); 10) Прирост учащихся ДШИ - 127,2 % (при плане на 2019 год – 101,86); 11) Прирост обращений к цифровым ресурсам – 3 510 % (при плане на 2019 год – 160).
</t>
    </r>
  </si>
  <si>
    <r>
      <rPr>
        <b/>
        <u/>
        <sz val="14"/>
        <color indexed="36"/>
        <rFont val="Times New Roman"/>
        <family val="1"/>
        <charset val="204"/>
      </rPr>
      <t>Освоение средств ОБ составляет 57,6%.</t>
    </r>
    <r>
      <rPr>
        <sz val="14"/>
        <color indexed="36"/>
        <rFont val="Times New Roman"/>
        <family val="1"/>
        <charset val="204"/>
      </rPr>
      <t xml:space="preserve"> Между администрацией города Благовещенска и министерством жилищно-коммунального хозяйства Амурской области заключено соглашение от 10.04.2020 № 01-39/3354 о предоставлении субсидии на софинансирование мероприятий, направленных на модернизацию коммунальной инфраструктуры. </t>
    </r>
  </si>
  <si>
    <r>
      <rPr>
        <b/>
        <u/>
        <sz val="14"/>
        <color indexed="36"/>
        <rFont val="Times New Roman"/>
        <family val="1"/>
        <charset val="204"/>
      </rPr>
      <t>Освоение средств ОБ составляет 0,6 %.</t>
    </r>
    <r>
      <rPr>
        <sz val="14"/>
        <color indexed="36"/>
        <rFont val="Times New Roman"/>
        <family val="1"/>
        <charset val="204"/>
      </rPr>
      <t xml:space="preserve"> Между администрацией города Благовещенска и министерством жилищно-коммунального хозяйства Амурской области заключено соглашение от 10.04.2020 № 01-39/3354 о предоставлении субсидии на софинансирование мероприятий, направленных на модернизацию коммунальной инфраструктуры, </t>
    </r>
  </si>
  <si>
    <r>
      <rPr>
        <b/>
        <u/>
        <sz val="14"/>
        <color indexed="36"/>
        <rFont val="Times New Roman"/>
        <family val="1"/>
        <charset val="204"/>
      </rPr>
      <t>Освоение средств ОБ составляет 57,6%.</t>
    </r>
    <r>
      <rPr>
        <sz val="14"/>
        <color indexed="36"/>
        <rFont val="Times New Roman"/>
        <family val="1"/>
        <charset val="204"/>
      </rPr>
      <t xml:space="preserve"> Между администрацией города Благовещенска и министерством транспорта и дорожного хозяйства Амурской области заключено соглашение от 29.04.2020 № 271-04/с о предоставлении в 2020 году из областного бюджета субсидии на софинансирование расходов по осуществлению дорожной деятельности в отношении автомобильных дорог местного значения и сооружений на них в размере 602 135,9 тыс.руб. от общего объема бюджетных ассигнований, предусматриваемых в бюджете города на финансовое обеспечение расходных обязательств - 640 570,1 тыс. руб. В рамках мероприятия средства запланированы на: </t>
    </r>
    <r>
      <rPr>
        <b/>
        <sz val="14"/>
        <color indexed="36"/>
        <rFont val="Times New Roman"/>
        <family val="1"/>
        <charset val="204"/>
      </rPr>
      <t>1) развитие улично-дорожной сети</t>
    </r>
    <r>
      <rPr>
        <sz val="14"/>
        <color indexed="36"/>
        <rFont val="Times New Roman"/>
        <family val="1"/>
        <charset val="204"/>
      </rPr>
      <t xml:space="preserve"> (ремонт тротуаров, автомобильных стоянок, автобусных остановок , проездов,УДС, внутриквартальных проездов, ливневой канализации, кабельной канализации, устройство наружного освещения, пешеходных ограждений, островков безопасности; модернизация светофорных объектов, сетей наружнего освещения, восстановление средств организации дорожного движения, нанесение дорожной разметки холодным пластиком со светоотражающими элементами, содержание 23 камер видеофиксации, аварийно-восстановительные работы); </t>
    </r>
    <r>
      <rPr>
        <b/>
        <sz val="14"/>
        <color indexed="36"/>
        <rFont val="Times New Roman"/>
        <family val="1"/>
        <charset val="204"/>
      </rPr>
      <t>2) выполнение научно-исследовательских работ по разработке КСОДД; 3) капитальный ремонт автомобильного моста через р.Зея</t>
    </r>
    <r>
      <rPr>
        <sz val="14"/>
        <color indexed="36"/>
        <rFont val="Times New Roman"/>
        <family val="1"/>
        <charset val="204"/>
      </rPr>
      <t xml:space="preserve"> (проектирование), аварийно-восстановительные работы автодорожного моста  через р.Зея, выполнение работ по устройству водопропускного сооружения в с.Верхнеблаговещенское; </t>
    </r>
    <r>
      <rPr>
        <b/>
        <sz val="14"/>
        <color indexed="36"/>
        <rFont val="Times New Roman"/>
        <family val="1"/>
        <charset val="204"/>
      </rPr>
      <t>4) диагностика и оценка транспортно-эксплуатационного состояния автомобильных дорог.</t>
    </r>
    <r>
      <rPr>
        <sz val="14"/>
        <color indexed="17"/>
        <rFont val="Times New Roman"/>
        <family val="1"/>
        <charset val="204"/>
      </rPr>
      <t xml:space="preserve">
</t>
    </r>
  </si>
  <si>
    <r>
      <rPr>
        <b/>
        <u/>
        <sz val="14"/>
        <color indexed="36"/>
        <rFont val="Times New Roman"/>
        <family val="1"/>
        <charset val="204"/>
      </rPr>
      <t xml:space="preserve">Освоение средств ОБ составляет 0%. </t>
    </r>
    <r>
      <rPr>
        <sz val="14"/>
        <color indexed="36"/>
        <rFont val="Times New Roman"/>
        <family val="1"/>
        <charset val="204"/>
      </rPr>
      <t xml:space="preserve"> В настоящее время управлением образования города Благовещенска разрабатываются нормативно- правовые акты по исполнению данного мероприятия.
</t>
    </r>
  </si>
  <si>
    <r>
      <t xml:space="preserve">Создание условий для осуществления присмотра и ухода за детьми в возрасте от 1,5 до 3 лет, </t>
    </r>
    <r>
      <rPr>
        <b/>
        <sz val="14"/>
        <rFont val="Times New Roman"/>
        <family val="1"/>
        <charset val="204"/>
      </rPr>
      <t>всего</t>
    </r>
  </si>
  <si>
    <r>
      <t xml:space="preserve">Капитальные вложения в объекты муниципальной собственности (Берегоукрепление и реконструкция набережной р.Амур, г.Благовещенск (4-й этап строительства: 2 пусковой комплекс (участок № 10), </t>
    </r>
    <r>
      <rPr>
        <b/>
        <sz val="14"/>
        <rFont val="Times New Roman"/>
        <family val="1"/>
        <charset val="204"/>
      </rPr>
      <t>всего</t>
    </r>
  </si>
  <si>
    <r>
      <rPr>
        <b/>
        <u/>
        <sz val="14"/>
        <color indexed="36"/>
        <rFont val="Times New Roman"/>
        <family val="1"/>
        <charset val="204"/>
      </rPr>
      <t>Освоение средств ОБ составляет 38,2%.</t>
    </r>
    <r>
      <rPr>
        <sz val="14"/>
        <color indexed="36"/>
        <rFont val="Times New Roman"/>
        <family val="1"/>
        <charset val="204"/>
      </rPr>
      <t xml:space="preserve"> </t>
    </r>
    <r>
      <rPr>
        <sz val="14"/>
        <color indexed="10"/>
        <rFont val="Times New Roman"/>
        <family val="1"/>
        <charset val="204"/>
      </rPr>
      <t xml:space="preserve"> Между администрацией города Благовещенска и министерством строительства и архитектуры Амурской области заключено соглашение от 14.11.2019 № 3 о предоставлении в 2019-2021 годах субсидии на софинансирование капитальных вложений в объекты муниципальной собственности на сумму 367 501,2 тыс. руб. (в том числе: в 2019 г.-25 000,0 тыс. руб., в 2020 г.-165 848,9 тыс. руб., в 2021 г.-176 652,3 тыс. руб.) от общего объема бюджетных ассигнований - 390 678,8 тыс. руб. (в том числе: </t>
    </r>
    <r>
      <rPr>
        <b/>
        <sz val="14"/>
        <color indexed="10"/>
        <rFont val="Times New Roman"/>
        <family val="1"/>
        <charset val="204"/>
      </rPr>
      <t>в 2019 г.-26 315,8 тыс. руб.</t>
    </r>
    <r>
      <rPr>
        <sz val="14"/>
        <color indexed="10"/>
        <rFont val="Times New Roman"/>
        <family val="1"/>
        <charset val="204"/>
      </rPr>
      <t xml:space="preserve">, в 2020 г.-176 435,0 тыс. руб., в 2021 г.-187 928,0 тыс. руб.), </t>
    </r>
    <r>
      <rPr>
        <i/>
        <sz val="14"/>
        <color indexed="10"/>
        <rFont val="Times New Roman"/>
        <family val="1"/>
        <charset val="204"/>
      </rPr>
      <t>уровень софинансирования в 2019 г.-95%, в 2020-2021 гг.-94%.</t>
    </r>
    <r>
      <rPr>
        <sz val="14"/>
        <color indexed="10"/>
        <rFont val="Times New Roman"/>
        <family val="1"/>
        <charset val="204"/>
      </rPr>
      <t xml:space="preserve"> Показатели результативности: техническая готовность объекта капитального строительства - 100% и ввод объекта в эксплутацию - 1ед. в 2021 году. МУ «ГУКС» заключен муниципальный контракт от 27.11.2019 №0537/2019 на выполнение работ по строительству 2 пускового комплекса участка №10 объекта «Берегоукрепление и реконструкция набережной р. Амур, г. Благовещенск» на сумму 384 312,6 тыс.руб. с ООО «Надежда» и осуществлено авансирование. </t>
    </r>
    <r>
      <rPr>
        <b/>
        <sz val="14"/>
        <color indexed="10"/>
        <rFont val="Times New Roman"/>
        <family val="1"/>
        <charset val="204"/>
      </rPr>
      <t>Срок окончания выполнения работ – 30.11.2021.</t>
    </r>
  </si>
  <si>
    <t>Плановый объем финансирования предусмотрен на строительство 1 очереди 1 пускового комплекса участка № 5 в составе 3-го этапа строительства объекта «Берегоукрепление и реконструкция набережной р. Амур, г. Благовещенск».</t>
  </si>
  <si>
    <t>Выравнивание обеспеченности муниципальных образований по реализации ими отдельных расходных обязательств</t>
  </si>
  <si>
    <r>
      <rPr>
        <b/>
        <u/>
        <sz val="14"/>
        <color indexed="36"/>
        <rFont val="Times New Roman"/>
        <family val="1"/>
        <charset val="204"/>
      </rPr>
      <t xml:space="preserve">Освоение средств ОБ составляет 84,4%. </t>
    </r>
    <r>
      <rPr>
        <sz val="14"/>
        <color indexed="17"/>
        <rFont val="Times New Roman"/>
        <family val="1"/>
        <charset val="204"/>
      </rPr>
      <t/>
    </r>
  </si>
  <si>
    <r>
      <rPr>
        <b/>
        <u/>
        <sz val="14"/>
        <color indexed="36"/>
        <rFont val="Times New Roman"/>
        <family val="1"/>
        <charset val="204"/>
      </rPr>
      <t>Освоение средств ОБ составляет 32,7 %.</t>
    </r>
    <r>
      <rPr>
        <sz val="14"/>
        <color indexed="36"/>
        <rFont val="Times New Roman"/>
        <family val="1"/>
        <charset val="204"/>
      </rPr>
      <t xml:space="preserve"> </t>
    </r>
    <r>
      <rPr>
        <sz val="14"/>
        <color indexed="17"/>
        <rFont val="Times New Roman"/>
        <family val="1"/>
        <charset val="204"/>
      </rPr>
      <t/>
    </r>
  </si>
  <si>
    <r>
      <rPr>
        <b/>
        <u/>
        <sz val="14"/>
        <color indexed="36"/>
        <rFont val="Times New Roman"/>
        <family val="1"/>
        <charset val="204"/>
      </rPr>
      <t>Освоение средств ОБ составляет 85,6 %.</t>
    </r>
    <r>
      <rPr>
        <sz val="14"/>
        <color indexed="36"/>
        <rFont val="Times New Roman"/>
        <family val="1"/>
        <charset val="204"/>
      </rPr>
      <t xml:space="preserve"> </t>
    </r>
  </si>
  <si>
    <r>
      <rPr>
        <b/>
        <u/>
        <sz val="14"/>
        <color indexed="36"/>
        <rFont val="Times New Roman"/>
        <family val="1"/>
        <charset val="204"/>
      </rPr>
      <t>Освоение средств ОБ составляет 31,2%.</t>
    </r>
    <r>
      <rPr>
        <sz val="14"/>
        <color indexed="36"/>
        <rFont val="Times New Roman"/>
        <family val="1"/>
        <charset val="204"/>
      </rPr>
      <t xml:space="preserve"> </t>
    </r>
  </si>
  <si>
    <r>
      <rPr>
        <b/>
        <u/>
        <sz val="14"/>
        <color indexed="36"/>
        <rFont val="Times New Roman"/>
        <family val="1"/>
        <charset val="204"/>
      </rPr>
      <t xml:space="preserve">Освоение средств ОБ составляет 78,5%. </t>
    </r>
    <r>
      <rPr>
        <sz val="14"/>
        <color indexed="36"/>
        <rFont val="Times New Roman"/>
        <family val="1"/>
        <charset val="204"/>
      </rPr>
      <t xml:space="preserve"> </t>
    </r>
  </si>
  <si>
    <r>
      <rPr>
        <b/>
        <u/>
        <sz val="14"/>
        <color indexed="36"/>
        <rFont val="Times New Roman"/>
        <family val="1"/>
        <charset val="204"/>
      </rPr>
      <t xml:space="preserve">Освоение средств ФБ составляет 45,2 %, ОБ 100 %. </t>
    </r>
    <r>
      <rPr>
        <sz val="14"/>
        <color indexed="17"/>
        <rFont val="Times New Roman"/>
        <family val="1"/>
        <charset val="204"/>
      </rPr>
      <t xml:space="preserve"> </t>
    </r>
  </si>
  <si>
    <t>Освоение средств ФБ составляет 100%,  ОБ - 49,1%.</t>
  </si>
  <si>
    <r>
      <rPr>
        <b/>
        <u/>
        <sz val="14"/>
        <color indexed="36"/>
        <rFont val="Times New Roman"/>
        <family val="1"/>
        <charset val="204"/>
      </rPr>
      <t>Освоение средств ОБ составляет 100 %</t>
    </r>
    <r>
      <rPr>
        <sz val="14"/>
        <color indexed="36"/>
        <rFont val="Times New Roman"/>
        <family val="1"/>
        <charset val="204"/>
      </rPr>
      <t xml:space="preserve">. </t>
    </r>
    <r>
      <rPr>
        <sz val="14"/>
        <color indexed="17"/>
        <rFont val="Times New Roman"/>
        <family val="1"/>
        <charset val="204"/>
      </rPr>
      <t xml:space="preserve">
</t>
    </r>
  </si>
  <si>
    <t xml:space="preserve">Освоение средств ОБ  составляет 26%. </t>
  </si>
  <si>
    <r>
      <rPr>
        <b/>
        <u/>
        <sz val="14"/>
        <color indexed="36"/>
        <rFont val="Times New Roman"/>
        <family val="1"/>
        <charset val="204"/>
      </rPr>
      <t xml:space="preserve">Освоение средств ОБ составляет 10,8%. </t>
    </r>
    <r>
      <rPr>
        <sz val="14"/>
        <color indexed="17"/>
        <rFont val="Times New Roman"/>
        <family val="1"/>
        <charset val="204"/>
      </rPr>
      <t/>
    </r>
  </si>
  <si>
    <r>
      <rPr>
        <b/>
        <u/>
        <sz val="14"/>
        <color indexed="36"/>
        <rFont val="Times New Roman"/>
        <family val="1"/>
        <charset val="204"/>
      </rPr>
      <t>Освоение средств ОБ составляет 66,3%.</t>
    </r>
    <r>
      <rPr>
        <sz val="14"/>
        <color indexed="36"/>
        <rFont val="Times New Roman"/>
        <family val="1"/>
        <charset val="204"/>
      </rPr>
      <t xml:space="preserve"> </t>
    </r>
  </si>
  <si>
    <r>
      <rPr>
        <b/>
        <u/>
        <sz val="14"/>
        <color indexed="36"/>
        <rFont val="Times New Roman"/>
        <family val="1"/>
        <charset val="204"/>
      </rPr>
      <t>Освоение средств ОБ составляет 84,8%.</t>
    </r>
    <r>
      <rPr>
        <sz val="14"/>
        <color indexed="17"/>
        <rFont val="Times New Roman"/>
        <family val="1"/>
        <charset val="204"/>
      </rPr>
      <t xml:space="preserve"> </t>
    </r>
    <r>
      <rPr>
        <sz val="14"/>
        <color indexed="36"/>
        <rFont val="Times New Roman"/>
        <family val="1"/>
        <charset val="204"/>
      </rPr>
      <t>За январь-октябрь 2020 года отловлено 134 безнадзорных животных. 07.10.2020 заключен муниципальный контракт на отлов, транспортировку, учет, содержание отловленных животных без владельцев на территории городского округа города Благовещенска и возврат содержащихся животных на прежнее место их обитания в количестве 25 штук за счет средств городского бюджета с начальной максимальной ценой 399,8 тыс.руб. с Амурским фондом помощи животным «Горячие сердца».</t>
    </r>
  </si>
  <si>
    <r>
      <rPr>
        <b/>
        <u/>
        <sz val="14"/>
        <color indexed="36"/>
        <rFont val="Times New Roman"/>
        <family val="1"/>
        <charset val="204"/>
      </rPr>
      <t>Освоение средств ОБ составляет 17,6%.</t>
    </r>
    <r>
      <rPr>
        <sz val="14"/>
        <color indexed="17"/>
        <rFont val="Times New Roman"/>
        <family val="1"/>
        <charset val="204"/>
      </rPr>
      <t xml:space="preserve"> </t>
    </r>
  </si>
  <si>
    <r>
      <rPr>
        <b/>
        <u/>
        <sz val="14"/>
        <color indexed="36"/>
        <rFont val="Times New Roman"/>
        <family val="1"/>
        <charset val="204"/>
      </rPr>
      <t>Освоение средств ОБ составляет 27,5%.</t>
    </r>
    <r>
      <rPr>
        <sz val="14"/>
        <color indexed="36"/>
        <rFont val="Times New Roman"/>
        <family val="1"/>
        <charset val="204"/>
      </rPr>
      <t xml:space="preserve"> Между администрацией города Благовещенска и министерством образования и науки Амурской области заключено соглашение от 14.02.2020 № 1/МРСДО о предоставлении в 2020 году</t>
    </r>
    <r>
      <rPr>
        <sz val="14"/>
        <color indexed="17"/>
        <rFont val="Times New Roman"/>
        <family val="1"/>
        <charset val="204"/>
      </rPr>
      <t xml:space="preserve"> </t>
    </r>
  </si>
  <si>
    <r>
      <rPr>
        <b/>
        <u/>
        <sz val="14"/>
        <color indexed="36"/>
        <rFont val="Times New Roman"/>
        <family val="1"/>
        <charset val="204"/>
      </rPr>
      <t>Освоение средств ОБ составляет 60,6%.</t>
    </r>
    <r>
      <rPr>
        <b/>
        <u/>
        <sz val="14"/>
        <color indexed="17"/>
        <rFont val="Times New Roman"/>
        <family val="1"/>
        <charset val="204"/>
      </rPr>
      <t xml:space="preserve"> </t>
    </r>
    <r>
      <rPr>
        <sz val="14"/>
        <color indexed="36"/>
        <rFont val="Times New Roman"/>
        <family val="1"/>
        <charset val="204"/>
      </rPr>
      <t>По состоянию на 01.11.2020 предоставлено бесплатное питание 385 детям с ограниченными возможностями здоровья.</t>
    </r>
  </si>
  <si>
    <r>
      <rPr>
        <b/>
        <u/>
        <sz val="14"/>
        <color indexed="36"/>
        <rFont val="Times New Roman"/>
        <family val="1"/>
        <charset val="204"/>
      </rPr>
      <t>Освоение средств ОБ составляет 38,2%.</t>
    </r>
    <r>
      <rPr>
        <sz val="14"/>
        <color indexed="36"/>
        <rFont val="Times New Roman"/>
        <family val="1"/>
        <charset val="204"/>
      </rPr>
      <t xml:space="preserve"> </t>
    </r>
    <r>
      <rPr>
        <sz val="14"/>
        <color indexed="10"/>
        <rFont val="Times New Roman"/>
        <family val="1"/>
        <charset val="204"/>
      </rPr>
      <t xml:space="preserve"> </t>
    </r>
  </si>
  <si>
    <t xml:space="preserve">Освоение средств ОБ составляет 63,3%.  </t>
  </si>
  <si>
    <r>
      <rPr>
        <b/>
        <u/>
        <sz val="14"/>
        <color indexed="36"/>
        <rFont val="Times New Roman"/>
        <family val="1"/>
        <charset val="204"/>
      </rPr>
      <t>Освоение средств ОБ составляет 100%.</t>
    </r>
    <r>
      <rPr>
        <sz val="14"/>
        <color indexed="17"/>
        <rFont val="Times New Roman"/>
        <family val="1"/>
        <charset val="204"/>
      </rPr>
      <t xml:space="preserve"> </t>
    </r>
  </si>
  <si>
    <t>Информация об участии города Благовещенска в государственных программах Российской Федерации и Амурской области за январь-октябрь 2020 года</t>
  </si>
  <si>
    <r>
      <rPr>
        <sz val="14"/>
        <color indexed="8"/>
        <rFont val="Times New Roman"/>
        <family val="1"/>
        <charset val="204"/>
      </rPr>
      <t xml:space="preserve">Реализация мероприятий по обеспечению жильём молодых семей, </t>
    </r>
    <r>
      <rPr>
        <b/>
        <sz val="14"/>
        <color indexed="8"/>
        <rFont val="Times New Roman"/>
        <family val="1"/>
        <charset val="204"/>
      </rPr>
      <t xml:space="preserve">всего </t>
    </r>
  </si>
  <si>
    <r>
      <t xml:space="preserve">Создание новых мест в общеобразовательных организациях, </t>
    </r>
    <r>
      <rPr>
        <b/>
        <sz val="14"/>
        <color indexed="8"/>
        <rFont val="Times New Roman"/>
        <family val="1"/>
        <charset val="204"/>
      </rPr>
      <t>всего</t>
    </r>
  </si>
  <si>
    <t>Финансовое обеспечение государственных полномочий по проведению текущего или капитального ремонта жилых помещений, расположенных на территории области и принадлежащих на праве собственности детям-сиротам и детям, оставшимся без попечения родителей, лицам из их числа</t>
  </si>
  <si>
    <r>
      <t xml:space="preserve">Капитальные вложения в объекты муниципальной собственности (Берегоукрепление и реконструкция набережной р.Амур, г. Благовещенск (4-й этап строительства: 1 пусковой комплекс, 2 пусковой комплекс, 3 пусковой комплекс (участок № 10)), завершение строительства 2 очереди 1 пускового комплекса участка № 5, 2 пускового комплекса участка № 5 и участка № 6 в составе 3-го этапа строительства объекта), </t>
    </r>
    <r>
      <rPr>
        <b/>
        <sz val="14"/>
        <rFont val="Times New Roman"/>
        <family val="1"/>
        <charset val="204"/>
      </rPr>
      <t>всего</t>
    </r>
  </si>
  <si>
    <r>
      <t>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 в</t>
    </r>
    <r>
      <rPr>
        <b/>
        <sz val="14"/>
        <rFont val="Times New Roman"/>
        <family val="1"/>
        <charset val="204"/>
      </rPr>
      <t>сего</t>
    </r>
  </si>
  <si>
    <r>
      <t xml:space="preserve">Финансовое обеспечение </t>
    </r>
    <r>
      <rPr>
        <b/>
        <sz val="14"/>
        <rFont val="Times New Roman"/>
        <family val="1"/>
        <charset val="204"/>
      </rPr>
      <t>государственных полномочий</t>
    </r>
    <r>
      <rPr>
        <sz val="14"/>
        <rFont val="Times New Roman"/>
        <family val="1"/>
        <charset val="204"/>
      </rPr>
      <t xml:space="preserve"> по организации и осуществлению деятельности по опеке и попечительству в отношении несовершеннолетних лиц, </t>
    </r>
    <r>
      <rPr>
        <b/>
        <sz val="14"/>
        <rFont val="Times New Roman"/>
        <family val="1"/>
        <charset val="204"/>
      </rPr>
      <t>всего</t>
    </r>
  </si>
  <si>
    <r>
      <t xml:space="preserve">Создание условий для осуществления присмотра и ухода за детьми в возрасте от 1,5 до 3 лет (субсидия негосударственным организациям, осуществляющим образовательную деятельность, и индивидуальным предпринимателям, осуществляющим образовательную деятельность по образовательным программам дошкольного образования), </t>
    </r>
    <r>
      <rPr>
        <b/>
        <sz val="14"/>
        <rFont val="Times New Roman"/>
        <family val="1"/>
        <charset val="204"/>
      </rPr>
      <t>всего</t>
    </r>
  </si>
  <si>
    <t>Капитальные вложения в объекты муниципальной собственности (Берегоукрепление и реконструкция набережной р. Амур, г. Благовещенск (1 очередь 1 пускового комплекса участка № 5 в составе 3-го этапа строительства объекта))</t>
  </si>
  <si>
    <t xml:space="preserve">Подпрограмма «Улучшение жилищных условий отдельных категорий граждан, проживающих на территории города Благовещенска»                                                                                                                                                                      </t>
  </si>
  <si>
    <t>Финансовое обеспечение предоставления гражданам, стоящим на учете, мер социальной поддержки в виде единовременной денежной выплаты для улучшения жилищных условий, приобретения земельного участка для индивидуального жилищного строительства, всего</t>
  </si>
  <si>
    <r>
      <rPr>
        <b/>
        <i/>
        <sz val="14"/>
        <rFont val="Times New Roman"/>
        <family val="1"/>
        <charset val="204"/>
      </rPr>
      <t>областной бюджет</t>
    </r>
  </si>
  <si>
    <t>Финансовое обеспечение расходов, связанных с созданием и содержанием дорожного патруля, всего</t>
  </si>
  <si>
    <t xml:space="preserve">3. Государственная программа Российской Федерации "Социальная поддержка граждан" </t>
  </si>
  <si>
    <r>
      <rPr>
        <b/>
        <u/>
        <sz val="14"/>
        <rFont val="Times New Roman"/>
        <family val="1"/>
        <charset val="204"/>
      </rPr>
      <t>3.1. Подпрограмма</t>
    </r>
    <r>
      <rPr>
        <b/>
        <sz val="14"/>
        <rFont val="Times New Roman"/>
        <family val="1"/>
        <charset val="204"/>
      </rPr>
      <t xml:space="preserve"> "Обеспечение государственной поддержки семей, имеющих детей"</t>
    </r>
  </si>
  <si>
    <t>Подпрограмма "Переселение граждан из аварийного жилищного фонда на территории города Благовещенска"</t>
  </si>
  <si>
    <t>Переселение из аварийного жилищного фонда, признанного таковым на 01.01.2012</t>
  </si>
  <si>
    <t>5. Государственная программа Российской Федерации "Развитие транспортной системы"</t>
  </si>
  <si>
    <r>
      <rPr>
        <b/>
        <u/>
        <sz val="14"/>
        <color indexed="8"/>
        <rFont val="Times New Roman"/>
        <family val="1"/>
        <charset val="204"/>
      </rPr>
      <t>5.1. Подпрограмма</t>
    </r>
    <r>
      <rPr>
        <b/>
        <sz val="14"/>
        <color indexed="8"/>
        <rFont val="Times New Roman"/>
        <family val="1"/>
        <charset val="204"/>
      </rPr>
      <t xml:space="preserve"> "Дорожное хозяйство"</t>
    </r>
  </si>
  <si>
    <t>Ответственный исполнитель – администрация города Благовещенска в лице управления архитектуры и градостроительства, МУ "ГУКС", управление ЖКХ города Благовещенска</t>
  </si>
  <si>
    <r>
      <rPr>
        <b/>
        <u/>
        <sz val="14"/>
        <color indexed="8"/>
        <rFont val="Times New Roman"/>
        <family val="1"/>
        <charset val="204"/>
      </rPr>
      <t>Подпрограмма</t>
    </r>
    <r>
      <rPr>
        <b/>
        <sz val="14"/>
        <color indexed="8"/>
        <rFont val="Times New Roman"/>
        <family val="1"/>
        <charset val="204"/>
      </rPr>
      <t xml:space="preserve"> "Обеспечение реализации основных направлений государственной политики в сфере реализации государственной программы"</t>
    </r>
  </si>
  <si>
    <t>Подпрограмма "Библиотечное обслуживание"</t>
  </si>
  <si>
    <t>Государственная программа "Обеспечение доступным и качественным жильем населения Амурской области"</t>
  </si>
  <si>
    <r>
      <rPr>
        <b/>
        <u/>
        <sz val="14"/>
        <color indexed="8"/>
        <rFont val="Times New Roman"/>
        <family val="1"/>
        <charset val="204"/>
      </rPr>
      <t>Подпрограмма</t>
    </r>
    <r>
      <rPr>
        <b/>
        <sz val="14"/>
        <color indexed="8"/>
        <rFont val="Times New Roman"/>
        <family val="1"/>
        <charset val="204"/>
      </rPr>
      <t xml:space="preserve"> "Стимулирование развития жилищного строительства на территории области"</t>
    </r>
  </si>
  <si>
    <t>Региональный проект Амурской области "Жилье"</t>
  </si>
  <si>
    <t>Федеральный проект "Жилье"</t>
  </si>
  <si>
    <t>Ответственный исполнитель – управление архитектуры и градостроительства, МУ «ГУКС»</t>
  </si>
  <si>
    <t xml:space="preserve">Ответственный исполнитель - управление ЖКХ города Благовещенска </t>
  </si>
  <si>
    <t>Ремонт жилых помещений ветеранов Великой Отечественной войны</t>
  </si>
  <si>
    <r>
      <rPr>
        <b/>
        <u/>
        <sz val="14"/>
        <color indexed="8"/>
        <rFont val="Times New Roman"/>
        <family val="1"/>
        <charset val="204"/>
      </rPr>
      <t>Подпрограмма</t>
    </r>
    <r>
      <rPr>
        <b/>
        <sz val="14"/>
        <color indexed="8"/>
        <rFont val="Times New Roman"/>
        <family val="1"/>
        <charset val="204"/>
      </rPr>
      <t xml:space="preserve"> «Улучшение жилищных условий»  </t>
    </r>
  </si>
  <si>
    <r>
      <rPr>
        <b/>
        <u/>
        <sz val="14"/>
        <color indexed="8"/>
        <rFont val="Times New Roman"/>
        <family val="1"/>
        <charset val="204"/>
      </rPr>
      <t>Подпрограмма</t>
    </r>
    <r>
      <rPr>
        <b/>
        <sz val="14"/>
        <color indexed="8"/>
        <rFont val="Times New Roman"/>
        <family val="1"/>
        <charset val="204"/>
      </rPr>
      <t xml:space="preserve"> «Улучшение жилищных условий отдельных категорий граждан, проживающих на территории области
» </t>
    </r>
    <r>
      <rPr>
        <sz val="14"/>
        <color indexed="8"/>
        <rFont val="Times New Roman"/>
        <family val="1"/>
        <charset val="204"/>
      </rPr>
      <t xml:space="preserve">                                                                                                                                                                     </t>
    </r>
  </si>
  <si>
    <r>
      <t xml:space="preserve">Финансовое  обеспечение государственных гарантий реализации прав на получение общедоступного и </t>
    </r>
    <r>
      <rPr>
        <b/>
        <sz val="14"/>
        <rFont val="Times New Roman"/>
        <family val="1"/>
        <charset val="204"/>
      </rPr>
      <t xml:space="preserve">бесплатного дошкольного образования </t>
    </r>
    <r>
      <rPr>
        <sz val="14"/>
        <rFont val="Times New Roman"/>
        <family val="1"/>
        <charset val="204"/>
      </rPr>
      <t xml:space="preserve">в муниципальных дошкольных образовательных организациях и муниципальных общеобразовательных организациях,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образовательных организациях, </t>
    </r>
    <r>
      <rPr>
        <b/>
        <sz val="14"/>
        <rFont val="Times New Roman"/>
        <family val="1"/>
        <charset val="204"/>
      </rPr>
      <t>всего</t>
    </r>
  </si>
  <si>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всего</t>
  </si>
  <si>
    <r>
      <t xml:space="preserve">Финансовое обеспечение переданных государственных полномочий по созданию и организации деятельности комиссий по делам несовершеннолетних и защите их прав при администрациях городских округов и муниципальных районов, всего, </t>
    </r>
    <r>
      <rPr>
        <b/>
        <sz val="14"/>
        <rFont val="Times New Roman"/>
        <family val="1"/>
        <charset val="204"/>
      </rPr>
      <t>всего</t>
    </r>
    <r>
      <rPr>
        <b/>
        <sz val="14"/>
        <color indexed="10"/>
        <rFont val="Times New Roman"/>
        <family val="1"/>
        <charset val="204"/>
      </rPr>
      <t/>
    </r>
  </si>
  <si>
    <r>
      <t xml:space="preserve">Финансовое обеспечение </t>
    </r>
    <r>
      <rPr>
        <b/>
        <sz val="14"/>
        <rFont val="Times New Roman"/>
        <family val="1"/>
        <charset val="204"/>
      </rPr>
      <t xml:space="preserve">государственных полномочий </t>
    </r>
    <r>
      <rPr>
        <sz val="14"/>
        <rFont val="Times New Roman"/>
        <family val="1"/>
        <charset val="204"/>
      </rPr>
      <t xml:space="preserve">Амурской области по назначению и выплате денежной выплаты </t>
    </r>
    <r>
      <rPr>
        <b/>
        <sz val="14"/>
        <rFont val="Times New Roman"/>
        <family val="1"/>
        <charset val="204"/>
      </rPr>
      <t>при передаче ребенка на воспитание в семью</t>
    </r>
    <r>
      <rPr>
        <sz val="14"/>
        <rFont val="Times New Roman"/>
        <family val="1"/>
        <charset val="204"/>
      </rPr>
      <t xml:space="preserve">, </t>
    </r>
    <r>
      <rPr>
        <b/>
        <sz val="14"/>
        <rFont val="Times New Roman"/>
        <family val="1"/>
        <charset val="204"/>
      </rPr>
      <t>всего</t>
    </r>
  </si>
  <si>
    <r>
      <t>Стимулирование программ развития жилищного строительства субъектов Российской Федерации</t>
    </r>
    <r>
      <rPr>
        <sz val="14"/>
        <rFont val="Times New Roman"/>
        <family val="1"/>
        <charset val="204"/>
      </rPr>
      <t xml:space="preserve"> (Строительство, реконструкция и расширение систем водоснабжения и канализации в г.Благовещенске (водовод от насосной станции второго подъема водозабора "Северный"до распределительной сети города),</t>
    </r>
    <r>
      <rPr>
        <b/>
        <sz val="14"/>
        <rFont val="Times New Roman"/>
        <family val="1"/>
        <charset val="204"/>
      </rPr>
      <t xml:space="preserve"> всего</t>
    </r>
  </si>
  <si>
    <r>
      <t>Финансовое обеспечение государственных полномочий по выплатам лицам из числа детей-сирот и детей, оставшихся без попечения родителей, достигшим 18 лет, но продолжающим обучение в муниципальной общеобразовательной организации, до окончания обучения,</t>
    </r>
    <r>
      <rPr>
        <b/>
        <sz val="14"/>
        <rFont val="Times New Roman"/>
        <family val="1"/>
        <charset val="204"/>
      </rPr>
      <t xml:space="preserve"> всего</t>
    </r>
  </si>
  <si>
    <r>
      <t xml:space="preserve">Финансовое обеспечение государственных полномочий Амурской области по выплате денежных средств на содержание детей, находящихся в семьях опекунов (попечителей) и в приемных семьях, а также вознаграждения приемным родителям (родителю), </t>
    </r>
    <r>
      <rPr>
        <b/>
        <sz val="14"/>
        <rFont val="Times New Roman"/>
        <family val="1"/>
        <charset val="204"/>
      </rPr>
      <t>всего</t>
    </r>
  </si>
  <si>
    <t>6. Государственная программа Российской Федерации "Развитие культуры"</t>
  </si>
  <si>
    <t>4. Государственная программа Российской Федерации "Социально-экономическое развитие Дальневосточного федерального округа"</t>
  </si>
  <si>
    <r>
      <rPr>
        <b/>
        <u/>
        <sz val="14"/>
        <color indexed="8"/>
        <rFont val="Times New Roman"/>
        <family val="1"/>
        <charset val="204"/>
      </rPr>
      <t>4.1. Подпрограмма</t>
    </r>
    <r>
      <rPr>
        <b/>
        <sz val="14"/>
        <color indexed="8"/>
        <rFont val="Times New Roman"/>
        <family val="1"/>
        <charset val="204"/>
      </rPr>
      <t xml:space="preserve"> "Обеспечение реализации государственной программы Российской Федерации "Социально-экономическое развитие Дальневосточного федерального округа" и прочие мероприятия в области сбалансированного территориального развития"
"</t>
    </r>
  </si>
  <si>
    <r>
      <t>Информация об участии города Благовещенска в государственных программах Российской Федерации и Амурской области за январь-</t>
    </r>
    <r>
      <rPr>
        <b/>
        <sz val="18"/>
        <color rgb="FFFF0000"/>
        <rFont val="Times New Roman"/>
        <family val="1"/>
        <charset val="204"/>
      </rPr>
      <t>март</t>
    </r>
    <r>
      <rPr>
        <b/>
        <sz val="18"/>
        <color indexed="8"/>
        <rFont val="Times New Roman"/>
        <family val="1"/>
        <charset val="204"/>
      </rPr>
      <t xml:space="preserve"> 2021 года</t>
    </r>
  </si>
  <si>
    <r>
      <t xml:space="preserve">Освоение средств ФБ и ОБ составляет 0 %. </t>
    </r>
    <r>
      <rPr>
        <sz val="14"/>
        <color rgb="FF7030A0"/>
        <rFont val="Times New Roman"/>
        <family val="1"/>
        <charset val="204"/>
      </rPr>
      <t>Между администрацией города Благовещенска и министерством жилищно-коммунального хозяйства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заключено Соглашение от 21.01.2021 № 10701000-1-2021-004 о предоставлении в 2021-2023 годах субсидии на реализацию программ формирования современной городской среды на сумму 339 124,5 тыс. руб. (2021 год - 130 253,9 тыс. руб.) от общего объема бюджетных ассигнований, предусматриваемых в бюджете города на финансовое обеспечение расходных обязательств - 342 515,7 тыс. руб. (2021 год - 131 556,4 тыс. руб.), уровень софинансирования 99,01%. В 2021 году запланировано благоустройство 28 дворовых территорий и 1 общественной территории. На 01.04.2021 МУ «ГУКС» проведены электронные аукционы и заключены муниципальные контракты на выполнение работ по благоустройству дворовых территорий многоквартирных жилых домов города Благовещенска: с ООО "ДСК "Амурстрой" от 10.11.2020 № 0386/2020 на сумму  23 160,4 тыс.руб., с ООО "СТРОЙУЮТ" от 11.11.2020 № 0387/2020  на сумму 52 013,6 тыс.руб., с ИП Арутюнян А.А. от 01.12.2020 № 0405/2020 на сумму 9 842,7 тыс.руб., 2 м/к с ООО "Мрагвал" от 28.12.2020 № № 0451/2020, № № 0029/2021 на общую сумму 15 908,5 тыс.руб.</t>
    </r>
  </si>
  <si>
    <r>
      <rPr>
        <b/>
        <u/>
        <sz val="14"/>
        <color rgb="FF7030A0"/>
        <rFont val="Times New Roman"/>
        <family val="1"/>
        <charset val="204"/>
      </rPr>
      <t>Освоение средств ОБ составляет 0%.</t>
    </r>
    <r>
      <rPr>
        <b/>
        <sz val="14"/>
        <color rgb="FF7030A0"/>
        <rFont val="Times New Roman"/>
        <family val="1"/>
        <charset val="204"/>
      </rPr>
      <t xml:space="preserve"> </t>
    </r>
    <r>
      <rPr>
        <sz val="14"/>
        <color rgb="FF7030A0"/>
        <rFont val="Times New Roman"/>
        <family val="1"/>
        <charset val="204"/>
      </rPr>
      <t xml:space="preserve">Между администрацией города Благовещенска и министерством строительства и архитектуры Амурской области заключено соглашение от 10.10.2019 № 2 (доп. соглашение от 13.03.2021 № 2/3) о предоставлении в 2020-2023 годах из областного бюджета субсидии бюджету города Благовещенска на софинансирование капитальных вложений в объекты муниципальной собственности на сумму 2 022 363,2 тыс. руб. (в том числе: в 2020 году - 752 000,0 тыс. руб., в 2021 году - 282 000,0 тыс. руб., в 2022 году - 188 000,0 тыс. руб., 2023 году - 800 363,2 тыс. руб.) от общего объема бюджетных ассигнований, предусматриваемых в бюджете города Благовещенска 2 151 450,2 тыс. руб. (в том числе: в 2020 году - 800 000,0 тыс. руб., в 2021 году - 300 000,0 тыс. руб., в 2022 году - 200 000,0 тыс. руб., 2023 году - 851 450,2 тыс. руб.), уровень софинансирования – 94 %. Ввод объекта в эксплуатацию - в 2023 году. Распоряжением администрации г. Благовещенска № 242р от 29.12.2020 утверждена проектная документация и сметная стоимость объекта. В настоящее время выполняются  инженерные изыскания по 2 этапу строительства.
 </t>
    </r>
  </si>
  <si>
    <r>
      <rPr>
        <b/>
        <u/>
        <sz val="14"/>
        <color rgb="FF7030A0"/>
        <rFont val="Times New Roman"/>
        <family val="1"/>
        <charset val="204"/>
      </rPr>
      <t xml:space="preserve">Освоение средств ОБ составляет 0%. </t>
    </r>
    <r>
      <rPr>
        <sz val="14"/>
        <color rgb="FF7030A0"/>
        <rFont val="Times New Roman"/>
        <family val="1"/>
        <charset val="204"/>
      </rPr>
      <t>Между администрацией города Благовещенска и министерством экономического развития и внешних связей Амурской области заключено соглашение от 04.03.2021 № 29 (доп. соглашение от 26.03.2021 №1) о предоставлении из областного бюджета в 2020-2022 годах субсидии на поддержку и развитие субъектов малого и среднего предпринимательства, включая крестьянские (фермерские) хозяйства на сумму 90 271,5 тыс. руб. (в том числе: в 2021 году - 72 427,3 тыс. руб., в 2022 году - 16 044,7 тыс. руб., в 2022 году - 11 736,9 тыс. руб.) от общего объема бюджетных ассигнований 96 033,5 тыс. руб. (в том числе: в 2021 году - 77 050,3 тыс. руб., в 2022 году - 17 068,8 тыс. руб., 2023 году - 1 914,4 тыс. руб.), уровень софинансирования 94%. Общее количество субъектов малого и среднего предпринимательства, которым планиется предоставить гранты в форме субсидий, субсидии на поддержку и развитие предпринимательства в 2021 году - 52 ед.</t>
    </r>
  </si>
  <si>
    <t>Плановый объем финансирования 2021 года в сумме 87 061,9 тыс. руб. (в т. ч. средства федерального бюджета – 85 053,1 тыс. руб., средства областного бюджета – 2 008,8 тыс. руб.), предусмотрен на окончательную оплату 6 контрактов, заключенных в 2018 году, на общую сумму 182 652,0 тыс. руб., на приобретение в муниципальную собственность 106 жилых помещений общей площадью 2 946 кв.м на первичном рынке недвижимости, создаваемых в будущем. В 2018 году авансирование указанных контрактов произведено на сумму 95 590,1 тыс. руб. Планируемый срок передачи квартир III квартал 2021 год.</t>
  </si>
  <si>
    <r>
      <rPr>
        <b/>
        <u/>
        <sz val="14"/>
        <color rgb="FF7030A0"/>
        <rFont val="Times New Roman"/>
        <family val="1"/>
        <charset val="204"/>
      </rPr>
      <t>Освоение средств ОБ составляет 0 %.</t>
    </r>
    <r>
      <rPr>
        <sz val="14"/>
        <color rgb="FF7030A0"/>
        <rFont val="Times New Roman"/>
        <family val="1"/>
        <charset val="204"/>
      </rPr>
      <t xml:space="preserve"> Между администрацией города Благовещенска и министерством жилищно-коммунального хозяйства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заключено соглашение о направлении в бюджет муниципального образования субсидий на реализацию III (2021 - 2022 гг.) этапа региональной адресной программы «Переселение граждан из аварийного жилищного фонда на территории Амурской области на период 2019 - 2025 годов», утвержденной постановлением Правительства Амурской области от 29.03.2019 № 152 (далее-Программа), на обеспечение мероприятий по переселению граждан из аварийного жилищного фонда от 06.05.2020 № 4/2 в сумме 344 937,2 тыс. руб. (в том  числе: поступившей от государственной корпорации - Фонда содействия  реформированию ЖКХ в сумме 334 589,1 тыс. руб. и средств областного бюджета в сумме 10 348,1 тыс. руб.): 2020 год - 29 073,4 тыс. руб. (в т.ч.: с Фонда -27 105,9 тыс. руб. и средств ОБ - 1 967,5 тыс. руб.)‪, 2021 год - 315 863,8 тыс. руб. (в т.ч.: с Фонда - 307 483,2 тыс. руб. и средств ОБ - 8 380,6 тыс. руб.). В рамках исполнения мероприятий в 2021-2022 годах планируется расселение 4 550,2 кв.м. аварийного жилищного фонда (130 жилых помещений), в том числе в 2021 году - 1 115,1 кв.м. (33 жилых помещений). В настоящее время ведется: 1) подготовка аукционной документации (дата размещения 15.04.2021) на долевое строительство 369,8 кв.м.  на 29,069 млн. руб., срок освоения - декабрь 2021 года; 2) компенсация за изъятие жилых помещений площадью 745,3 кв.м. на сумму 43,056 млн. руб., срок освоения - декабрь 2021 года; 3) строительство многоквартирного дома "под ключ" площадью 3 435,1 кв.м. на 247,327 млн. руб., срок освоения - 2022 год (ведется работа по поиску застройщика, способного выполнить строительство в рамках установленных параметров и предусмотренных лимитов).
</t>
    </r>
  </si>
  <si>
    <r>
      <rPr>
        <b/>
        <u/>
        <sz val="14"/>
        <color rgb="FF7030A0"/>
        <rFont val="Times New Roman"/>
        <family val="1"/>
        <charset val="204"/>
      </rPr>
      <t xml:space="preserve">Освоение средств ОБ составляет 0 %. </t>
    </r>
    <r>
      <rPr>
        <sz val="14"/>
        <color rgb="FF7030A0"/>
        <rFont val="Times New Roman"/>
        <family val="1"/>
        <charset val="204"/>
      </rPr>
      <t>Средства предусмотрены на приобретение канцелярских товаров для работника МУ "БГАЖЦ", осуществляющего мероприятия по постановке на учет и учет граждан, имеющих право на получение жилищных субсидий на приобретение или строительство жилых помещений в связи с выездом из районов Крайнего Севера и приравненных к ним местностей. По состоянию на 01.04.2021 расходы по данному мероприятию не осуществлялись</t>
    </r>
  </si>
  <si>
    <r>
      <rPr>
        <b/>
        <u/>
        <sz val="14"/>
        <color rgb="FF7030A0"/>
        <rFont val="Times New Roman"/>
        <family val="1"/>
        <charset val="204"/>
      </rPr>
      <t xml:space="preserve">Освоение средств ОБ составляет 0%. </t>
    </r>
    <r>
      <rPr>
        <sz val="14"/>
        <color rgb="FF7030A0"/>
        <rFont val="Times New Roman"/>
        <family val="1"/>
        <charset val="204"/>
      </rPr>
      <t xml:space="preserve"> Между администрацией города Благовещенска и министерством социальной защиты населения Амурской области заключено соглашение от 29.01.2021 №1 о предоставлении из областного бюджета в 2021 году бюджету города Благовещенска субвенций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r>
  </si>
  <si>
    <t>Средства предусмотрены на приобретение не менее 45 жилых помещений. С начала года были объявлены аукционы на приобретение 20 квартир, заявок по ним не поступило. Повторно объявлены аукционы на приобретение 5 квартир, которые в настоящее время находятся в стадии подачи заявок. Также подготавливается закупочная документация на приобретение 12 квартир путем участия в долевом строительстве. Кроме того, планируется предоставление 3 квартир из муниципального жилого фонда и компенсации их стоимости из областного бюджета. На оставшиеся средства в настоящее время проводится мониторинг рынка жилья на предмет наличия соответствующих потребностям квартир.</t>
  </si>
  <si>
    <t>Плановый объем финансирования предусмотрен на организацию осуществления государственных полномочий по предоставлению жилых помещений детям-сиротам и лицам из их числа (по состоянию на 01.04.2021 расходы по данному мероприятию не осуществлялись).</t>
  </si>
  <si>
    <r>
      <rPr>
        <b/>
        <u/>
        <sz val="14"/>
        <color rgb="FF7030A0"/>
        <rFont val="Times New Roman"/>
        <family val="1"/>
        <charset val="204"/>
      </rPr>
      <t xml:space="preserve">Освоение средств ОБ составляет 0%. </t>
    </r>
    <r>
      <rPr>
        <sz val="14"/>
        <color rgb="FF7030A0"/>
        <rFont val="Times New Roman"/>
        <family val="1"/>
        <charset val="204"/>
      </rPr>
      <t xml:space="preserve"> Плановый объем финансирования предусмотрен на проведение текущего и капитального ремонта жилых помещений, принадлежащих на праве собственности детям-сиротам и детям, оставшимся без попечения родителей, лицам из их числа (в настоящее время проводятся мероприятия по определению жилых помещений, требующих ремонта, и определению сметной стоимости работ). </t>
    </r>
  </si>
  <si>
    <t>Освоение средств ОБ составляет 0 %. Плановый объем финансирования в размере 10 400,0 тыс. руб. предусмотрен на единовременные денежные выплаты (ЕВД) 26 гражданам для улучшения жилищных условий, приобретения земельного участка для ИЖС. Проводятся мероприятия по отбору кандидатов, желающих получить ЕДВ взамен земельного участка. По состоянию на 01.04.2021 выдано 5 сертификатов (заявлений на оплату выданных сертификатов не поступало).</t>
  </si>
  <si>
    <t>Осуществление муниципальными образованиями дорожной деятельности в отношении автомобильных дорог местного значения и сооружений на них, всего</t>
  </si>
  <si>
    <r>
      <t>Освоение средств ОБ составляет 0%. Между администрацией города Благовещенска и министерством транспорта и дорожного хозяйства Амурской области заключено соглашение от 14.03.2021 № 458-03/С о предоставлении в 2021 году из областного бюджета субсидии на софинансирование расходов по осуществлению дорожной деятельности в отношении автомобильных дорог местного значения и сооружений на них. Заключены муниципальные контракты на выполнение работ по ремонту автомобильных дорог, проездов, автомобильных парковок, тротуаров улично-дорожной сети г. Благовещенска: с ООО "ДСК "Амурстрой" № 0450/2020 от 28.12.2020 (45 879,9 тыс.руб.); с ООО "РосЖилСервис" № 012/2021 от 01.03.2021 (16 225,7 тыс.руб.); с ООО "Строительно-эксплуатационная служба" № 013/2021 от 01.03.2021 (20 694,1 тыс.руб.); с ООО "ГОРСВЕТ" № 014/2021 от 01.03.2021 (7 875,5 тыс.руб.); с OOO "САР-Дорожник" № 026/2021 от 11.03.2021 (100 630,0 тыс.руб.); с ООО "Амурэлектрощит № 007/2021 от 24.02.2021 (4 198,5 тыс.руб.); с ООО"ГОРСВЕТ" № 0019/21 от 15.03.2021 (81 486,7 тыс.руб.).</t>
    </r>
    <r>
      <rPr>
        <b/>
        <sz val="14"/>
        <color rgb="FF7030A0"/>
        <rFont val="Times New Roman"/>
        <family val="1"/>
        <charset val="204"/>
      </rPr>
      <t xml:space="preserve">
</t>
    </r>
  </si>
  <si>
    <t>добавить в итог</t>
  </si>
  <si>
    <r>
      <rPr>
        <b/>
        <u/>
        <sz val="14"/>
        <color rgb="FF7030A0"/>
        <rFont val="Times New Roman"/>
        <family val="1"/>
        <charset val="204"/>
      </rPr>
      <t>Освоение средств ОБ составляет 25%.</t>
    </r>
    <r>
      <rPr>
        <sz val="14"/>
        <color rgb="FF7030A0"/>
        <rFont val="Times New Roman"/>
        <family val="1"/>
        <charset val="204"/>
      </rPr>
      <t xml:space="preserve">  Предоставлена субсидия МКП «ГСТК» (подразделению по ремонту и содержанию дорог). Протяженность улично-дорожной сети, подлежащая механизированной уборке в соответствии с нормативными требованиями составляет 237,4 км. </t>
    </r>
  </si>
  <si>
    <r>
      <t>Освоение средств ОБ составляет 0%. Между администрацией города Благовещенска и министерством транспорта и дорожного хозяйства Амурской области заключено Соглашение о предоставлении в 2021 году субсидии из областного бюджета бюджету муниципального образования на финансовое обеспечение расходов, связанных с созданием и содержанием дорожного патруля.</t>
    </r>
    <r>
      <rPr>
        <sz val="11"/>
        <color rgb="FF7030A0"/>
        <rFont val="Calibri"/>
        <family val="2"/>
        <scheme val="minor"/>
      </rPr>
      <t xml:space="preserve">
</t>
    </r>
  </si>
  <si>
    <r>
      <rPr>
        <b/>
        <u/>
        <sz val="14"/>
        <color rgb="FF7030A0"/>
        <rFont val="Times New Roman"/>
        <family val="1"/>
        <charset val="204"/>
      </rPr>
      <t>Освоение средств ФБ, ОБ составляет 5,3%.</t>
    </r>
    <r>
      <rPr>
        <b/>
        <sz val="14"/>
        <color rgb="FF7030A0"/>
        <rFont val="Times New Roman"/>
        <family val="1"/>
        <charset val="204"/>
      </rPr>
      <t xml:space="preserve"> </t>
    </r>
    <r>
      <rPr>
        <sz val="14"/>
        <color rgb="FF7030A0"/>
        <rFont val="Times New Roman"/>
        <family val="1"/>
        <charset val="204"/>
      </rPr>
      <t xml:space="preserve">Между администрацией города Благовещенска и министерством транспорта и дорожного хозяйства Амурской области в целях  осуществления дорожной деятельности в рамках реализации национального проекта «БКАД» заключено соглашение от 11.04.2019 № 10701000-1-2019-005 (в ред. доп.согл. от 23.12.2020 № 10701000-1-2019-005/5) о предоставлении в 2019-2021 годах иного межбюджетного трансферта, имеющего целевое назначение, на сумму 1 603 438,4 тыс. руб., в том числе: 2019 год - ‪403 667,0 тыс.руб., 2020 год - ‪824 533,7 тыс. руб., 2021 год - 375 237,7 тыс.руб. (уровень софинансирования 100%).  В 2021 году предусмотрен ремонт ул. Горького от ул. Театральная до ул. Калинина. МУ "ГУКС" с АО "АСФАЛЬТ" заключен муниципальный контракт №0434/2020 от 15.12.2020 на сумму 299 983,8 тыс.руб. (оплачен аванс в сумме 20 161,6 тыс.руб.). На средства городского бюджета планируется осуществление строительного контроля при выполнении работ по ремонту автомобильных дорог города в рамках национального проекта «БКАД». 
</t>
    </r>
  </si>
  <si>
    <r>
      <rPr>
        <b/>
        <u/>
        <sz val="14"/>
        <color rgb="FF7030A0"/>
        <rFont val="Times New Roman"/>
        <family val="1"/>
        <charset val="204"/>
      </rPr>
      <t>Освоение средств ОБ составляет 14,8%</t>
    </r>
    <r>
      <rPr>
        <sz val="14"/>
        <color rgb="FF7030A0"/>
        <rFont val="Times New Roman"/>
        <family val="1"/>
        <charset val="204"/>
      </rPr>
      <t>. В рамках мероприятия в 2020 году осуществлена поставка автобусов в количестве 5 шт. В настоящее время прорабатывается вопрос о закупке автобусов в 2021 году.</t>
    </r>
  </si>
  <si>
    <t>Плановый объем финансирования предусмотрен на: строительство тепловой сети к трансграничной канатно-подвесной дороге через р. Амур между городами Благовещенск (РФ) и Хэйхэ (КНР). Ведутся работы по выполнению конкурсных процедур для заключения муниципальных контрактов.</t>
  </si>
  <si>
    <t>Выполняются конкурсные процедуры по заключению муниципальных контрактов на: 1) Ремонт инженерных сетей по ул. Горького от ул. Театральная до ул. Калинина - заключен мун.контракт от 17.03.2021 № 0021/2021 на проведение работ по ремонту инженерных сетей (срок окончания работ по контракту - 30.09.2021); 2) Капитальный ремонт инженерных сетей по ул. Мухина от ул. Зейская до ул. Пролетарская - заключен мун.контракт от 12.03.2021 № 0009/2021. С 01.04.2021 подрядная организация приступила к проведению работ по ремонту канализационного коллектора по ул. Мухина от ул. Октябрьская до ул. Северная (срок окончания работ по контракту - 30.11.2021).</t>
  </si>
  <si>
    <t>убрать с итога</t>
  </si>
  <si>
    <r>
      <rPr>
        <b/>
        <u/>
        <sz val="14"/>
        <color rgb="FF7030A0"/>
        <rFont val="Times New Roman"/>
        <family val="1"/>
        <charset val="204"/>
      </rPr>
      <t>Освоение средств ОБ составляет 0%.</t>
    </r>
    <r>
      <rPr>
        <sz val="14"/>
        <color rgb="FF7030A0"/>
        <rFont val="Times New Roman"/>
        <family val="1"/>
        <charset val="204"/>
      </rPr>
      <t xml:space="preserve"> Финансирование осуществляется за счет средств областного бюджета в рамках Закона Амурской области от 24.12.2012 № 131-ОЗ, в соответствии с постановлением администрации города Благовещенска от 24,04,2013 № 1980.</t>
    </r>
  </si>
  <si>
    <r>
      <rPr>
        <b/>
        <u/>
        <sz val="14"/>
        <rFont val="Times New Roman"/>
        <family val="1"/>
        <charset val="204"/>
      </rPr>
      <t>Освоение средств ОБ составляет 0%.</t>
    </r>
    <r>
      <rPr>
        <sz val="14"/>
        <rFont val="Times New Roman"/>
        <family val="1"/>
        <charset val="204"/>
      </rPr>
      <t xml:space="preserve"> Между администрацией города Благовещенска и министерством жилищно-коммунального хозяйства Амурской области заключено соглашение от 10.04.2020 № 01-39/3354 о предоставлении субсидии на софинансирование мероприятий, направленных на модернизацию коммунальной инфраструктуры (доп.соглашение от 08.04.2021 № 1/426). </t>
    </r>
  </si>
  <si>
    <r>
      <rPr>
        <b/>
        <u/>
        <sz val="14"/>
        <color rgb="FF7030A0"/>
        <rFont val="Times New Roman"/>
        <family val="1"/>
        <charset val="204"/>
      </rPr>
      <t>Освоение средств ОБ составляет 0%.</t>
    </r>
    <r>
      <rPr>
        <sz val="14"/>
        <color rgb="FF7030A0"/>
        <rFont val="Times New Roman"/>
        <family val="1"/>
        <charset val="204"/>
      </rPr>
      <t xml:space="preserve"> Финансирование осуществляется за счет средств областного бюджета в рамках Закона Амурской области от 18.12.2020 № 663-ОЗ, постановления Правительства Амурской области от 03,02,2021 № 58.</t>
    </r>
  </si>
  <si>
    <r>
      <t xml:space="preserve">Финансовое обеспечение государственных полномочий </t>
    </r>
    <r>
      <rPr>
        <b/>
        <sz val="14"/>
        <rFont val="Times New Roman"/>
        <family val="1"/>
        <charset val="204"/>
      </rPr>
      <t>по компенсации выпадающих доходов теплоснабжающих организаций</t>
    </r>
    <r>
      <rPr>
        <sz val="14"/>
        <rFont val="Times New Roman"/>
        <family val="1"/>
        <charset val="204"/>
      </rPr>
      <t xml:space="preserve">, </t>
    </r>
    <r>
      <rPr>
        <b/>
        <sz val="14"/>
        <rFont val="Times New Roman"/>
        <family val="1"/>
        <charset val="204"/>
      </rPr>
      <t>всего</t>
    </r>
  </si>
  <si>
    <r>
      <t xml:space="preserve">Финансовое обеспечение государственных полномочий </t>
    </r>
    <r>
      <rPr>
        <b/>
        <sz val="14"/>
        <rFont val="Times New Roman"/>
        <family val="1"/>
        <charset val="204"/>
      </rPr>
      <t>по компенсации выпадающих доходов теплоснабжающим организациям</t>
    </r>
    <r>
      <rPr>
        <sz val="14"/>
        <rFont val="Times New Roman"/>
        <family val="1"/>
        <charset val="204"/>
      </rPr>
      <t xml:space="preserve">, осуществляющим производство тепловой энергии в режиме комбинированной выработки электрической и тепловой энергии, возникающих в результате реализации тепловой энергии по льготным тарифам, </t>
    </r>
    <r>
      <rPr>
        <b/>
        <sz val="14"/>
        <rFont val="Times New Roman"/>
        <family val="1"/>
        <charset val="204"/>
      </rPr>
      <t>всего</t>
    </r>
  </si>
  <si>
    <r>
      <t xml:space="preserve">Мероприятия по </t>
    </r>
    <r>
      <rPr>
        <b/>
        <sz val="14"/>
        <rFont val="Times New Roman"/>
        <family val="1"/>
        <charset val="204"/>
      </rPr>
      <t>разработке проектно-сметной документации для перевода объектов</t>
    </r>
    <r>
      <rPr>
        <sz val="14"/>
        <rFont val="Times New Roman"/>
        <family val="1"/>
        <charset val="204"/>
      </rPr>
      <t xml:space="preserve"> жилищно-коммунального хозяйства </t>
    </r>
    <r>
      <rPr>
        <b/>
        <sz val="14"/>
        <rFont val="Times New Roman"/>
        <family val="1"/>
        <charset val="204"/>
      </rPr>
      <t>на потребление природного газа </t>
    </r>
    <r>
      <rPr>
        <sz val="14"/>
        <rFont val="Times New Roman"/>
        <family val="1"/>
        <charset val="204"/>
      </rPr>
      <t xml:space="preserve">, </t>
    </r>
    <r>
      <rPr>
        <b/>
        <sz val="14"/>
        <rFont val="Times New Roman"/>
        <family val="1"/>
        <charset val="204"/>
      </rPr>
      <t>всего</t>
    </r>
  </si>
  <si>
    <r>
      <rPr>
        <b/>
        <u/>
        <sz val="14"/>
        <color rgb="FF7030A0"/>
        <rFont val="Times New Roman"/>
        <family val="1"/>
        <charset val="204"/>
      </rPr>
      <t>Освоение средств ОБ составляет 0%.</t>
    </r>
    <r>
      <rPr>
        <sz val="14"/>
        <color rgb="FF7030A0"/>
        <rFont val="Times New Roman"/>
        <family val="1"/>
        <charset val="204"/>
      </rPr>
      <t xml:space="preserve"> Между администрацией города Благовещенска и министерством ЖКХ Амурской области заключено Соглашение от 12.03.2021
№ 01-39-3639 о предоставлении из областного бюджета в 2021 году бюджету города Благовещенска субсидии на Мероприятия по разработке проектно-сметной документации для перевода объектов жилищно-коммунального хозяйства на потребление природного газа, уровень софинансирования – 94 %. Реализация мероприятия планируется после разработки Схемы размещения объектов газоснабжения на территории города Благовещенска исполнительным органом субъекта Российской Федерации (министерством ЖКХ Амурской области).
</t>
    </r>
  </si>
  <si>
    <t>Разработка проектно-сметной документации для строительства внутрипоселковых газораспределительных сетей, всего</t>
  </si>
  <si>
    <r>
      <rPr>
        <b/>
        <u/>
        <sz val="14"/>
        <color rgb="FF7030A0"/>
        <rFont val="Times New Roman"/>
        <family val="1"/>
        <charset val="204"/>
      </rPr>
      <t>Освоение средств ОБ составляет 0%.</t>
    </r>
    <r>
      <rPr>
        <sz val="14"/>
        <color rgb="FF7030A0"/>
        <rFont val="Times New Roman"/>
        <family val="1"/>
        <charset val="204"/>
      </rPr>
      <t xml:space="preserve"> Между администрацией города Благовещенска и министерством ЖКХ Амурской области заключено Соглашение от 16.03.2021
№ 01-39-3650 о предоставлении из областного бюджета в 2021 году бюджету города Благовещенска субсидии на Разработка проектно-сметной документации для строительства внутрипоселковых газораспределительных сетей, уровень софинансирования – 94 %. Реализация мероприятия планируется после разработки Схемы размещения объектов газоснабжения на территории города Благовещенска исполнительным органом субъекта Российской Федерации (министерством ЖКХ Амурской области).
</t>
    </r>
  </si>
  <si>
    <r>
      <rPr>
        <b/>
        <u/>
        <sz val="14"/>
        <color rgb="FF7030A0"/>
        <rFont val="Times New Roman"/>
        <family val="1"/>
        <charset val="204"/>
      </rPr>
      <t>Освоение средств ФБ, ОБ составляет 49,4%.</t>
    </r>
    <r>
      <rPr>
        <sz val="14"/>
        <color rgb="FF7030A0"/>
        <rFont val="Times New Roman"/>
        <family val="1"/>
        <charset val="204"/>
      </rPr>
      <t xml:space="preserve"> Между администрацией города Благовещенска и министерством строительства и архитектуры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заключено соглашение от 22.01.2021 № 10701000-1-2021-007 о предоставлении в 2021-2023 годах субсидии на мероприятия по стимулированию программ развития жилищного строительства субъектов Российской Федерации на общую сумму 209 862,0 тыс. руб. (в том числе: 2021 год - 209 862,0 тыс. руб., 2022 год - 0,0 тыс. руб., 2023 год - 0,0 тыс. руб.) от общего объема бюджетных ассигнований, предусматриваемых в бюджете города на финансовое обеспечение расходных обязательств – 211 981,8 тыс. руб. (в том числе: 2021 год - 211 981,8 тыс. руб., 2022 год - 0,0 тыс. руб., 2023 год - 0,0 тыс. руб.), уровень софинансирования 99%. Предусмотрена реализация проекта «Северный планировочный район в границах улиц Зеленая - 50 лет Октября - Шафира – Муравьева-Амурского города Благовещенска» благодаря строительству, реконструкции и расширению систем водоснабжения и канализации объекта инженерной инфраструктуры - водовода от насосной станции второго подъема водозабора «Северный» до распределительной сети города. Срок строительства объекта: 2020 - 2021 годы, ввод объекта в эксплуатацию планируется до 30.11.2021. Заказчиком МУ «ГУКС» заключены два муниципальных контракта:  1) от 15.05.2020 №0149/2020 на выполнение работ по завершению строительства объекта на сумму 415 286,5 тыс. руб. с подрядчиком ООО «Сервер», техническая готовность - 28,2%; 2) от 22.06.2020 №65/2020 на осуществление строительного контроля при выполнении работ по завершению строительства объекта на сумму 7 502,2 тыс. руб. (средства городского бюджета) с Федеральным бюджетным учреждением «Федеральный центр по сопровождению инвестиционных программ», техническая готовность - 38,9%. Окончание выполнения работ по муниципальным контрактам - 30.11.2021. </t>
    </r>
  </si>
  <si>
    <t>Региональный проект Амурской области «Чистая вода»</t>
  </si>
  <si>
    <t>Ответственный исполнитель – администрация города Благовещенска в лице управления жилищно-коммунального хозяйства и управления архитектуры и градостроительства (МУ «ГУКС»)</t>
  </si>
  <si>
    <r>
      <t xml:space="preserve">Разработка проектно-сметной документации для строительства и реконструкции (модернизации) объектов питьевого водоснабжения, </t>
    </r>
    <r>
      <rPr>
        <b/>
        <sz val="14"/>
        <rFont val="Times New Roman"/>
        <family val="1"/>
        <charset val="204"/>
      </rPr>
      <t>всего</t>
    </r>
  </si>
  <si>
    <r>
      <rPr>
        <b/>
        <u/>
        <sz val="14"/>
        <color rgb="FF7030A0"/>
        <rFont val="Times New Roman"/>
        <family val="1"/>
        <charset val="204"/>
      </rPr>
      <t>Освоение средств ОБ составляет 0%</t>
    </r>
    <r>
      <rPr>
        <sz val="14"/>
        <color rgb="FF7030A0"/>
        <rFont val="Times New Roman"/>
        <family val="1"/>
        <charset val="204"/>
      </rPr>
      <t xml:space="preserve">. Администрацие города Благовещенска с министерством ЖКХ Амурской области заключено Соглашение от 12.03.2021 № 01-39-3636 о предоставлении из областного бюджета в 2021 году бюджету города Благовещенска субсидии на Разработка проектно-сметной документации для строительства и реконструкции (модернизации) объектов питьевого водоснабжения в размер 25 529,2 тыс.руб., уровнь софинансирования - </t>
    </r>
    <r>
      <rPr>
        <b/>
        <sz val="14"/>
        <color rgb="FF7030A0"/>
        <rFont val="Times New Roman"/>
        <family val="1"/>
        <charset val="204"/>
      </rPr>
      <t>94%</t>
    </r>
    <r>
      <rPr>
        <sz val="14"/>
        <color rgb="FF7030A0"/>
        <rFont val="Times New Roman"/>
        <family val="1"/>
        <charset val="204"/>
      </rPr>
      <t xml:space="preserve">. МУ "ГУКС" заключен мун.контракт от 21.12.2020 № 0404/2020 с ООО «Южный Проектный Институт» на выполнение проектных и изыскательских работ по объекту «Строительство станции обезжелезивания с. Белогорье» на сумму 23 200,0 тыс. руб. Местоположение объекта: Амурская область, город Благовещенск, с. Белогорье, кварталы Б-15, Б-25. Результат выполнения работ: проектная документация и документ, содержащий результаты инженерных изысканий (геодезических, геологических, экологических, гидрометеорологических), а также положительное заключение государственной экспертизы проектной документации и результатов инженерных изысканий (в </t>
    </r>
    <r>
      <rPr>
        <b/>
        <sz val="14"/>
        <color rgb="FF7030A0"/>
        <rFont val="Times New Roman"/>
        <family val="1"/>
        <charset val="204"/>
      </rPr>
      <t>т</t>
    </r>
    <r>
      <rPr>
        <sz val="14"/>
        <color rgb="FF7030A0"/>
        <rFont val="Times New Roman"/>
        <family val="1"/>
        <charset val="204"/>
      </rPr>
      <t xml:space="preserve">ом числе сметы). Срок выполнения работ: до 20.12.2021. 
</t>
    </r>
  </si>
  <si>
    <t>добавить в ГП РФ и итог</t>
  </si>
  <si>
    <r>
      <rPr>
        <b/>
        <u/>
        <sz val="14"/>
        <color rgb="FF7030A0"/>
        <rFont val="Times New Roman"/>
        <family val="1"/>
        <charset val="204"/>
      </rPr>
      <t>Освоение средств ОБ составляет 0%.</t>
    </r>
    <r>
      <rPr>
        <b/>
        <sz val="14"/>
        <color rgb="FF7030A0"/>
        <rFont val="Times New Roman"/>
        <family val="1"/>
        <charset val="204"/>
      </rPr>
      <t xml:space="preserve"> </t>
    </r>
    <r>
      <rPr>
        <sz val="14"/>
        <color rgb="FF7030A0"/>
        <rFont val="Times New Roman"/>
        <family val="1"/>
        <charset val="204"/>
      </rPr>
      <t>Между администрацией г.Благовещенска и министерством ЖКХ Амурской области заключено Соглашение от 22.01.2021 №10701000-1-2021-019 о предоставлении из бюджета
Амурской области в 2021 - 2023 годах бюджету города Благовещенск субсидии на
реализацию мероприятий по обеспечению жильем молодых семей на сумму 30 578,6 тыс.руб. (в т.ч. 2021 год -10 222,5 тыс.руб.) от общего объема бюджетных ассигнований, предусматриваемых в бюджете города на финансовое обеспечение расходных обязательств 32 530,4 тыс.руб. (в т.ч. 2021 год - 10 875,0 тыс.руб.), уровень софинансирования 94%. В 2021 году планируется выдать и оплатить свидетельства 4-м молодым семьям, состоящих из 20 членов семьи. В настоящее время с молодыми семьями ведется работа по подготовке и выдаче свидетельств о праве на получение социальной выплаты.</t>
    </r>
  </si>
  <si>
    <r>
      <rPr>
        <b/>
        <u/>
        <sz val="14"/>
        <color rgb="FF7030A0"/>
        <rFont val="Times New Roman"/>
        <family val="1"/>
        <charset val="204"/>
      </rPr>
      <t>Освоение средств ОБ составляет 59,8%.</t>
    </r>
    <r>
      <rPr>
        <sz val="14"/>
        <color rgb="FF7030A0"/>
        <rFont val="Times New Roman"/>
        <family val="1"/>
        <charset val="204"/>
      </rPr>
      <t xml:space="preserve">  Между администрацией города Благовещенска и министерством строительства и архитектуры Амурской области заключено соглашение от 14.11.2019 № 3 (доп.соглашение от 13.03.2021 № 3/4) о предоставлении в 2019-2023 годах субсидии на софинансирование капитальных вложений в объекты муниципальной собственности. </t>
    </r>
  </si>
  <si>
    <r>
      <t xml:space="preserve">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 </t>
    </r>
    <r>
      <rPr>
        <b/>
        <sz val="14"/>
        <rFont val="Times New Roman"/>
        <family val="1"/>
        <charset val="204"/>
      </rPr>
      <t>всего</t>
    </r>
  </si>
  <si>
    <r>
      <rPr>
        <b/>
        <u/>
        <sz val="14"/>
        <color rgb="FF7030A0"/>
        <rFont val="Times New Roman"/>
        <family val="1"/>
        <charset val="204"/>
      </rPr>
      <t>Освоение средств ОБ  составляет 0%.</t>
    </r>
    <r>
      <rPr>
        <b/>
        <sz val="14"/>
        <color rgb="FF7030A0"/>
        <rFont val="Times New Roman"/>
        <family val="1"/>
        <charset val="204"/>
      </rPr>
      <t xml:space="preserve"> </t>
    </r>
    <r>
      <rPr>
        <sz val="14"/>
        <color rgb="FF7030A0"/>
        <rFont val="Times New Roman"/>
        <family val="1"/>
        <charset val="204"/>
      </rPr>
      <t xml:space="preserve">Администрацией города Благовещенска с министерством природных ресурсов Амурской области заключено Соглашение от 12.03.2021 № 380 о предоставлении из областного бюджета в 2021 - 2023 годах бюджету города Благовещенска субсидии на Оборудование контейнерных площадок для сбора твердых коммунальных отходов на сумму </t>
    </r>
    <r>
      <rPr>
        <b/>
        <sz val="14"/>
        <color rgb="FF7030A0"/>
        <rFont val="Times New Roman"/>
        <family val="1"/>
        <charset val="204"/>
      </rPr>
      <t>4 846,9 тыс.руб.</t>
    </r>
    <r>
      <rPr>
        <sz val="14"/>
        <color rgb="FF7030A0"/>
        <rFont val="Times New Roman"/>
        <family val="1"/>
        <charset val="204"/>
      </rPr>
      <t xml:space="preserve"> (в т.ч. 2021 год - 3 827,4 тыс.руб.), уровень софинансирования </t>
    </r>
    <r>
      <rPr>
        <b/>
        <sz val="14"/>
        <color rgb="FF7030A0"/>
        <rFont val="Times New Roman"/>
        <family val="1"/>
        <charset val="204"/>
      </rPr>
      <t xml:space="preserve">94%. </t>
    </r>
    <r>
      <rPr>
        <sz val="14"/>
        <color rgb="FF7030A0"/>
        <rFont val="Times New Roman"/>
        <family val="1"/>
        <charset val="204"/>
      </rPr>
      <t>Осуществление закупки путем размещения электронного аукциона запланировано на май 2021 года</t>
    </r>
  </si>
  <si>
    <r>
      <rPr>
        <b/>
        <u/>
        <sz val="14"/>
        <color rgb="FF7030A0"/>
        <rFont val="Times New Roman"/>
        <family val="1"/>
        <charset val="204"/>
      </rPr>
      <t>Освоение средств ОБ составляет 0%.</t>
    </r>
    <r>
      <rPr>
        <sz val="14"/>
        <color rgb="FF7030A0"/>
        <rFont val="Times New Roman"/>
        <family val="1"/>
        <charset val="204"/>
      </rPr>
      <t xml:space="preserve"> Запланирован ремонт зрительного зала ДК с. Белогорье.</t>
    </r>
  </si>
  <si>
    <t>Региональный проект Амурской области «Спорт - норма жизни»</t>
  </si>
  <si>
    <t>Муниципальная программа «Развитие физической культуры и спорта в городе Благовещенске»</t>
  </si>
  <si>
    <t xml:space="preserve">Ответственный исполнитель – администрация города Благовещенска в лице управления по физической культуре, спорту и делам молодежи администрации города Благовещенска
</t>
  </si>
  <si>
    <r>
      <t xml:space="preserve">Оснащение объектов спортивной инфраструктуры спортивно-технологическим оборудованием, </t>
    </r>
    <r>
      <rPr>
        <b/>
        <sz val="14"/>
        <rFont val="Times New Roman"/>
        <family val="1"/>
        <charset val="204"/>
      </rPr>
      <t>всего</t>
    </r>
  </si>
  <si>
    <r>
      <rPr>
        <b/>
        <u/>
        <sz val="14"/>
        <color rgb="FF7030A0"/>
        <rFont val="Times New Roman"/>
        <family val="1"/>
        <charset val="204"/>
      </rPr>
      <t>Освоение средств ОБ составляет 12,5%.</t>
    </r>
    <r>
      <rPr>
        <sz val="14"/>
        <color rgb="FF7030A0"/>
        <rFont val="Times New Roman"/>
        <family val="1"/>
        <charset val="204"/>
      </rPr>
      <t xml:space="preserve"> По состоянию на 01.04.2021 выплачена компенсация части родительской платы за присмотр и уход за детьми, осваивающими образовательные программы дошкольного образования 12 429 родителям</t>
    </r>
  </si>
  <si>
    <r>
      <rPr>
        <b/>
        <u/>
        <sz val="14"/>
        <color rgb="FF7030A0"/>
        <rFont val="Times New Roman"/>
        <family val="1"/>
        <charset val="204"/>
      </rPr>
      <t>Освоение средств ОБ составляет 23,7%.</t>
    </r>
    <r>
      <rPr>
        <b/>
        <sz val="14"/>
        <color rgb="FF7030A0"/>
        <rFont val="Times New Roman"/>
        <family val="1"/>
        <charset val="204"/>
      </rPr>
      <t xml:space="preserve"> </t>
    </r>
    <r>
      <rPr>
        <sz val="14"/>
        <color rgb="FF7030A0"/>
        <rFont val="Times New Roman"/>
        <family val="1"/>
        <charset val="204"/>
      </rPr>
      <t xml:space="preserve">Осуществлена выплата заработной платы (с учетом выплат на оплату труда) работникам образовательных учреждений, оплата интернет услуг. </t>
    </r>
  </si>
  <si>
    <r>
      <rPr>
        <b/>
        <u/>
        <sz val="14"/>
        <color rgb="FF7030A0"/>
        <rFont val="Times New Roman"/>
        <family val="1"/>
        <charset val="204"/>
      </rPr>
      <t>Освоение средств ОБ составляет 28%.</t>
    </r>
    <r>
      <rPr>
        <b/>
        <sz val="14"/>
        <rFont val="Times New Roman"/>
        <family val="1"/>
        <charset val="204"/>
      </rPr>
      <t xml:space="preserve"> </t>
    </r>
    <r>
      <rPr>
        <sz val="14"/>
        <color rgb="FF7030A0"/>
        <rFont val="Times New Roman"/>
        <family val="1"/>
        <charset val="204"/>
      </rPr>
      <t>Между администрацией города Благовещенска и министерством образования и науки Амурской области заключено соглашение от 12.02.2021 № 18/ОВЗ о предоставлении в 2021 году субсидии из областного бюджета на софинансирование расходов, возникающих при реализации мероприятий по обеспечению бесплатным двухразовым питанием детей с ограниченными возможностями здоровья, обучающихся в муниципальных общеобразовательных организациях. По состоянию на 01.04.2021 предоставлено бесплатное питание детям с ограниченными возможностями здоровья, 393 чел.</t>
    </r>
  </si>
  <si>
    <r>
      <rPr>
        <b/>
        <u/>
        <sz val="14"/>
        <color rgb="FF7030A0"/>
        <rFont val="Times New Roman"/>
        <family val="1"/>
        <charset val="204"/>
      </rPr>
      <t>Освоение средств ОБ составляет 12,6%.</t>
    </r>
    <r>
      <rPr>
        <sz val="14"/>
        <color rgb="FF7030A0"/>
        <rFont val="Times New Roman"/>
        <family val="1"/>
        <charset val="204"/>
      </rPr>
      <t xml:space="preserve"> Между администрацией города Благовещенска и министерством образования и науки Амурской области заключено соглашение от 18.02.2021 № 23/АТ  о предоставлении в 2021 году субсидии из областного бюджета на софинансирование расходных обязательств на мероприятия по противопожарной и антитеррористической защищенности  муниципальныхобразовательных организаций, в размере 6 572,1 тыс. руб. (уровень софинансирования, 94 %) от общего объема бюджетных ассигнований, предусматриваемых в бюджете города - 6 991,6  тыс. руб.  В рамках данного мероприятия будут проведены работы по ограждению территорий (2 учреждения), установки пожарной сигнализации, модернизации системы видеонаблюдения (3 учреждения), осуществлена частичная оплата по модернизации системы наблюдения в 2-х организациях.</t>
    </r>
  </si>
  <si>
    <r>
      <rPr>
        <b/>
        <u/>
        <sz val="14"/>
        <color rgb="FF7030A0"/>
        <rFont val="Times New Roman"/>
        <family val="1"/>
        <charset val="204"/>
      </rPr>
      <t xml:space="preserve">Освоение средств ОБ составляет 21,2%. </t>
    </r>
    <r>
      <rPr>
        <sz val="14"/>
        <color rgb="FF7030A0"/>
        <rFont val="Times New Roman"/>
        <family val="1"/>
        <charset val="204"/>
      </rPr>
      <t xml:space="preserve"> Правительством Амурской области от 29.06.2020 № 422 определен Порядок выплаты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По состоянию на 01.04.2021 осуществлены выплаты педагогическим работникам, исполняющим обязанности классных руководителей, 902 чел.</t>
    </r>
  </si>
  <si>
    <r>
      <rPr>
        <b/>
        <u/>
        <sz val="14"/>
        <color rgb="FF7030A0"/>
        <rFont val="Times New Roman"/>
        <family val="1"/>
        <charset val="204"/>
      </rPr>
      <t xml:space="preserve">Освоение средств ОБ составляет 13%. </t>
    </r>
    <r>
      <rPr>
        <sz val="14"/>
        <color rgb="FF7030A0"/>
        <rFont val="Times New Roman"/>
        <family val="1"/>
        <charset val="204"/>
      </rPr>
      <t xml:space="preserve"> Между администрацией города Благовещенска и министерством образования Амурской области заключено соглашение от 09.02.2021 № 1 о предоставлении субсидии из областного бюджета бюджету города Благовещенска на софинансирование мероприятий по созданию условий для осуществления присмотра и ухода за детьми в возрасте от 1,5 до 3 лет на сумму 28 200,0 тыс.руб. (уровень софинансирования 94%). В соотвесттвии с поставнолением администрации города Благовещенска от 26.11.2020 № 4145 по состоянию на 01.04.2021 выдано 170 сертификатов на детей в возрасте от 1,5 до 3 лет.</t>
    </r>
  </si>
  <si>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всего</t>
  </si>
  <si>
    <r>
      <rPr>
        <b/>
        <u/>
        <sz val="14"/>
        <color rgb="FF7030A0"/>
        <rFont val="Times New Roman"/>
        <family val="1"/>
        <charset val="204"/>
      </rPr>
      <t xml:space="preserve">Освоение средств ОБ составляет 31,6%. </t>
    </r>
    <r>
      <rPr>
        <sz val="14"/>
        <color rgb="FF7030A0"/>
        <rFont val="Times New Roman"/>
        <family val="1"/>
        <charset val="204"/>
      </rPr>
      <t xml:space="preserve"> Предоставлено бесплатное горячее питание учащимся 1-4 классов, 12 749 чел.</t>
    </r>
  </si>
  <si>
    <r>
      <rPr>
        <b/>
        <u/>
        <sz val="14"/>
        <color rgb="FF7030A0"/>
        <rFont val="Times New Roman"/>
        <family val="1"/>
        <charset val="204"/>
      </rPr>
      <t>Освоение средств ОБ составляет 0%.</t>
    </r>
    <r>
      <rPr>
        <sz val="14"/>
        <color rgb="FF7030A0"/>
        <rFont val="Times New Roman"/>
        <family val="1"/>
        <charset val="204"/>
      </rPr>
      <t xml:space="preserve"> Между администрацией города Благовещенска и министерством образования и науки Амурской области заключено соглашение от 12.03.2021 №15МСОО о предоставлении в 2021 году субсидии на софинансирование расходных обязательств, возникающих при реализации мероприятий по модернизации систем общего образования </t>
    </r>
    <r>
      <rPr>
        <i/>
        <sz val="14"/>
        <color rgb="FF7030A0"/>
        <rFont val="Times New Roman"/>
        <family val="1"/>
        <charset val="204"/>
      </rPr>
      <t>(уровень софинансирования 94%)</t>
    </r>
    <r>
      <rPr>
        <sz val="14"/>
        <color rgb="FF7030A0"/>
        <rFont val="Times New Roman"/>
        <family val="1"/>
        <charset val="204"/>
      </rPr>
      <t>. В рамках данного мероприятия будет проведено в 9 объектах общего образования благоустройство пришкольных территорий и оснащение их необходимым оборудованием</t>
    </r>
  </si>
  <si>
    <r>
      <t xml:space="preserve">Крытый футбольный манеж в квартале 398 г. Благовещенска, Амурская область ( в т.ч. проектные работы), </t>
    </r>
    <r>
      <rPr>
        <b/>
        <sz val="14"/>
        <rFont val="Times New Roman"/>
        <family val="1"/>
        <charset val="204"/>
      </rPr>
      <t>всего</t>
    </r>
  </si>
  <si>
    <r>
      <rPr>
        <b/>
        <u/>
        <sz val="14"/>
        <color rgb="FF7030A0"/>
        <rFont val="Times New Roman"/>
        <family val="1"/>
        <charset val="204"/>
      </rPr>
      <t>Освоение средств ОБ составляет 0%.</t>
    </r>
    <r>
      <rPr>
        <sz val="14"/>
        <color rgb="FF7030A0"/>
        <rFont val="Times New Roman"/>
        <family val="1"/>
        <charset val="204"/>
      </rPr>
      <t xml:space="preserve"> Между администрацией города Благовещенска и министерством образования и науки Амурской области заключено соглашение от 18.02.2021 № 23/АТ  о предоставлении в 2021 году субсидии из областного бюджета на софинансирование расходных обязательств на мероприятия по противопожарной и антитеррористической защищенности  муниципальныхобразовательных организаций, в размере 6 572,1 тыс. руб. (уровень софинансирования, 94 %) от общего объема бюджетных ассигнований, предусматриваемых в бюджете города - 6 991,6  тыс. руб.  В рамках данного мероприятия будут проведены работы по ограждению территорий (2 учреждения), установки пожарной сигнализации, модернизации системы видеонаблюдения (3 учреждения), осуществлена частичная оплата по модернизации системы наблюдения в 2-х организациях.</t>
    </r>
  </si>
  <si>
    <t>Освоение средств ФБ и ОБ составляет 6%. Между администрацией города Благовещенска и министерством образования и науки Амурской области в целях реализации национального проекта «Образование» на территории муниципального образования города Благовещенска заключены 3 соглашения: 1) от 22.01.2021 № 10701000-1-2020-011 о предоставлении в 2021-2023 годах субсидии на софинансирование расходных обязательств, возникающих при реализации мероприятий по содействию создания в Амурской области новых мест в общеобразовательных организациях, на общую сумму 1 237 945,7 тыс. руб. (в том числе: 2021 год - 607 853,6 тыс. руб., 2022 год - ‪630 092,1 тыс. руб., 2023 год - ‪0,0 тыс. руб.) от общего объема бюджетных ассигнований, предусматриваемых в бюджете города на финансовое обеспечение расходных обязательств – 1 250 450,2 тыс. руб. (в том числе: 2021 год - 613 993,5 тыс. руб., 2022 год - ‪636 456,7 тыс. руб., 2023 год - ‪0,0 тыс. руб.), уровень софинансирования 99%. Планируемый к достижению до 31.12.2022 результат: создание 1500 новых мест в общеобразовательных организациях. Предусмотрено строительство объекта «Школа на 1500 мест в квартале 406 г. Благовещенск, Амурская область». МУ «ГУКС» заключен муниципальный контракт от 10.03.2020 № 0037/2020 на сумму 1 370 194,3 тыс. руб. с  АО «Строительная компания № 1» на выполнение работ по  строительству объекта; 2) дополнительное соглашение от 13.02.2021 № 10701000-1-2020-007/1/2 к Соглашению заключеному с министерством образования и науки Амурской области от 20.01.2020 № 10701000-1-2020/1 на 2021 год на сумму 321 627,3 тыс.руб.</t>
  </si>
  <si>
    <r>
      <t>Освоение средств ОБ составляет 15,6%.</t>
    </r>
    <r>
      <rPr>
        <sz val="14"/>
        <color rgb="FF7030A0"/>
        <rFont val="Times New Roman"/>
        <family val="1"/>
        <charset val="204"/>
      </rPr>
      <t xml:space="preserve">  ВВыплачена заработная плата ( с учетом выплат на оплату труда), прочие расходы работникам осуществляющим деятельность по опеке и попечительству.</t>
    </r>
  </si>
  <si>
    <r>
      <rPr>
        <b/>
        <u/>
        <sz val="14"/>
        <color rgb="FF7030A0"/>
        <rFont val="Times New Roman"/>
        <family val="1"/>
        <charset val="204"/>
      </rPr>
      <t>Освоение средств ОБ составляет 17,9%</t>
    </r>
    <r>
      <rPr>
        <sz val="14"/>
        <color rgb="FF7030A0"/>
        <rFont val="Times New Roman"/>
        <family val="1"/>
        <charset val="204"/>
      </rPr>
      <t>.  По состоянию на 01.04.2021 осуществлена выплата единовременного пособия на 20 детей, переданных в семьи.</t>
    </r>
  </si>
  <si>
    <r>
      <rPr>
        <b/>
        <u/>
        <sz val="14"/>
        <color rgb="FF7030A0"/>
        <rFont val="Times New Roman"/>
        <family val="1"/>
        <charset val="204"/>
      </rPr>
      <t>Освоение средств ОБ составляет 18,3%.</t>
    </r>
    <r>
      <rPr>
        <sz val="14"/>
        <color rgb="FF7030A0"/>
        <rFont val="Times New Roman"/>
        <family val="1"/>
        <charset val="204"/>
      </rPr>
      <t xml:space="preserve"> По состоянию на 01.04.2021 предоставлены дополнительные гарантии 2-м детям, достигшим 18 лет, но продолжающих обучение.</t>
    </r>
  </si>
  <si>
    <r>
      <rPr>
        <b/>
        <u/>
        <sz val="14"/>
        <color rgb="FF7030A0"/>
        <rFont val="Times New Roman"/>
        <family val="1"/>
        <charset val="204"/>
      </rPr>
      <t>Освоение средств ОБ составляет 23,6%</t>
    </r>
    <r>
      <rPr>
        <sz val="14"/>
        <color rgb="FF7030A0"/>
        <rFont val="Times New Roman"/>
        <family val="1"/>
        <charset val="204"/>
      </rPr>
      <t>. По состоянию на 01.04.2021 осуществлена выплата денежных средств на опекаемых детей в марте в количестве- 415 чел., вознаграждение приемным родителям в количестве - 67 чел.</t>
    </r>
  </si>
  <si>
    <r>
      <t xml:space="preserve">Частичная оплата стоимости путевок для детей работающих граждан в организации отдыха и оздоровления детей в каникулярное время, </t>
    </r>
    <r>
      <rPr>
        <b/>
        <sz val="14"/>
        <rFont val="Times New Roman"/>
        <family val="1"/>
        <charset val="204"/>
      </rPr>
      <t>всего</t>
    </r>
  </si>
  <si>
    <r>
      <rPr>
        <b/>
        <u/>
        <sz val="14"/>
        <color rgb="FF7030A0"/>
        <rFont val="Times New Roman"/>
        <family val="1"/>
        <charset val="204"/>
      </rPr>
      <t>Освоение средств ОБ составляет 0%.</t>
    </r>
    <r>
      <rPr>
        <b/>
        <sz val="14"/>
        <color rgb="FF7030A0"/>
        <rFont val="Times New Roman"/>
        <family val="1"/>
        <charset val="204"/>
      </rPr>
      <t xml:space="preserve"> </t>
    </r>
    <r>
      <rPr>
        <sz val="14"/>
        <color rgb="FF7030A0"/>
        <rFont val="Times New Roman"/>
        <family val="1"/>
        <charset val="204"/>
      </rPr>
      <t xml:space="preserve"> Лимиты бюджетных обязательств предусмотрены в рамках Соглашения заключенного с министерством образования и науки Амурской области от 02.03.2021 о предоставлении субсидии из облатного бюджета бюджету города Благовещенска. Мероприятия по оздоровительной кампании детей запланированы на 2,3 квартал 2021.</t>
    </r>
  </si>
  <si>
    <r>
      <rPr>
        <b/>
        <u/>
        <sz val="14"/>
        <color rgb="FF7030A0"/>
        <rFont val="Times New Roman"/>
        <family val="1"/>
        <charset val="204"/>
      </rPr>
      <t>Освоение средств ОБ составляет 0%.</t>
    </r>
    <r>
      <rPr>
        <b/>
        <sz val="14"/>
        <color rgb="FF7030A0"/>
        <rFont val="Times New Roman"/>
        <family val="1"/>
        <charset val="204"/>
      </rPr>
      <t xml:space="preserve"> </t>
    </r>
    <r>
      <rPr>
        <sz val="14"/>
        <color rgb="FF7030A0"/>
        <rFont val="Times New Roman"/>
        <family val="1"/>
        <charset val="204"/>
      </rPr>
      <t xml:space="preserve">Между администрацией города Благовещенска и министерством жилищно-коммунального хозяйства Амурской области заключено соглашение от 11.03.2021 № 01-39-3608 о предоставлении в 2021 году субсидии на поддержку административного центра Амурской области в размере </t>
    </r>
    <r>
      <rPr>
        <b/>
        <sz val="14"/>
        <color rgb="FF7030A0"/>
        <rFont val="Times New Roman"/>
        <family val="1"/>
        <charset val="204"/>
      </rPr>
      <t xml:space="preserve">216 702,0 тыс.руб. </t>
    </r>
    <r>
      <rPr>
        <i/>
        <sz val="14"/>
        <color rgb="FF7030A0"/>
        <rFont val="Times New Roman"/>
        <family val="1"/>
        <charset val="204"/>
      </rPr>
      <t xml:space="preserve">(уровень софинансирования </t>
    </r>
    <r>
      <rPr>
        <b/>
        <i/>
        <sz val="14"/>
        <color rgb="FF7030A0"/>
        <rFont val="Times New Roman"/>
        <family val="1"/>
        <charset val="204"/>
      </rPr>
      <t>94%</t>
    </r>
    <r>
      <rPr>
        <i/>
        <sz val="14"/>
        <color rgb="FF7030A0"/>
        <rFont val="Times New Roman"/>
        <family val="1"/>
        <charset val="204"/>
      </rPr>
      <t>)</t>
    </r>
    <r>
      <rPr>
        <sz val="14"/>
        <color rgb="FF7030A0"/>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t>
    </r>
    <r>
      <rPr>
        <b/>
        <sz val="14"/>
        <color rgb="FF7030A0"/>
        <rFont val="Times New Roman"/>
        <family val="1"/>
        <charset val="204"/>
      </rPr>
      <t>230 534,0 тыс. руб.</t>
    </r>
    <r>
      <rPr>
        <sz val="14"/>
        <color rgb="FF7030A0"/>
        <rFont val="Times New Roman"/>
        <family val="1"/>
        <charset val="204"/>
      </rPr>
      <t xml:space="preserve"> Запланировано берегоукрепление в парке Дружба, а также благоустройство Городского и Первомайского парков. </t>
    </r>
  </si>
  <si>
    <r>
      <rPr>
        <b/>
        <u/>
        <sz val="14"/>
        <color rgb="FF7030A0"/>
        <rFont val="Times New Roman"/>
        <family val="1"/>
        <charset val="204"/>
      </rPr>
      <t>Освоение средств ОБ составляет 20,6%.</t>
    </r>
    <r>
      <rPr>
        <b/>
        <sz val="14"/>
        <color rgb="FF7030A0"/>
        <rFont val="Times New Roman"/>
        <family val="1"/>
        <charset val="204"/>
      </rPr>
      <t xml:space="preserve"> </t>
    </r>
    <r>
      <rPr>
        <sz val="14"/>
        <color rgb="FF7030A0"/>
        <rFont val="Times New Roman"/>
        <family val="1"/>
        <charset val="204"/>
      </rPr>
      <t xml:space="preserve"> </t>
    </r>
  </si>
  <si>
    <t xml:space="preserve">Освоение средств ОБ составляет 14,2%.  </t>
  </si>
  <si>
    <t>Субвенции на финансовое обеспечение государственных полномочий по организационному обеспечению деятельности административных комиссий</t>
  </si>
  <si>
    <t xml:space="preserve">Освоение средств ОБ составляет 19,7%.  </t>
  </si>
  <si>
    <t xml:space="preserve">Освоение средств ФБ составляет 0%.  </t>
  </si>
  <si>
    <r>
      <rPr>
        <b/>
        <u/>
        <sz val="14"/>
        <color indexed="8"/>
        <rFont val="Times New Roman"/>
        <family val="1"/>
        <charset val="204"/>
      </rPr>
      <t>6.1. Подпрограмма</t>
    </r>
    <r>
      <rPr>
        <b/>
        <sz val="14"/>
        <color indexed="8"/>
        <rFont val="Times New Roman"/>
        <family val="1"/>
        <charset val="204"/>
      </rPr>
      <t xml:space="preserve"> "Наследие"</t>
    </r>
  </si>
  <si>
    <t>Государственная программа Амурской области "Экономическое развитие и инновационная экономика Амурской области"</t>
  </si>
  <si>
    <r>
      <rPr>
        <b/>
        <u/>
        <sz val="14"/>
        <color indexed="8"/>
        <rFont val="Times New Roman"/>
        <family val="1"/>
        <charset val="204"/>
      </rPr>
      <t>Подпрограмма</t>
    </r>
    <r>
      <rPr>
        <b/>
        <sz val="14"/>
        <color indexed="8"/>
        <rFont val="Times New Roman"/>
        <family val="1"/>
        <charset val="204"/>
      </rPr>
      <t xml:space="preserve"> "Развитие экономического потенциала и формирование благоприятного инвестиционного климата на территории Амурской области"</t>
    </r>
  </si>
  <si>
    <r>
      <t xml:space="preserve">Проведение Всероссийской переписи населения за 2020 год, </t>
    </r>
    <r>
      <rPr>
        <b/>
        <sz val="14"/>
        <rFont val="Times New Roman"/>
        <family val="1"/>
        <charset val="204"/>
      </rPr>
      <t>всего</t>
    </r>
  </si>
  <si>
    <r>
      <rPr>
        <b/>
        <u/>
        <sz val="14"/>
        <color rgb="FF7030A0"/>
        <rFont val="Times New Roman"/>
        <family val="1"/>
        <charset val="204"/>
      </rPr>
      <t>Освоение средств ОБ составляет 0%.</t>
    </r>
    <r>
      <rPr>
        <sz val="14"/>
        <color rgb="FF7030A0"/>
        <rFont val="Times New Roman"/>
        <family val="1"/>
        <charset val="204"/>
      </rPr>
      <t xml:space="preserve"> </t>
    </r>
  </si>
  <si>
    <t xml:space="preserve">Федеральный проект «Чистая вода» </t>
  </si>
  <si>
    <r>
      <rPr>
        <b/>
        <u/>
        <sz val="14"/>
        <color indexed="8"/>
        <rFont val="Times New Roman"/>
        <family val="1"/>
        <charset val="204"/>
      </rPr>
      <t>Подпрограмма</t>
    </r>
    <r>
      <rPr>
        <b/>
        <sz val="14"/>
        <color indexed="8"/>
        <rFont val="Times New Roman"/>
        <family val="1"/>
        <charset val="204"/>
      </rPr>
      <t xml:space="preserve"> "Повышение качества питьевого водоснабжения населения Амурской области"</t>
    </r>
  </si>
  <si>
    <t xml:space="preserve">Муниципальная программа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 </t>
  </si>
  <si>
    <r>
      <t>П</t>
    </r>
    <r>
      <rPr>
        <sz val="14"/>
        <rFont val="Times New Roman"/>
        <family val="1"/>
        <charset val="204"/>
      </rPr>
      <t>одпрограмма «Повышение качества и надежности жилищно-коммунального обслуживания населения, обеспечение доступности коммунальных услуг»</t>
    </r>
  </si>
  <si>
    <t>8. Государственная программа Российской Федерации "Экономическое развитие и инновационная экономика"</t>
  </si>
  <si>
    <r>
      <rPr>
        <b/>
        <u/>
        <sz val="14"/>
        <color indexed="8"/>
        <rFont val="Times New Roman"/>
        <family val="1"/>
        <charset val="204"/>
      </rPr>
      <t>8.1. Подпрограмма</t>
    </r>
    <r>
      <rPr>
        <b/>
        <sz val="14"/>
        <color indexed="8"/>
        <rFont val="Times New Roman"/>
        <family val="1"/>
        <charset val="204"/>
      </rPr>
      <t xml:space="preserve"> "Официальная статистика"</t>
    </r>
  </si>
  <si>
    <t xml:space="preserve">7. Государственная программа Российской Федерации «Развитие физической культуры и спорта» </t>
  </si>
  <si>
    <r>
      <rPr>
        <b/>
        <u/>
        <sz val="14"/>
        <color indexed="8"/>
        <rFont val="Times New Roman"/>
        <family val="1"/>
        <charset val="204"/>
      </rPr>
      <t>7.1. Подпрограмма</t>
    </r>
    <r>
      <rPr>
        <b/>
        <sz val="14"/>
        <color indexed="8"/>
        <rFont val="Times New Roman"/>
        <family val="1"/>
        <charset val="204"/>
      </rPr>
      <t xml:space="preserve"> "Развитие спорта высших достижений и системы подготовки спортивного резерва"</t>
    </r>
  </si>
  <si>
    <r>
      <t xml:space="preserve">Федеральный проект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t>
    </r>
    <r>
      <rPr>
        <i/>
        <sz val="14"/>
        <rFont val="Times New Roman"/>
        <family val="1"/>
        <charset val="204"/>
      </rPr>
      <t>(краткое наименование:«Спорт - норма жизни»)</t>
    </r>
  </si>
  <si>
    <t>Государственная программа Амурской области «Развитие физической культуры и спорта на территории Амурской области»</t>
  </si>
  <si>
    <r>
      <rPr>
        <b/>
        <u/>
        <sz val="14"/>
        <color indexed="8"/>
        <rFont val="Times New Roman"/>
        <family val="1"/>
        <charset val="204"/>
      </rPr>
      <t>Подпрограмма</t>
    </r>
    <r>
      <rPr>
        <b/>
        <sz val="14"/>
        <color indexed="8"/>
        <rFont val="Times New Roman"/>
        <family val="1"/>
        <charset val="204"/>
      </rPr>
      <t xml:space="preserve"> «Развитие спорта высших достижений и системы подготовки спортивного резерва»</t>
    </r>
  </si>
  <si>
    <r>
      <rPr>
        <b/>
        <u/>
        <sz val="14"/>
        <color rgb="FF7030A0"/>
        <rFont val="Times New Roman"/>
        <family val="1"/>
        <charset val="204"/>
      </rPr>
      <t>Освоение средств ФБ, ОБ составляет 0%</t>
    </r>
    <r>
      <rPr>
        <sz val="14"/>
        <color rgb="FF7030A0"/>
        <rFont val="Times New Roman"/>
        <family val="1"/>
        <charset val="204"/>
      </rPr>
      <t xml:space="preserve">. Между администрацией города Благовещенска и министерством по физической культуре и спорту Амурской области в целях реализации национального проекта «Демография» на территории муниципального образования города Благовещенска заключено </t>
    </r>
    <r>
      <rPr>
        <b/>
        <sz val="14"/>
        <color rgb="FF7030A0"/>
        <rFont val="Times New Roman"/>
        <family val="1"/>
        <charset val="204"/>
      </rPr>
      <t xml:space="preserve">соглашение от 23.01.2020 № 10701000-1-2019-012 </t>
    </r>
    <r>
      <rPr>
        <sz val="14"/>
        <color rgb="FF7030A0"/>
        <rFont val="Times New Roman"/>
        <family val="1"/>
        <charset val="204"/>
      </rPr>
      <t xml:space="preserve">о предоставлении </t>
    </r>
    <r>
      <rPr>
        <b/>
        <sz val="14"/>
        <color rgb="FF7030A0"/>
        <rFont val="Times New Roman"/>
        <family val="1"/>
        <charset val="204"/>
      </rPr>
      <t xml:space="preserve">в 2020-2022 годах субсидии </t>
    </r>
    <r>
      <rPr>
        <sz val="14"/>
        <color rgb="FF7030A0"/>
        <rFont val="Times New Roman"/>
        <family val="1"/>
        <charset val="204"/>
      </rPr>
      <t>на оснащение объектов спортивной инфраструктуры спортивно-технологическим оборудованием на сумму</t>
    </r>
    <r>
      <rPr>
        <b/>
        <sz val="14"/>
        <color rgb="FF7030A0"/>
        <rFont val="Times New Roman"/>
        <family val="1"/>
        <charset val="204"/>
      </rPr>
      <t xml:space="preserve"> 2 810,8 тыс. руб. </t>
    </r>
    <r>
      <rPr>
        <sz val="14"/>
        <color rgb="FF7030A0"/>
        <rFont val="Times New Roman"/>
        <family val="1"/>
        <charset val="204"/>
      </rPr>
      <t>(в том числе: 2020 год - 0,0 тыс. руб.,</t>
    </r>
    <r>
      <rPr>
        <b/>
        <sz val="14"/>
        <color rgb="FF7030A0"/>
        <rFont val="Times New Roman"/>
        <family val="1"/>
        <charset val="204"/>
      </rPr>
      <t xml:space="preserve"> 2021 год - 2 810,8 тыс. руб.</t>
    </r>
    <r>
      <rPr>
        <sz val="14"/>
        <color rgb="FF7030A0"/>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- 3 053,8 тыс. руб. (в том числе: 2020 год - 0,0 тыс. руб., 2021 год - 3 053,8 тыс. руб.), </t>
    </r>
    <r>
      <rPr>
        <b/>
        <sz val="14"/>
        <color rgb="FF7030A0"/>
        <rFont val="Times New Roman"/>
        <family val="1"/>
        <charset val="204"/>
      </rPr>
      <t>уровень софинансирования 92,04%</t>
    </r>
    <r>
      <rPr>
        <sz val="14"/>
        <color rgb="FF7030A0"/>
        <rFont val="Times New Roman"/>
        <family val="1"/>
        <charset val="204"/>
      </rPr>
      <t xml:space="preserve">. </t>
    </r>
    <r>
      <rPr>
        <b/>
        <sz val="14"/>
        <color rgb="FF7030A0"/>
        <rFont val="Times New Roman"/>
        <family val="1"/>
        <charset val="204"/>
      </rPr>
      <t>Планируемый к достижению до 25.12.2021 результат:</t>
    </r>
    <r>
      <rPr>
        <sz val="14"/>
        <color rgb="FF7030A0"/>
        <rFont val="Times New Roman"/>
        <family val="1"/>
        <charset val="204"/>
      </rPr>
      <t xml:space="preserve"> поставка 1 комплекта спортивного оборудования (малые спортивные формы и футбольные поля). Предусмотрены приобретение и установка спортивно-технологического оборудования для городского Центра тестирования по выполнению видов испытаний (тестов), нормативов Всероссийского физкультурно-спортивного комплекса «Готов к труду и обороне» (ГТО) в муниципальном образовании городе Благовещенске на базе муниципального учреждения спортивно-оздоровительного комплекса «Юность». В настоящее время размещен план закупки товаров, работ, услуг на htth://zakupki.gov.ru/.  30.03.2021 опубликована закупка (извещение № 2023063), определение победителя по закупке планируется на 19.04.2021, плановое освоение средств - до 30.06.2021.
</t>
    </r>
  </si>
  <si>
    <r>
      <rPr>
        <b/>
        <sz val="14"/>
        <rFont val="Times New Roman"/>
        <family val="1"/>
        <charset val="204"/>
      </rPr>
      <t>Расходы, направленные на модернизацию коммунальной инфраструктуры</t>
    </r>
    <r>
      <rPr>
        <sz val="14"/>
        <rFont val="Times New Roman"/>
        <family val="1"/>
        <charset val="204"/>
      </rPr>
      <t>,</t>
    </r>
    <r>
      <rPr>
        <b/>
        <sz val="14"/>
        <rFont val="Times New Roman"/>
        <family val="1"/>
        <charset val="204"/>
      </rPr>
      <t xml:space="preserve"> всего</t>
    </r>
  </si>
  <si>
    <r>
      <rPr>
        <b/>
        <sz val="14"/>
        <rFont val="Times New Roman"/>
        <family val="1"/>
        <charset val="204"/>
      </rPr>
      <t>Оборудование контейнерных площадок для сбора твердых коммунальных отходов</t>
    </r>
    <r>
      <rPr>
        <sz val="14"/>
        <rFont val="Times New Roman"/>
        <family val="1"/>
        <charset val="204"/>
      </rPr>
      <t>,</t>
    </r>
    <r>
      <rPr>
        <b/>
        <sz val="14"/>
        <rFont val="Times New Roman"/>
        <family val="1"/>
        <charset val="204"/>
      </rPr>
      <t xml:space="preserve"> всего</t>
    </r>
  </si>
  <si>
    <r>
      <rPr>
        <b/>
        <u/>
        <sz val="14"/>
        <color rgb="FF7030A0"/>
        <rFont val="Times New Roman"/>
        <family val="1"/>
        <charset val="204"/>
      </rPr>
      <t>Освоение средств ОБ составляет 0%.</t>
    </r>
    <r>
      <rPr>
        <sz val="14"/>
        <color rgb="FF7030A0"/>
        <rFont val="Times New Roman"/>
        <family val="1"/>
        <charset val="204"/>
      </rPr>
      <t xml:space="preserve"> Администрацией города Благовещенска с управлением региональной безопасности и противодействия коррупции Амурской области заключено Соглашение от 04.03.2021 № 5 о предоставлении из областного бюджета в 2021 году бюджету города Благовещенска субсидии на Развитие аппаратно-программного комплекса "Безопасный город" на сумму 3 010,8 тыс. руб. от общего объема бюджетных ассигнований, предусматриваемых в бюджете города Благовещенска - 3 203,0 тыс.руб., уровень софинансирования – 94 %. </t>
    </r>
  </si>
  <si>
    <t xml:space="preserve">Плановый объем финансирования предусмотрен на строительство 1 очереди 1 пускового комплекса участка № 5 в составе 3-го этапа строительства объекта «Берегоукрепление и реконструкция набережной р. Амур, г. Благовещенск». МУ «ГУКС» заключен МК от 02.11.2020 № 0342/2020 с АО «Асфальт» на сумму 2 487 246,1 тыс.руб. (срок окончания выполнения работ: 30.06.2024). </t>
  </si>
  <si>
    <r>
      <rPr>
        <b/>
        <u/>
        <sz val="14"/>
        <color rgb="FF7030A0"/>
        <rFont val="Times New Roman"/>
        <family val="1"/>
        <charset val="204"/>
      </rPr>
      <t xml:space="preserve">Освоение средств ФБ составляет 45,8 %, ОБ 100 %. </t>
    </r>
    <r>
      <rPr>
        <sz val="14"/>
        <color rgb="FF7030A0"/>
        <rFont val="Times New Roman"/>
        <family val="1"/>
        <charset val="204"/>
      </rPr>
      <t xml:space="preserve"> Между администрацией г.Благовещенска и министерством строительства и архитектуры Амурской области заключено соглашение от 10.08.2020 №6 о предоставлении из областного бюджета в 2020-2021 годах бюджету муниципального образования города Благовещенска иного межбюджетного трансферта на цели реализации отдельных мероприятий планов социального развития центров экономического роста Амурской области. В рамках соглашения предусмотрено: 1) строительство 1 очереди 1 пускового комплекса участка № 5 в составе 3-го этапа строительства объекта «Берегоукрепление и реконструкция набережной р. Амур, г. Благовещенск»; 2) переселение граждан из аварийного жилищного фонда г. Благовещенска.</t>
    </r>
  </si>
  <si>
    <t>Плановый объем финансирования за счет средств Фонда и городского бюджета предусмотрен на приобретение готового жилья и строительство дома. В настоящее время проводятся мероприятия по определению параметров жилых помещений.</t>
  </si>
  <si>
    <t xml:space="preserve">Плановый объем финансирования в сумме 44 434,1 тыс. руб. (в том числе: средства Фонда – 36 053,4 тыс. руб., средства областного бюджета – 8 380,6 тыс. руб., средства городского бюджета - 2 136,0 тыс. руб.) предусмотрен на выплату возмещения по соглашениям об изъятии недвижимого имущества для муниципальных нужд. В настоящее время проводятся мероприятия по оценке изымаемого имущества и заключению соглашений об изъятии недвижимого имущества для произведения выплат.
</t>
  </si>
  <si>
    <r>
      <rPr>
        <b/>
        <u/>
        <sz val="14"/>
        <color rgb="FF7030A0"/>
        <rFont val="Times New Roman"/>
        <family val="1"/>
        <charset val="204"/>
      </rPr>
      <t>Освоение средств ОБ составляет 24,3%.</t>
    </r>
    <r>
      <rPr>
        <sz val="14"/>
        <color rgb="FF7030A0"/>
        <rFont val="Times New Roman"/>
        <family val="1"/>
        <charset val="204"/>
      </rPr>
      <t xml:space="preserve"> Между администрацией города Благовещенска и министерством культуры и национальной политики Амурской области заключено Соглашение от 20.01.2021 № 10701000-1-2021-008 о предоставлении в 2021 году иного межбюджетного трансферта, имеющего целевое назначение, на сумму 5 000,0 тыс. руб. (уровень софинансирования 100%) на создание модельных муниципальных библиотек. В 2021 году предусмотрено переоснащение муниципальной библиотеки им. Б. Машука по ул. Институтская, 10/1 МБУК «МИБС». В настоящее время учреждением в целях приобретения оборудования, мебели, литературы и др., заключено 17 контрактов (договоров) на общую сумму 3 001,9 тыс. руб.. На стадии заключения находится контракт на выполнение работ по изготовлению мебели - 275,6 тыс. руб. В целом планируется заключение 25 контрактов (договоров). Открытие муниципальной модельной библиотеки запланировано на сентябрь 2021 года. </t>
    </r>
  </si>
  <si>
    <r>
      <t xml:space="preserve">В 2021 году муниципальным образованием городом Благовещенском принято участие </t>
    </r>
    <r>
      <rPr>
        <b/>
        <sz val="14"/>
        <rFont val="Times New Roman"/>
        <family val="1"/>
        <charset val="204"/>
      </rPr>
      <t>в 8 государственных программах РФ (9 подпрограммах)</t>
    </r>
    <r>
      <rPr>
        <sz val="14"/>
        <rFont val="Times New Roman"/>
        <family val="1"/>
        <charset val="204"/>
      </rPr>
      <t xml:space="preserve">, финансируемых из федерального бюджета, </t>
    </r>
    <r>
      <rPr>
        <b/>
        <sz val="14"/>
        <color rgb="FFFF0000"/>
        <rFont val="Times New Roman"/>
        <family val="1"/>
        <charset val="204"/>
      </rPr>
      <t>12 государственных программах Амурской области (19 подпрограммах)</t>
    </r>
    <r>
      <rPr>
        <sz val="14"/>
        <color rgb="FFFF0000"/>
        <rFont val="Times New Roman"/>
        <family val="1"/>
        <charset val="204"/>
      </rPr>
      <t xml:space="preserve">, финансируемых из областного бюджета. </t>
    </r>
    <r>
      <rPr>
        <sz val="14"/>
        <rFont val="Times New Roman"/>
        <family val="1"/>
        <charset val="204"/>
      </rPr>
      <t>Общая сумма привлеченных средств из федерального и областного бюджетов составила</t>
    </r>
    <r>
      <rPr>
        <b/>
        <sz val="14"/>
        <rFont val="Times New Roman"/>
        <family val="1"/>
        <charset val="204"/>
      </rPr>
      <t xml:space="preserve"> 7 762,0 млн. руб.</t>
    </r>
    <r>
      <rPr>
        <sz val="14"/>
        <rFont val="Times New Roman"/>
        <family val="1"/>
        <charset val="204"/>
      </rPr>
      <t xml:space="preserve">  Средства федерального бюджета освоены на 9,5%, областного бюджета на 12,4%.</t>
    </r>
    <r>
      <rPr>
        <sz val="14"/>
        <color rgb="FFFF0000"/>
        <rFont val="Times New Roman"/>
        <family val="1"/>
        <charset val="204"/>
      </rPr>
      <t xml:space="preserve"> В том числе принято участие в реализации </t>
    </r>
    <r>
      <rPr>
        <b/>
        <sz val="14"/>
        <color rgb="FFFF0000"/>
        <rFont val="Times New Roman"/>
        <family val="1"/>
        <charset val="204"/>
      </rPr>
      <t>4 национальных проектов Российской Федерации (6 федеральных и региональных проектов)</t>
    </r>
    <r>
      <rPr>
        <sz val="14"/>
        <color rgb="FFFF0000"/>
        <rFont val="Times New Roman"/>
        <family val="1"/>
        <charset val="204"/>
      </rPr>
      <t xml:space="preserve">, финансируемых из федерального и областного бюджетов в рамках государственных программ Российской Федерации и Амурской области. Общая сумма привлеченных средств из федерального и областного бюджетов составила </t>
    </r>
    <r>
      <rPr>
        <b/>
        <sz val="14"/>
        <color rgb="FFFF0000"/>
        <rFont val="Times New Roman"/>
        <family val="1"/>
        <charset val="204"/>
      </rPr>
      <t xml:space="preserve">1 733,1 млн. руб. </t>
    </r>
    <r>
      <rPr>
        <sz val="14"/>
        <color rgb="FFFF0000"/>
        <rFont val="Times New Roman"/>
        <family val="1"/>
        <charset val="204"/>
      </rPr>
      <t xml:space="preserve">По состоянию на 01.01.2021 средства областного бюджета освоены на </t>
    </r>
    <r>
      <rPr>
        <b/>
        <sz val="14"/>
        <color rgb="FFFF0000"/>
        <rFont val="Times New Roman"/>
        <family val="1"/>
        <charset val="204"/>
      </rPr>
      <t>74,6%</t>
    </r>
    <r>
      <rPr>
        <sz val="14"/>
        <color rgb="FFFF0000"/>
        <rFont val="Times New Roman"/>
        <family val="1"/>
        <charset val="204"/>
      </rPr>
      <t xml:space="preserve">. </t>
    </r>
    <r>
      <rPr>
        <sz val="14"/>
        <rFont val="Times New Roman"/>
        <family val="1"/>
        <charset val="204"/>
      </rPr>
      <t xml:space="preserve">
</t>
    </r>
  </si>
  <si>
    <r>
      <rPr>
        <b/>
        <u/>
        <sz val="14"/>
        <rFont val="Times New Roman"/>
        <family val="1"/>
        <charset val="204"/>
      </rPr>
      <t>Подпрограмма</t>
    </r>
    <r>
      <rPr>
        <b/>
        <sz val="14"/>
        <rFont val="Times New Roman"/>
        <family val="1"/>
        <charset val="204"/>
      </rPr>
      <t xml:space="preserve"> "Историко-культурное наследие" </t>
    </r>
  </si>
  <si>
    <r>
      <rPr>
        <b/>
        <u/>
        <sz val="14"/>
        <rFont val="Times New Roman"/>
        <family val="1"/>
        <charset val="204"/>
      </rPr>
      <t>Подпрограмма</t>
    </r>
    <r>
      <rPr>
        <b/>
        <sz val="14"/>
        <rFont val="Times New Roman"/>
        <family val="1"/>
        <charset val="204"/>
      </rPr>
      <t xml:space="preserve"> «Развитие сети автомобильных дорог общего пользования Амурской области»                                                                                                                                </t>
    </r>
  </si>
  <si>
    <r>
      <rPr>
        <b/>
        <u/>
        <sz val="14"/>
        <rFont val="Times New Roman"/>
        <family val="1"/>
        <charset val="204"/>
      </rPr>
      <t>8.1. Подпрограмма</t>
    </r>
    <r>
      <rPr>
        <b/>
        <sz val="14"/>
        <rFont val="Times New Roman"/>
        <family val="1"/>
        <charset val="204"/>
      </rPr>
      <t xml:space="preserve"> "Официальная статистика"</t>
    </r>
  </si>
  <si>
    <r>
      <rPr>
        <b/>
        <u/>
        <sz val="14"/>
        <rFont val="Times New Roman"/>
        <family val="1"/>
        <charset val="204"/>
      </rPr>
      <t>Подпрограмма</t>
    </r>
    <r>
      <rPr>
        <b/>
        <sz val="14"/>
        <rFont val="Times New Roman"/>
        <family val="1"/>
        <charset val="204"/>
      </rPr>
      <t xml:space="preserve"> "Развитие экономического потенциала и формирование благоприятного инвестиционного климата на территории Амурской области"</t>
    </r>
  </si>
  <si>
    <r>
      <t xml:space="preserve">Субвенции на финансовое обеспечение государственных полномочий по организации и осуществлению деятельности по опеке и попечительству в отношении совершеннолетних лиц, признанных судом недееспособными или ограниченными в дееспособности по основаниям, указанным в статьях 29 и 30 Гражданского кодекса Российской Федерации, </t>
    </r>
    <r>
      <rPr>
        <b/>
        <sz val="14"/>
        <rFont val="Times New Roman"/>
        <family val="1"/>
        <charset val="204"/>
      </rPr>
      <t>всего</t>
    </r>
  </si>
  <si>
    <r>
      <t xml:space="preserve">Организация и проведение мероприятий по благоустройству территорий общеобразовательных организаций, </t>
    </r>
    <r>
      <rPr>
        <b/>
        <sz val="14"/>
        <rFont val="Times New Roman"/>
        <family val="1"/>
        <charset val="204"/>
      </rPr>
      <t>всего</t>
    </r>
  </si>
  <si>
    <r>
      <t>Проведение мероприятий по энергосбережению в части замены в образовательных организациях деревянных окон на металлопластиковые,</t>
    </r>
    <r>
      <rPr>
        <b/>
        <sz val="14"/>
        <rFont val="Times New Roman"/>
        <family val="1"/>
        <charset val="204"/>
      </rPr>
      <t xml:space="preserve"> всего</t>
    </r>
  </si>
  <si>
    <r>
      <t xml:space="preserve">Финансовое обеспечение государственных полномочий по проведению текущего или капитального ремонта жилых помещений, расположенных на территории области и принадлежащих на праве собственности детям-сиротам и детям, оставшимся без попечения родителей, лицам из их числа, </t>
    </r>
    <r>
      <rPr>
        <b/>
        <sz val="14"/>
        <rFont val="Times New Roman"/>
        <family val="1"/>
        <charset val="204"/>
      </rPr>
      <t>всего</t>
    </r>
  </si>
  <si>
    <r>
      <t>Финансовое обеспечение расходов, связанных с созданием и содержанием дорожного патруля,</t>
    </r>
    <r>
      <rPr>
        <b/>
        <sz val="14"/>
        <rFont val="Times New Roman"/>
        <family val="1"/>
        <charset val="204"/>
      </rPr>
      <t xml:space="preserve"> всего</t>
    </r>
  </si>
  <si>
    <r>
      <t xml:space="preserve">Мероприятия по </t>
    </r>
    <r>
      <rPr>
        <b/>
        <sz val="14"/>
        <rFont val="Times New Roman"/>
        <family val="1"/>
        <charset val="204"/>
      </rPr>
      <t>разработке проектно-сметной документации для перевода объектов</t>
    </r>
    <r>
      <rPr>
        <sz val="14"/>
        <rFont val="Times New Roman"/>
        <family val="1"/>
        <charset val="204"/>
      </rPr>
      <t xml:space="preserve"> жилищно-коммунального хозяйства </t>
    </r>
    <r>
      <rPr>
        <b/>
        <sz val="14"/>
        <rFont val="Times New Roman"/>
        <family val="1"/>
        <charset val="204"/>
      </rPr>
      <t>на потребление природного газа</t>
    </r>
    <r>
      <rPr>
        <sz val="14"/>
        <rFont val="Times New Roman"/>
        <family val="1"/>
        <charset val="204"/>
      </rPr>
      <t xml:space="preserve">, </t>
    </r>
    <r>
      <rPr>
        <b/>
        <sz val="14"/>
        <rFont val="Times New Roman"/>
        <family val="1"/>
        <charset val="204"/>
      </rPr>
      <t>всего</t>
    </r>
  </si>
  <si>
    <r>
      <t xml:space="preserve">Разработка проектно-сметной документации для строительства внутрипоселковых газораспределительных сетей, </t>
    </r>
    <r>
      <rPr>
        <b/>
        <sz val="14"/>
        <rFont val="Times New Roman"/>
        <family val="1"/>
        <charset val="204"/>
      </rPr>
      <t>всего</t>
    </r>
  </si>
  <si>
    <r>
      <t xml:space="preserve">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r>
    <r>
      <rPr>
        <b/>
        <sz val="14"/>
        <rFont val="Times New Roman"/>
        <family val="1"/>
        <charset val="204"/>
      </rPr>
      <t>всего</t>
    </r>
  </si>
  <si>
    <r>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r>
    <r>
      <rPr>
        <b/>
        <sz val="14"/>
        <rFont val="Times New Roman"/>
        <family val="1"/>
        <charset val="204"/>
      </rPr>
      <t xml:space="preserve"> всего</t>
    </r>
  </si>
  <si>
    <r>
      <t>Субвенции на финансовое обеспечение государственных полномочий по организационному обеспечению деятельности административных комиссий,</t>
    </r>
    <r>
      <rPr>
        <b/>
        <sz val="14"/>
        <rFont val="Times New Roman"/>
        <family val="1"/>
        <charset val="204"/>
      </rPr>
      <t xml:space="preserve"> всего</t>
    </r>
  </si>
  <si>
    <r>
      <t xml:space="preserve">Реализация мероприятий программы формирования современной городской среды, </t>
    </r>
    <r>
      <rPr>
        <b/>
        <sz val="14"/>
        <rFont val="Times New Roman"/>
        <family val="1"/>
        <charset val="204"/>
      </rPr>
      <t>всего</t>
    </r>
  </si>
  <si>
    <r>
      <rPr>
        <b/>
        <u/>
        <sz val="14"/>
        <rFont val="Times New Roman"/>
        <family val="1"/>
        <charset val="204"/>
      </rPr>
      <t>Подпрограмма</t>
    </r>
    <r>
      <rPr>
        <b/>
        <sz val="14"/>
        <rFont val="Times New Roman"/>
        <family val="1"/>
        <charset val="204"/>
      </rPr>
      <t xml:space="preserve"> "Стимулирование развития жилищного строительства на территории области"</t>
    </r>
  </si>
  <si>
    <r>
      <t xml:space="preserve">Субвенции на осуществление полномочий по составлению (изменению, дополнению) списков кандидатов в присяжные заседатели федеральных судов общей юрисдикции в Российской Федерации, </t>
    </r>
    <r>
      <rPr>
        <b/>
        <sz val="14"/>
        <rFont val="Times New Roman"/>
        <family val="1"/>
        <charset val="204"/>
      </rPr>
      <t>всего</t>
    </r>
  </si>
  <si>
    <r>
      <t xml:space="preserve">Капитальные вложения в объекты государственной (муниципальной) собственности (Крытый футбольный манеж в квартале 398 г.Благовещенска, Амурская область (в т.ч. проектные работы), </t>
    </r>
    <r>
      <rPr>
        <b/>
        <sz val="14"/>
        <rFont val="Times New Roman"/>
        <family val="1"/>
        <charset val="204"/>
      </rPr>
      <t>всего</t>
    </r>
  </si>
  <si>
    <r>
      <rPr>
        <b/>
        <u/>
        <sz val="14"/>
        <rFont val="Times New Roman"/>
        <family val="1"/>
        <charset val="204"/>
      </rPr>
      <t>Освоение средств ОБ составляет 0%.</t>
    </r>
    <r>
      <rPr>
        <sz val="14"/>
        <rFont val="Times New Roman"/>
        <family val="1"/>
        <charset val="204"/>
      </rPr>
      <t xml:space="preserve"> Между администрацией города Благовещенска и министерством образования и науки Амурской области заключено соглашение от 23.03.2021 № 5/КВ  о предоставлении из областного бюджета в 2021 году бюджету города Благовещенска субсидии на Капитальные вложения в объекты муниципальной собственности, в размере </t>
    </r>
    <r>
      <rPr>
        <b/>
        <sz val="14"/>
        <rFont val="Times New Roman"/>
        <family val="1"/>
        <charset val="204"/>
      </rPr>
      <t>98 769,9</t>
    </r>
    <r>
      <rPr>
        <sz val="14"/>
        <rFont val="Times New Roman"/>
        <family val="1"/>
        <charset val="204"/>
      </rPr>
      <t xml:space="preserve"> тыс. руб. от общего объема бюджетных ассигнований, предусматриваемых в бюджете города - </t>
    </r>
    <r>
      <rPr>
        <b/>
        <sz val="14"/>
        <rFont val="Times New Roman"/>
        <family val="1"/>
        <charset val="204"/>
      </rPr>
      <t>105 074,3  тыс. руб.</t>
    </r>
    <r>
      <rPr>
        <sz val="14"/>
        <rFont val="Times New Roman"/>
        <family val="1"/>
        <charset val="204"/>
      </rPr>
      <t xml:space="preserve"> (</t>
    </r>
    <r>
      <rPr>
        <i/>
        <sz val="14"/>
        <rFont val="Times New Roman"/>
        <family val="1"/>
        <charset val="204"/>
      </rPr>
      <t xml:space="preserve">уровень софинансирования - </t>
    </r>
    <r>
      <rPr>
        <b/>
        <i/>
        <sz val="14"/>
        <rFont val="Times New Roman"/>
        <family val="1"/>
        <charset val="204"/>
      </rPr>
      <t>94%</t>
    </r>
    <r>
      <rPr>
        <i/>
        <sz val="14"/>
        <rFont val="Times New Roman"/>
        <family val="1"/>
        <charset val="204"/>
      </rPr>
      <t xml:space="preserve">). </t>
    </r>
    <r>
      <rPr>
        <sz val="14"/>
        <rFont val="Times New Roman"/>
        <family val="1"/>
        <charset val="204"/>
      </rPr>
      <t>19.05.2021 данное соглашение расторгнуто - доп.соглашение от 19.05.2021 № 5/КВ/1</t>
    </r>
    <r>
      <rPr>
        <b/>
        <sz val="14"/>
        <rFont val="Times New Roman"/>
        <family val="1"/>
        <charset val="204"/>
      </rPr>
      <t xml:space="preserve"> </t>
    </r>
    <r>
      <rPr>
        <sz val="14"/>
        <rFont val="Times New Roman"/>
        <family val="1"/>
        <charset val="204"/>
      </rPr>
      <t xml:space="preserve">  </t>
    </r>
  </si>
  <si>
    <r>
      <rPr>
        <b/>
        <u/>
        <sz val="14"/>
        <rFont val="Times New Roman"/>
        <family val="1"/>
        <charset val="204"/>
      </rPr>
      <t>Освоение средств ОБ составляет 0%.</t>
    </r>
    <r>
      <rPr>
        <sz val="14"/>
        <rFont val="Times New Roman"/>
        <family val="1"/>
        <charset val="204"/>
      </rPr>
      <t xml:space="preserve"> Между администрацией города Благовещенска и министерством ЖКХ Амурской области заключено Соглашение от 12.03.2021 № 01-39-3639 о предоставлении из областного бюджета в 2021 году бюджету города Благовещенска субсидии на Мероприятия по разработке проектно-сметной документации для перевода объектов жилищно-коммунального хозяйства на потребление природного газа, </t>
    </r>
    <r>
      <rPr>
        <i/>
        <sz val="14"/>
        <rFont val="Times New Roman"/>
        <family val="1"/>
        <charset val="204"/>
      </rPr>
      <t xml:space="preserve">уровень софинансирования – </t>
    </r>
    <r>
      <rPr>
        <b/>
        <i/>
        <sz val="14"/>
        <rFont val="Times New Roman"/>
        <family val="1"/>
        <charset val="204"/>
      </rPr>
      <t>94%</t>
    </r>
    <r>
      <rPr>
        <sz val="14"/>
        <rFont val="Times New Roman"/>
        <family val="1"/>
        <charset val="204"/>
      </rPr>
      <t xml:space="preserve">. Реализация мероприятия планируется после разработки Схемы размещения объектов газоснабжения на территории города Благовещенска исполнительным органом субъекта Российской Федерации (министерством ЖКХ Амурской области). В соответствии с доп.соглашением от 01.10.2021 № 1/463 лимиты с 2021 года сняты.
</t>
    </r>
  </si>
  <si>
    <r>
      <rPr>
        <b/>
        <u/>
        <sz val="14"/>
        <rFont val="Times New Roman"/>
        <family val="1"/>
        <charset val="204"/>
      </rPr>
      <t>Освоение средств ОБ составляет 0%.</t>
    </r>
    <r>
      <rPr>
        <sz val="14"/>
        <rFont val="Times New Roman"/>
        <family val="1"/>
        <charset val="204"/>
      </rPr>
      <t xml:space="preserve"> Между администрацией города Благовещенска и министерством ЖКХ Амурской области заключено Соглашение от 16.03.2021 № 01-39-3650 о предоставлении из областного бюджета в 2021 году бюджету города Благовещенска субсидии на Разработка проектно-сметной документации для строительства внутрипоселковых газораспределительных сетей, </t>
    </r>
    <r>
      <rPr>
        <i/>
        <sz val="14"/>
        <rFont val="Times New Roman"/>
        <family val="1"/>
        <charset val="204"/>
      </rPr>
      <t>уровень софинансирования –</t>
    </r>
    <r>
      <rPr>
        <b/>
        <i/>
        <sz val="14"/>
        <rFont val="Times New Roman"/>
        <family val="1"/>
        <charset val="204"/>
      </rPr>
      <t xml:space="preserve"> 94%</t>
    </r>
    <r>
      <rPr>
        <sz val="14"/>
        <rFont val="Times New Roman"/>
        <family val="1"/>
        <charset val="204"/>
      </rPr>
      <t xml:space="preserve">. Реализация мероприятия планируется после разработки Схемы размещения объектов газоснабжения на территории города Благовещенска исполнительным органом субъекта Российской Федерации (министерством ЖКХ Амурской области). Расторгнуто
</t>
    </r>
  </si>
  <si>
    <t xml:space="preserve">Освоение средств ФБ составляет 51,7%.  </t>
  </si>
  <si>
    <t>Работы по контракту № 0495/2021 от 22.11.2021 г. по стр-ву объекта "Строительство инженерной инфраструктуры к ФОК в кв.266 г.Благовещенск, Амурская обл.", подрядчик ООО "СТРОЙУЮТ.,полностью выполнены и приняты. Готовится документация для сдачи объекта в эксплуатацию.</t>
  </si>
  <si>
    <t xml:space="preserve">Освоение средств ОБ составляет 99,9%.  </t>
  </si>
  <si>
    <t>Подпрограмма "Обеспечение реализации муниципальной программы "Обеспечение доступным и комфортным жильем населения города Благовещенска и прочие расходы"</t>
  </si>
  <si>
    <t>В 2021 году из областного бюджета в бюджет города в качестве возмещения затрат за предоставленные 10 квартир из муниципального жилищного фонда детям-сиротам и детям, оставшимся без попечения родителей, перечислены средства в сумме 25 056,2 тыс. руб.</t>
  </si>
  <si>
    <r>
      <rPr>
        <b/>
        <u/>
        <sz val="14"/>
        <rFont val="Times New Roman"/>
        <family val="1"/>
        <charset val="204"/>
      </rPr>
      <t xml:space="preserve">Освоение средств ФБ, ОБ составляет 100 %. </t>
    </r>
    <r>
      <rPr>
        <sz val="14"/>
        <rFont val="Times New Roman"/>
        <family val="1"/>
        <charset val="204"/>
      </rPr>
      <t xml:space="preserve"> МУ "ГУКС" заключен ОБЩИЙ муниципальный контракт на выполнение работ по завершению строительства 1 очереди 1 пускового комплекса участка № 5, 2 очереди 1 пускового комплекса участка № 5, 2 пускового комплекса участка № 5 и участка № 6 в составе 3-го этапа строительства объекта «Берегоукрепление и реконструкция набережной р. Амур, г. Благовещенск» от 02.11.2020 № 0342/2020 с АО «АСФАЛЬТ» на сумму 2 487 246,1 тыс. руб., срок окончания выполнения работ – 30.06.2024, техническая готовность - 15,8%. С 2020 года ведутся работы по строительству 1 очереди 1 пускового комплекса участка № 5 в составе 3-го этапа строительства объекта. В 2021 году выполнены работы за счет средств ОБ на сумму 1 747,5 тыс. руб. и полностью отработан аванс за счет средств ФБ 2020 года на сумму 171 077,8 тыс. руб.</t>
    </r>
  </si>
  <si>
    <r>
      <t xml:space="preserve">Субвенции на финансовое обеспечение государственных полномочий по созданию и организации деятельности комиссий по делам несовершеннолетних и защите их прав при администрациях городских округов и муниципальных районов, </t>
    </r>
    <r>
      <rPr>
        <b/>
        <sz val="14"/>
        <rFont val="Times New Roman"/>
        <family val="1"/>
        <charset val="204"/>
      </rPr>
      <t>всего</t>
    </r>
    <r>
      <rPr>
        <b/>
        <sz val="14"/>
        <color indexed="10"/>
        <rFont val="Times New Roman"/>
        <family val="1"/>
        <charset val="204"/>
      </rPr>
      <t/>
    </r>
  </si>
  <si>
    <t>Софинансирование расходов, связанных с развитием аппаратно-программного комплекса "Безопасный город", всего</t>
  </si>
  <si>
    <t>Реализация мероприятий планов социального развития центров экономического роста субъектов Российской Федерации , входящих в состав Дальневосточного федерального округа , всего</t>
  </si>
  <si>
    <r>
      <t xml:space="preserve">Выплата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 </t>
    </r>
    <r>
      <rPr>
        <b/>
        <sz val="14"/>
        <rFont val="Times New Roman"/>
        <family val="1"/>
        <charset val="204"/>
      </rPr>
      <t>всего</t>
    </r>
  </si>
  <si>
    <r>
      <t xml:space="preserve">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образовательных организациях, </t>
    </r>
    <r>
      <rPr>
        <b/>
        <sz val="14"/>
        <rFont val="Times New Roman"/>
        <family val="1"/>
        <charset val="204"/>
      </rPr>
      <t>всего</t>
    </r>
  </si>
  <si>
    <r>
      <rPr>
        <b/>
        <u/>
        <sz val="14"/>
        <rFont val="Times New Roman"/>
        <family val="1"/>
        <charset val="204"/>
      </rPr>
      <t xml:space="preserve">1.1. Подпрограмма </t>
    </r>
    <r>
      <rPr>
        <b/>
        <sz val="14"/>
        <rFont val="Times New Roman"/>
        <family val="1"/>
        <charset val="204"/>
      </rPr>
      <t>«Создание условий для обеспечения доступным и комфортным жильем граждан России»</t>
    </r>
  </si>
  <si>
    <r>
      <rPr>
        <b/>
        <u/>
        <sz val="14"/>
        <rFont val="Times New Roman"/>
        <family val="1"/>
        <charset val="204"/>
      </rPr>
      <t>Подпрограмма</t>
    </r>
    <r>
      <rPr>
        <b/>
        <sz val="14"/>
        <rFont val="Times New Roman"/>
        <family val="1"/>
        <charset val="204"/>
      </rPr>
      <t xml:space="preserve"> «Обеспечение жильём молодых семей» </t>
    </r>
    <r>
      <rPr>
        <sz val="14"/>
        <rFont val="Times New Roman"/>
        <family val="1"/>
        <charset val="204"/>
      </rPr>
      <t xml:space="preserve">                                                                                                                                                                     </t>
    </r>
  </si>
  <si>
    <r>
      <rPr>
        <b/>
        <u/>
        <sz val="14"/>
        <rFont val="Times New Roman"/>
        <family val="1"/>
        <charset val="204"/>
      </rPr>
      <t>Подпрограмма</t>
    </r>
    <r>
      <rPr>
        <b/>
        <sz val="14"/>
        <rFont val="Times New Roman"/>
        <family val="1"/>
        <charset val="204"/>
      </rPr>
      <t xml:space="preserve"> «Переселение граждан из аварийного жилищного фонда, в том числе с учетом необходимости развития малоэтажного жилищного строительства на территории области»  </t>
    </r>
  </si>
  <si>
    <r>
      <t xml:space="preserve">Обеспечение мероприятий по переселению граждан из аварийного жилищного фонда, </t>
    </r>
    <r>
      <rPr>
        <b/>
        <sz val="14"/>
        <rFont val="Times New Roman"/>
        <family val="1"/>
        <charset val="204"/>
      </rPr>
      <t>всего</t>
    </r>
  </si>
  <si>
    <r>
      <rPr>
        <b/>
        <u/>
        <sz val="14"/>
        <rFont val="Times New Roman"/>
        <family val="1"/>
        <charset val="204"/>
      </rPr>
      <t>Подпрограмма</t>
    </r>
    <r>
      <rPr>
        <b/>
        <sz val="14"/>
        <rFont val="Times New Roman"/>
        <family val="1"/>
        <charset val="204"/>
      </rPr>
      <t xml:space="preserve"> «Улучшение жилищных условий»  </t>
    </r>
  </si>
  <si>
    <r>
      <rPr>
        <b/>
        <u/>
        <sz val="14"/>
        <rFont val="Times New Roman"/>
        <family val="1"/>
        <charset val="204"/>
      </rPr>
      <t>Освоение средств ОБ составляет 85,7 %</t>
    </r>
    <r>
      <rPr>
        <sz val="14"/>
        <rFont val="Times New Roman"/>
        <family val="1"/>
        <charset val="204"/>
      </rPr>
      <t xml:space="preserve">. В 2021 году земельным управлением выдано 53 сертификата. На перечисление средств в МКУ "БГАЖЦ" поступило 45 заявлений, 1 исполнительный лист. Фактическая оплата по ним произведена на общую сумму 18 171,5 тыс. руб. В связи с истечением срока действия 7 сертификатов не реализованы. </t>
    </r>
  </si>
  <si>
    <r>
      <rPr>
        <b/>
        <u/>
        <sz val="14"/>
        <rFont val="Times New Roman"/>
        <family val="1"/>
        <charset val="204"/>
      </rPr>
      <t>1.2. Подпрограмма</t>
    </r>
    <r>
      <rPr>
        <b/>
        <sz val="14"/>
        <rFont val="Times New Roman"/>
        <family val="1"/>
        <charset val="204"/>
      </rPr>
      <t xml:space="preserve"> «Создание условий для обеспечения качественными услугами жилищно-коммунального хозяйства граждан России»  </t>
    </r>
  </si>
  <si>
    <r>
      <rPr>
        <b/>
        <u/>
        <sz val="14"/>
        <rFont val="Times New Roman"/>
        <family val="1"/>
        <charset val="204"/>
      </rPr>
      <t xml:space="preserve">Подпрограмма </t>
    </r>
    <r>
      <rPr>
        <b/>
        <sz val="14"/>
        <rFont val="Times New Roman"/>
        <family val="1"/>
        <charset val="204"/>
      </rPr>
      <t xml:space="preserve">"Обеспечение доступности коммунальных услуг, повышение качества и надежности жилищно-коммунального обслуживания населения" </t>
    </r>
  </si>
  <si>
    <r>
      <rPr>
        <b/>
        <u/>
        <sz val="14"/>
        <rFont val="Times New Roman"/>
        <family val="1"/>
        <charset val="204"/>
      </rPr>
      <t>Подпрограмма</t>
    </r>
    <r>
      <rPr>
        <b/>
        <sz val="14"/>
        <rFont val="Times New Roman"/>
        <family val="1"/>
        <charset val="204"/>
      </rPr>
      <t xml:space="preserve"> "Повышение качества питьевого водоснабжения населения Амурской области"</t>
    </r>
  </si>
  <si>
    <t>Подпрограмма «Повышение качества и надежности жилищно-коммунального обслуживания населения, обеспечение доступности коммунальных услуг»</t>
  </si>
  <si>
    <r>
      <rPr>
        <b/>
        <u/>
        <sz val="14"/>
        <rFont val="Times New Roman"/>
        <family val="1"/>
        <charset val="204"/>
      </rPr>
      <t>2.1. Подпрограмма</t>
    </r>
    <r>
      <rPr>
        <b/>
        <sz val="14"/>
        <rFont val="Times New Roman"/>
        <family val="1"/>
        <charset val="204"/>
      </rPr>
      <t xml:space="preserve"> "Развитие дошкольного и общего образования"</t>
    </r>
  </si>
  <si>
    <r>
      <rPr>
        <b/>
        <u/>
        <sz val="14"/>
        <rFont val="Times New Roman"/>
        <family val="1"/>
        <charset val="204"/>
      </rPr>
      <t>Подпрограмма</t>
    </r>
    <r>
      <rPr>
        <b/>
        <sz val="14"/>
        <rFont val="Times New Roman"/>
        <family val="1"/>
        <charset val="204"/>
      </rPr>
      <t xml:space="preserve"> «Обеспечение жилыми помещениями детей-сирот и детей, оставшихся без попечения родителей, а также лиц из числа детей-сирот и детей, оставшихся без попечения родителей» </t>
    </r>
    <r>
      <rPr>
        <i/>
        <u/>
        <sz val="14"/>
        <color indexed="8"/>
        <rFont val="Times New Roman"/>
        <family val="1"/>
        <charset val="204"/>
      </rPr>
      <t/>
    </r>
  </si>
  <si>
    <r>
      <rPr>
        <b/>
        <u/>
        <sz val="14"/>
        <rFont val="Times New Roman"/>
        <family val="1"/>
        <charset val="204"/>
      </rPr>
      <t xml:space="preserve">Освоение средств ОБ составляет 56,1%. </t>
    </r>
    <r>
      <rPr>
        <sz val="14"/>
        <rFont val="Times New Roman"/>
        <family val="1"/>
        <charset val="204"/>
      </rPr>
      <t xml:space="preserve"> Плановый объем финансирования предусмотрен на проведение текущего и капитального ремонта жилых помещений, принадлежащих на праве собственности детям-сиротам и детям, оставшимся без попечения родителей, лицам из их числа. В I полугодии 2021 года проведен капитальный ремонт 3 жилых помещений на общую сумму 563,4 тыс. руб. Работы выполнены и оплачены в полном объеме. Во II полугодии 2021 года, в соответствии с Порядком предоставления доп. меры соцподдержки в виде проведения текущего и капитального ремонта жилых помещений, подходящие под необходимые для ремонта критерии квартиры, отсутствовали. Остаток лимитов бюджетных обязательств составил 441,4 тыс. руб.</t>
    </r>
  </si>
  <si>
    <r>
      <rPr>
        <b/>
        <u/>
        <sz val="14"/>
        <rFont val="Times New Roman"/>
        <family val="1"/>
        <charset val="204"/>
      </rPr>
      <t xml:space="preserve">Освоение средств ОБ составляет 99,9%. </t>
    </r>
    <r>
      <rPr>
        <sz val="14"/>
        <rFont val="Times New Roman"/>
        <family val="1"/>
        <charset val="204"/>
      </rPr>
      <t xml:space="preserve"> Плановый объем финансирования в сумме 573,9 тыс. руб. предусмотрен на организацию осуществления государственных полномочий по предоставлению жилых помещений детям-сиротам и лицам из их числа. В 2021 году средства израсходованы на приобретение канцелярских товаров (бумаги). Остаток лимитов составил 0,3 тыс. руб.</t>
    </r>
  </si>
  <si>
    <r>
      <rPr>
        <b/>
        <u/>
        <sz val="14"/>
        <rFont val="Times New Roman"/>
        <family val="1"/>
        <charset val="204"/>
      </rPr>
      <t>4.1. Подпрограмма</t>
    </r>
    <r>
      <rPr>
        <b/>
        <sz val="14"/>
        <rFont val="Times New Roman"/>
        <family val="1"/>
        <charset val="204"/>
      </rPr>
      <t xml:space="preserve"> "Обеспечение реализации государственной программы Российской Федерации "Социально-экономическое развитие Дальневосточного федерального округа" и прочие мероприятия в области сбалансированного территориального развития"
"</t>
    </r>
  </si>
  <si>
    <r>
      <rPr>
        <b/>
        <u/>
        <sz val="14"/>
        <rFont val="Times New Roman"/>
        <family val="1"/>
        <charset val="204"/>
      </rPr>
      <t>Подпрограмма</t>
    </r>
    <r>
      <rPr>
        <b/>
        <sz val="14"/>
        <rFont val="Times New Roman"/>
        <family val="1"/>
        <charset val="204"/>
      </rPr>
      <t xml:space="preserve"> "Развитие экономического потенциала и формирование благоприятного инвестиционного климата на территории Амурской области" </t>
    </r>
  </si>
  <si>
    <r>
      <rPr>
        <b/>
        <u/>
        <sz val="14"/>
        <rFont val="Times New Roman"/>
        <family val="1"/>
        <charset val="204"/>
      </rPr>
      <t>5.1. Подпрограмма</t>
    </r>
    <r>
      <rPr>
        <b/>
        <sz val="14"/>
        <rFont val="Times New Roman"/>
        <family val="1"/>
        <charset val="204"/>
      </rPr>
      <t xml:space="preserve"> "Дорожное хозяйство"</t>
    </r>
  </si>
  <si>
    <r>
      <rPr>
        <b/>
        <u/>
        <sz val="14"/>
        <rFont val="Times New Roman"/>
        <family val="1"/>
        <charset val="204"/>
      </rPr>
      <t>Освоение средств ОБ составляет 100,0%.</t>
    </r>
    <r>
      <rPr>
        <sz val="14"/>
        <rFont val="Times New Roman"/>
        <family val="1"/>
        <charset val="204"/>
      </rPr>
      <t xml:space="preserve"> Между администрацией города Благовещенска и министерством транспорта и дорожного хозяйства Амурской области заключено Соглашениеот 12.03.2021 № 456-03/С о предоставлении в 2021 году субсидии из областного бюджета бюджету муниципального образования на финансовое обеспечение расходов, связанных с созданием и содержанием дорожного патруля (</t>
    </r>
    <r>
      <rPr>
        <i/>
        <sz val="14"/>
        <rFont val="Times New Roman"/>
        <family val="1"/>
        <charset val="204"/>
      </rPr>
      <t>уровень софинансирования -100</t>
    </r>
    <r>
      <rPr>
        <b/>
        <i/>
        <sz val="14"/>
        <rFont val="Times New Roman"/>
        <family val="1"/>
        <charset val="204"/>
      </rPr>
      <t>%</t>
    </r>
    <r>
      <rPr>
        <i/>
        <sz val="14"/>
        <rFont val="Times New Roman"/>
        <family val="1"/>
        <charset val="204"/>
      </rPr>
      <t>)</t>
    </r>
    <r>
      <rPr>
        <sz val="14"/>
        <rFont val="Times New Roman"/>
        <family val="1"/>
        <charset val="204"/>
      </rPr>
      <t>.</t>
    </r>
    <r>
      <rPr>
        <sz val="11"/>
        <rFont val="Calibri"/>
        <family val="2"/>
        <scheme val="minor"/>
      </rPr>
      <t xml:space="preserve">
</t>
    </r>
  </si>
  <si>
    <r>
      <rPr>
        <b/>
        <u/>
        <sz val="14"/>
        <rFont val="Times New Roman"/>
        <family val="1"/>
        <charset val="204"/>
      </rPr>
      <t>6.1. Подпрограмма</t>
    </r>
    <r>
      <rPr>
        <b/>
        <sz val="14"/>
        <rFont val="Times New Roman"/>
        <family val="1"/>
        <charset val="204"/>
      </rPr>
      <t xml:space="preserve"> "Наследие"</t>
    </r>
  </si>
  <si>
    <r>
      <rPr>
        <b/>
        <u/>
        <sz val="14"/>
        <rFont val="Times New Roman"/>
        <family val="1"/>
        <charset val="204"/>
      </rPr>
      <t>Подпрограмма</t>
    </r>
    <r>
      <rPr>
        <b/>
        <sz val="14"/>
        <rFont val="Times New Roman"/>
        <family val="1"/>
        <charset val="204"/>
      </rPr>
      <t xml:space="preserve"> "Обеспечение реализации основных направлений государственной политики в сфере реализации государственной программы"</t>
    </r>
  </si>
  <si>
    <r>
      <rPr>
        <b/>
        <u/>
        <sz val="14"/>
        <rFont val="Times New Roman"/>
        <family val="1"/>
        <charset val="204"/>
      </rPr>
      <t>7.1. Подпрограмма</t>
    </r>
    <r>
      <rPr>
        <b/>
        <sz val="14"/>
        <rFont val="Times New Roman"/>
        <family val="1"/>
        <charset val="204"/>
      </rPr>
      <t xml:space="preserve"> "Развитие спорта высших достижений и системы подготовки спортивного резерва"</t>
    </r>
  </si>
  <si>
    <r>
      <rPr>
        <b/>
        <u/>
        <sz val="14"/>
        <rFont val="Times New Roman"/>
        <family val="1"/>
        <charset val="204"/>
      </rPr>
      <t>Подпрограмма</t>
    </r>
    <r>
      <rPr>
        <b/>
        <sz val="14"/>
        <rFont val="Times New Roman"/>
        <family val="1"/>
        <charset val="204"/>
      </rPr>
      <t xml:space="preserve"> «Развитие спорта высших достижений и системы подготовки спортивного резерва»</t>
    </r>
  </si>
  <si>
    <r>
      <rPr>
        <b/>
        <u/>
        <sz val="14"/>
        <rFont val="Times New Roman"/>
        <family val="1"/>
        <charset val="204"/>
      </rPr>
      <t>Освоение средств ФБ составляет 60,9%.</t>
    </r>
    <r>
      <rPr>
        <sz val="14"/>
        <rFont val="Times New Roman"/>
        <family val="1"/>
        <charset val="204"/>
      </rPr>
      <t xml:space="preserve"> </t>
    </r>
  </si>
  <si>
    <r>
      <rPr>
        <b/>
        <u/>
        <sz val="14"/>
        <rFont val="Times New Roman"/>
        <family val="1"/>
        <charset val="204"/>
      </rPr>
      <t xml:space="preserve">Подпрограмма 1 </t>
    </r>
    <r>
      <rPr>
        <b/>
        <sz val="14"/>
        <rFont val="Times New Roman"/>
        <family val="1"/>
        <charset val="204"/>
      </rPr>
      <t xml:space="preserve">"Обеспечение доступности комунальных услуг, повышение качества и надежности жилищно-коммунального обслуживания населения" </t>
    </r>
  </si>
  <si>
    <r>
      <rPr>
        <b/>
        <u/>
        <sz val="14"/>
        <rFont val="Times New Roman"/>
        <family val="1"/>
        <charset val="204"/>
      </rPr>
      <t>Освоение средств ОБ  составляет 100%.</t>
    </r>
    <r>
      <rPr>
        <b/>
        <sz val="14"/>
        <rFont val="Times New Roman"/>
        <family val="1"/>
        <charset val="204"/>
      </rPr>
      <t xml:space="preserve"> </t>
    </r>
    <r>
      <rPr>
        <sz val="14"/>
        <rFont val="Times New Roman"/>
        <family val="1"/>
        <charset val="204"/>
      </rPr>
      <t>Оборудовано 49 контейнерных площадок для сбора твердых коммунальных отходов(ИП Панамарев Д.П., ООО "Дока-Строй", ИП Аликин И.Е.).</t>
    </r>
  </si>
  <si>
    <r>
      <rPr>
        <b/>
        <u/>
        <sz val="14"/>
        <rFont val="Times New Roman"/>
        <family val="1"/>
        <charset val="204"/>
      </rPr>
      <t>Освоение средств ОБ составляет 100,0%.</t>
    </r>
    <r>
      <rPr>
        <sz val="14"/>
        <rFont val="Times New Roman"/>
        <family val="1"/>
        <charset val="204"/>
      </rPr>
      <t xml:space="preserve"> Финансирование осуществляется в соответствии с порядком предоставления субсидий по компенсации выпадающих доходов теплоснабжающих организаций, возникающих в результате установления льготных тарифов на тепловую энергию (мощность), теплоноситель для населения города Благовещенска. 09.03.2021 заключен договор с ФГКУ "Пограничное управление ФСБ РФ по Амурской области" на сумму 4 268,8 тыс.руб. (произведено возмещение в сумме 4 268,8 тыс.руб за 2021 год). Заключен договор с АО "ДГК" от 16.06.2021 № 03-08/37(произведено возмещение в сумме 115 716,8 тыс.руб. за период: январь- частично ноябрь 2021 года). 44.9 тыс. руб предусмотрено на обеспечение материальных затрат на обеспечение государственных полномочий.</t>
    </r>
  </si>
  <si>
    <r>
      <rPr>
        <b/>
        <u/>
        <sz val="14"/>
        <rFont val="Times New Roman"/>
        <family val="1"/>
        <charset val="204"/>
      </rPr>
      <t>Освоение средств ОБ составляет 66,1%.</t>
    </r>
    <r>
      <rPr>
        <sz val="14"/>
        <rFont val="Times New Roman"/>
        <family val="1"/>
        <charset val="204"/>
      </rPr>
      <t xml:space="preserve"> Финансирование осуществляется в соответствии с порядком предоставления субсидии теплоснабжающим организациям, осуществляющим производство тепловой энергии в режиме комбинированной выработки электрической и тепловой энергии, на компенсацию выпадающих доходов, возникающих в результате установления льготных тарифов, утвержденным постановлением администрации города Благовещенска от 31.08.2021 № 3402. УЖКХ заключен договор с АО ДГК № 03-08/78 от 24.11.2021г на сумму 75 258 696 руб., АО "ДГК " в заявках на возмещение выпадающих доходов представили фактические расходы на сумму 49 686,357 тыс.руб., 44,9 тыс.руб. -предусмотрено на обеспечение материальных затрат на обеспечение государственных полномочий.</t>
    </r>
  </si>
  <si>
    <r>
      <rPr>
        <b/>
        <u/>
        <sz val="14"/>
        <rFont val="Times New Roman"/>
        <family val="1"/>
        <charset val="204"/>
      </rPr>
      <t>Освоение средств ОБ составляет 27,7%.</t>
    </r>
    <r>
      <rPr>
        <b/>
        <sz val="14"/>
        <rFont val="Times New Roman"/>
        <family val="1"/>
        <charset val="204"/>
      </rPr>
      <t xml:space="preserve"> </t>
    </r>
    <r>
      <rPr>
        <sz val="14"/>
        <rFont val="Times New Roman"/>
        <family val="1"/>
        <charset val="204"/>
      </rPr>
      <t xml:space="preserve">Между администрацией города Благовещенска и министерством строительства и архитектуры Амурской области заключено соглашение от 10.10.2019 № 2 (дополнительное соглашение от 13.03.2021 № 2/3) о предоставлении в 2020-2023 годах из областного бюджета субсидии бюджету города Благовещенска на софинансирование капитальных вложений в объекты муниципальной собственности на сумму 2 022 363,2 тыс. руб. (в том числе: в 2020 году - 752 000,0 тыс. руб., в 2021 году - 282 000,0 тыс. руб., в 2022 году - 188 000,0 тыс. руб., 2023 году - 800 363,2 тыс. руб.) от общего объема бюджетных ассигнований, предусматриваемых в бюджете города Благовещенска 2 151 450,2 тыс. руб. (в том числе: в 2020 году - 800 000,0 тыс. руб., в 2021 году - 300 000,0 тыс. руб., в 2022 году - 200 000,0 тыс. руб., 2023 году - 851 450,2 тыс. руб.), уровень софинансирования – 94 %. МУ «ГУКС» заключен муниципальный контракт на выполнение работ по проектированию, строительству и вводу в эксплуатацию объекта капитального строительства «Большой городской центр «Трибуна Холл» г. Благовещенск, Амурская область» от 09.01.2020 №0650 с ООО «СЗ «ДСК» на сумму 2 151 450,26 тыс. руб., срок окончания работ - не позднее 30.06.2023, техническая готовность объекта - 34,9% из планируемых 46,4%. Аванс за 2020 год в размере 131 203,1 тыс. руб. (в т.ч.: ОБ - 123 330,9  тыс. руб., ГБ - 7 872,2 тыс. руб.) не отработан. В связи с несоблюдением подрядчиком графика выполнения работ по проектированию и соответственно отсутствием положительных заключений государственных экспертиз проектно-сметных документаций 1-го и 2-го этапов строительства объекта в 2021 выполнены и оплачены работы только по благоустройству и озеленению. Договор на проведение государственной экспертизы проектной документации заключён 14.12.2021, срок проведения экспертизы – 30 рабочих дней. 
</t>
    </r>
  </si>
  <si>
    <r>
      <rPr>
        <b/>
        <u/>
        <sz val="14"/>
        <rFont val="Times New Roman"/>
        <family val="1"/>
        <charset val="204"/>
      </rPr>
      <t>Подпрограмма  2</t>
    </r>
    <r>
      <rPr>
        <b/>
        <sz val="14"/>
        <rFont val="Times New Roman"/>
        <family val="1"/>
        <charset val="204"/>
      </rPr>
      <t xml:space="preserve"> "Обеспечение реализации основных направлений государственной политики в сфере реализации государственной программы"              
</t>
    </r>
  </si>
  <si>
    <r>
      <rPr>
        <b/>
        <u/>
        <sz val="14"/>
        <rFont val="Times New Roman"/>
        <family val="1"/>
        <charset val="204"/>
      </rPr>
      <t>Освоение средств ОБ составляет 100 %.</t>
    </r>
    <r>
      <rPr>
        <b/>
        <sz val="14"/>
        <rFont val="Times New Roman"/>
        <family val="1"/>
        <charset val="204"/>
      </rPr>
      <t xml:space="preserve"> </t>
    </r>
    <r>
      <rPr>
        <sz val="14"/>
        <rFont val="Times New Roman"/>
        <family val="1"/>
        <charset val="204"/>
      </rPr>
      <t>Средства предусмотрены на приобретение канцелярских товаров для работника МУ "БГАЖЦ", осуществляющего мероприятия по постановке на учет и учет граждан, имеющих право на получение жилищных субсидий на приобретение или строительство жилых помещений в связи с выездом из районов Крайнего Севера и приравненных к ним местностей. Средства использованы в полном объеме на приобретение канцелярских товаров (бумаги).</t>
    </r>
  </si>
  <si>
    <r>
      <rPr>
        <b/>
        <u/>
        <sz val="14"/>
        <rFont val="Times New Roman"/>
        <family val="1"/>
        <charset val="204"/>
      </rPr>
      <t>Подпрограмма</t>
    </r>
    <r>
      <rPr>
        <b/>
        <sz val="14"/>
        <rFont val="Times New Roman"/>
        <family val="1"/>
        <charset val="204"/>
      </rPr>
      <t xml:space="preserve"> "Профилактика правонарушений, профилактика терроризма и экстремизма" </t>
    </r>
  </si>
  <si>
    <r>
      <rPr>
        <b/>
        <u/>
        <sz val="14"/>
        <rFont val="Times New Roman"/>
        <family val="1"/>
        <charset val="204"/>
      </rPr>
      <t>Подпрограмма</t>
    </r>
    <r>
      <rPr>
        <b/>
        <sz val="14"/>
        <rFont val="Times New Roman"/>
        <family val="1"/>
        <charset val="204"/>
      </rPr>
      <t xml:space="preserve"> "Обеспечение эпизоотического и ветеринарно-санитарного благополучия на территории области" </t>
    </r>
  </si>
  <si>
    <r>
      <rPr>
        <b/>
        <u/>
        <sz val="14"/>
        <rFont val="Times New Roman"/>
        <family val="1"/>
        <charset val="204"/>
      </rPr>
      <t>Освоение средств ОБ составляет 29,4%.</t>
    </r>
    <r>
      <rPr>
        <sz val="14"/>
        <rFont val="Times New Roman"/>
        <family val="1"/>
        <charset val="204"/>
      </rPr>
      <t xml:space="preserve"> Управлением ЖКХ города Благовещенска заключено Соглашение с МБУ «Служба по регулированию численности безнадзорных животных» от 15.02.2021 № 01 о предоставлении субсидии на осуществление деятельности по обращению с животными без владельцев. В период январь-июнь 2021 года МБУ «Служба по регулированию численности безнадзорных животных» осуществлена оплата ветеринарных услуг в рамках договора на оказание услуг, заключенного с ИП Киселевой Н.А. от 09.03.2021 №5/21, закупка корма, оплата электроэнергии, бензин; оплата труда.</t>
    </r>
  </si>
  <si>
    <r>
      <rPr>
        <b/>
        <u/>
        <sz val="14"/>
        <rFont val="Times New Roman"/>
        <family val="1"/>
        <charset val="204"/>
      </rPr>
      <t>Освоение средств ОБ составляет 99,6%.</t>
    </r>
    <r>
      <rPr>
        <b/>
        <sz val="14"/>
        <rFont val="Times New Roman"/>
        <family val="1"/>
        <charset val="204"/>
      </rPr>
      <t xml:space="preserve"> </t>
    </r>
    <r>
      <rPr>
        <sz val="14"/>
        <rFont val="Times New Roman"/>
        <family val="1"/>
        <charset val="204"/>
      </rPr>
      <t>Осуществлена выплата заработной платы ( с учетом выплат на оплату труда) работникам образовательных учреждений, оплата услуг Интернет. Финансирование на Прочие расходы, в том числе: поступило в конце декабря, оплата счетов в первой декаде января.</t>
    </r>
  </si>
  <si>
    <r>
      <rPr>
        <b/>
        <u/>
        <sz val="14"/>
        <rFont val="Times New Roman"/>
        <family val="1"/>
        <charset val="204"/>
      </rPr>
      <t>Освоение средств ОБ составляет 94,7%.</t>
    </r>
    <r>
      <rPr>
        <sz val="14"/>
        <rFont val="Times New Roman"/>
        <family val="1"/>
        <charset val="204"/>
      </rPr>
      <t xml:space="preserve"> Выплачена компенсация части родительской платы за присмотр и уход за детьми, осваивающими образовательные программы дошкольного образования 12 254 родителям</t>
    </r>
  </si>
  <si>
    <r>
      <rPr>
        <b/>
        <u/>
        <sz val="14"/>
        <rFont val="Times New Roman"/>
        <family val="1"/>
        <charset val="204"/>
      </rPr>
      <t>Освоение средств ОБ составляет 99,1%.</t>
    </r>
    <r>
      <rPr>
        <sz val="14"/>
        <rFont val="Times New Roman"/>
        <family val="1"/>
        <charset val="204"/>
      </rPr>
      <t xml:space="preserve"> В рамках данного мероприятия проведено на 9 объектах общего образования: благоустройство пришкольных территорий и оснащение их необходимым оборудованием, в том числе : благоустройство территории школ с обустройством физкультурно -спортивной зоны ( школы № 2,13,27), благоустройство пришкольной территории с оборудованием автогородка ( школа № 28), благоустройство пришкольных территорий ( школа № 5,10,12,13, лицей № 6, гимназия № 25). Кроме того, за счет дополнительного финансирования проведены работы: ремонт спортивных залов в МАОУ " Школа №№10,11,17; ремонт кровли здания Лицей № 6, ремонт фасада здания МАОУ " Школа № 5, ремонт инженерных сетей МАОУ "Школа №№ 5,10, ремонт полов в кабинетах МАОУ "Школа №№15,27, ремонт туалетов, в том числе для инвалидов в МАОУ " Школа № 14".</t>
    </r>
  </si>
  <si>
    <r>
      <rPr>
        <b/>
        <u/>
        <sz val="14"/>
        <rFont val="Times New Roman"/>
        <family val="1"/>
        <charset val="204"/>
      </rPr>
      <t>Освоение средств ОБ составляет 91,7%.</t>
    </r>
    <r>
      <rPr>
        <sz val="14"/>
        <rFont val="Times New Roman"/>
        <family val="1"/>
        <charset val="204"/>
      </rPr>
      <t xml:space="preserve">  МПредусмотрены лимиты бюджетных обязательств по модернизации систем дошкольного образования, заключено соглашение с министерством образования Амурской области на выделении субсидии в рамках софинансирования. В рамках данного мероприятия проведен комплексный ремонт МАДОУ "ДС № 5", ремонт кровли МАДОУ "ДС № 47". ремонт инженерных сетей МАДОУ "ДС № 3".</t>
    </r>
  </si>
  <si>
    <r>
      <rPr>
        <b/>
        <u/>
        <sz val="14"/>
        <rFont val="Times New Roman"/>
        <family val="1"/>
        <charset val="204"/>
      </rPr>
      <t xml:space="preserve">Освоение средств ОБ составляет 99,5%. </t>
    </r>
    <r>
      <rPr>
        <sz val="14"/>
        <rFont val="Times New Roman"/>
        <family val="1"/>
        <charset val="204"/>
      </rPr>
      <t xml:space="preserve"> Подписано соглашение между министерством и администрацией города Благовещенска о предоставлении субсидии на софинансирование данного мероприятия (от 09.02.2021 № 01). В рамках данного мероприятия выдано 391 сертификат на детей в возрасте от 1,5 до 3 лет.</t>
    </r>
  </si>
  <si>
    <r>
      <rPr>
        <b/>
        <u/>
        <sz val="14"/>
        <rFont val="Times New Roman"/>
        <family val="1"/>
        <charset val="204"/>
      </rPr>
      <t xml:space="preserve">Освоение средств ФБ составляет 82,3%. </t>
    </r>
    <r>
      <rPr>
        <sz val="14"/>
        <rFont val="Times New Roman"/>
        <family val="1"/>
        <charset val="204"/>
      </rPr>
      <t xml:space="preserve"> Правительством Амурской области от 29.06.2020 № 422 определен Порядок выплаты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По состоянию на 01.01.2022 осуществлены выплаты 923 педагогическим работникам, исполняющим обязанности классных руководителей.</t>
    </r>
  </si>
  <si>
    <r>
      <rPr>
        <b/>
        <u/>
        <sz val="14"/>
        <rFont val="Times New Roman"/>
        <family val="1"/>
        <charset val="204"/>
      </rPr>
      <t xml:space="preserve">Освоение средств ОБ составляет 74,7%. </t>
    </r>
    <r>
      <rPr>
        <sz val="14"/>
        <rFont val="Times New Roman"/>
        <family val="1"/>
        <charset val="204"/>
      </rPr>
      <t xml:space="preserve"> Предоставлено бесплатное горячее питание учащимся 1-4 классов, 12 716 чел.</t>
    </r>
  </si>
  <si>
    <r>
      <rPr>
        <b/>
        <u/>
        <sz val="14"/>
        <rFont val="Times New Roman"/>
        <family val="1"/>
        <charset val="204"/>
      </rPr>
      <t>Освоение средств ОБ составляет 100,0%.</t>
    </r>
    <r>
      <rPr>
        <sz val="14"/>
        <rFont val="Times New Roman"/>
        <family val="1"/>
        <charset val="204"/>
      </rPr>
      <t xml:space="preserve"> В рамках данного мероприятия проведены работы по установке пожарной сигнализации ( МАДОУ "ДС" №№ 3,47, МАОУ " Школа №13"), модернизации системы видеонаблюдения ( 4 учреждения МАОУ " Школа №№ 10,13,28, гимназия № 25).</t>
    </r>
  </si>
  <si>
    <r>
      <rPr>
        <b/>
        <u/>
        <sz val="14"/>
        <rFont val="Times New Roman"/>
        <family val="1"/>
        <charset val="204"/>
      </rPr>
      <t>Освоение средств ОБ составляет 100,0%.</t>
    </r>
    <r>
      <rPr>
        <b/>
        <sz val="14"/>
        <rFont val="Times New Roman"/>
        <family val="1"/>
        <charset val="204"/>
      </rPr>
      <t xml:space="preserve"> </t>
    </r>
    <r>
      <rPr>
        <sz val="14"/>
        <rFont val="Times New Roman"/>
        <family val="1"/>
        <charset val="204"/>
      </rPr>
      <t>Предусмотрены лимиты бюджетных обязательств на организацию и проведение мероприятий по благоустройству территорий общеобразовательных организаций , заключено соглашение с министерством образования Амурской области на выделении субсидии в рамках софинансирования. Постановлением администрации города Благовещенска от 16.07.2021 № 2724 утвержден Порядок предоставления муниципального гранта в форме субсидии муниципальным общеобразовательным организациям на организацию и проведение мероприятий по благоустройству территорий. Определен победитель гранта - МАОУ " Прогимназия". Осуществлена в полном объеме оплата за работу по благоустройству территории</t>
    </r>
  </si>
  <si>
    <r>
      <rPr>
        <b/>
        <u/>
        <sz val="14"/>
        <rFont val="Times New Roman"/>
        <family val="1"/>
        <charset val="204"/>
      </rPr>
      <t>Освоение средств ОБ составляет 100,0%.</t>
    </r>
    <r>
      <rPr>
        <sz val="14"/>
        <rFont val="Times New Roman"/>
        <family val="1"/>
        <charset val="204"/>
      </rPr>
      <t xml:space="preserve"> Предусмотрены лимиты бюджетных обязательств на проведение мероприятий по энергосбережению, заключено соглашение с министерством образования Амурской области на выделении субсидии в рамках софинансирования. В рамках данного мероприятия осуществлена замена деревянных окон на металлопластиковые в МАОУ " Школа № 23 ( здание дошкольного образования), МАДОУ " ДС № 3".</t>
    </r>
  </si>
  <si>
    <r>
      <rPr>
        <b/>
        <u/>
        <sz val="14"/>
        <rFont val="Times New Roman"/>
        <family val="1"/>
        <charset val="204"/>
      </rPr>
      <t>Освоение средств ОБ составляет 99,9%.</t>
    </r>
    <r>
      <rPr>
        <b/>
        <sz val="14"/>
        <rFont val="Times New Roman"/>
        <family val="1"/>
        <charset val="204"/>
      </rPr>
      <t xml:space="preserve"> </t>
    </r>
    <r>
      <rPr>
        <sz val="14"/>
        <rFont val="Times New Roman"/>
        <family val="1"/>
        <charset val="204"/>
      </rPr>
      <t xml:space="preserve"> Лимиты бюджетных обязательств предусмотрены в рамках Соглашения заключенного с министерством образования и науки Амурской области от 02.03.2021 о предоставлении субсидии из облатного бюджета бюджету города Благовещенска. По состоянию на 01.012022 произведена частичная оплата стоимости путевок для детей работающих граждан в загородный оздоровительный лагерь - 1210 чел., пришкольный лагерь - 603 чел. Частичная оплата стоимости путевок для работающих граждан осуществляется при предоставлении соответствующих документов.</t>
    </r>
  </si>
  <si>
    <r>
      <rPr>
        <b/>
        <u/>
        <sz val="14"/>
        <rFont val="Times New Roman"/>
        <family val="1"/>
        <charset val="204"/>
      </rPr>
      <t>Освоение средств ОБ составляет 86,6%.</t>
    </r>
    <r>
      <rPr>
        <b/>
        <sz val="14"/>
        <rFont val="Times New Roman"/>
        <family val="1"/>
        <charset val="204"/>
      </rPr>
      <t xml:space="preserve"> </t>
    </r>
    <r>
      <rPr>
        <sz val="14"/>
        <rFont val="Times New Roman"/>
        <family val="1"/>
        <charset val="204"/>
      </rPr>
      <t>Между администрацией города Благовещенска и министерством образования и науки Амурской области заключено соглашение от 12.02.2021 № 18/ОВЗ о предоставлении в 2021 году субсидии из областного бюджета на софинансирование расходов, возникающих при реализации мероприятий по обеспечению бесплатным двухразовым питанием детей с ограниченными возможностями здоровья, обучающихся в муниципальных общеобразовательных организациях. По состоянию на 01.01.2022 предоставлено бесплатное питание детям с ограниченными возможностями здоровья, 402 чел.</t>
    </r>
  </si>
  <si>
    <r>
      <rPr>
        <b/>
        <u/>
        <sz val="14"/>
        <rFont val="Times New Roman"/>
        <family val="1"/>
        <charset val="204"/>
      </rPr>
      <t>Подпрограмма</t>
    </r>
    <r>
      <rPr>
        <b/>
        <sz val="14"/>
        <rFont val="Times New Roman"/>
        <family val="1"/>
        <charset val="204"/>
      </rPr>
      <t xml:space="preserve"> «Социальная поддержка семьи и детей в Амурской области» </t>
    </r>
  </si>
  <si>
    <r>
      <rPr>
        <b/>
        <u/>
        <sz val="14"/>
        <rFont val="Times New Roman"/>
        <family val="1"/>
        <charset val="204"/>
      </rPr>
      <t>Освоение средств ОБ составляет 99,0%</t>
    </r>
    <r>
      <rPr>
        <sz val="14"/>
        <rFont val="Times New Roman"/>
        <family val="1"/>
        <charset val="204"/>
      </rPr>
      <t>.  По состоянию на 01.01.2022 осуществлена выплата единовременного пособия на 101 ребенка, переданных в семьи.</t>
    </r>
  </si>
  <si>
    <r>
      <rPr>
        <b/>
        <u/>
        <sz val="14"/>
        <rFont val="Times New Roman"/>
        <family val="1"/>
        <charset val="204"/>
      </rPr>
      <t>Освоение средств ОБ составляет 98,5%.</t>
    </r>
    <r>
      <rPr>
        <sz val="14"/>
        <rFont val="Times New Roman"/>
        <family val="1"/>
        <charset val="204"/>
      </rPr>
      <t xml:space="preserve"> По состоянию на 01.01.2022 предоставлены дополнительные гарантии 4-м детям, достигшим 18 лет, но продолжающих обучение.</t>
    </r>
  </si>
  <si>
    <r>
      <rPr>
        <b/>
        <u/>
        <sz val="14"/>
        <rFont val="Times New Roman"/>
        <family val="1"/>
        <charset val="204"/>
      </rPr>
      <t>Освоение средств ОБ составляет 99,8%</t>
    </r>
    <r>
      <rPr>
        <sz val="14"/>
        <rFont val="Times New Roman"/>
        <family val="1"/>
        <charset val="204"/>
      </rPr>
      <t>. Осуществлена выплата денежных средств на опекаемых детей в количестве - 407 чел., вознаграждение приемным родителям в количестве - 66 чел.</t>
    </r>
  </si>
  <si>
    <r>
      <t>Освоение средств ОБ составляет 98,6%.</t>
    </r>
    <r>
      <rPr>
        <sz val="14"/>
        <rFont val="Times New Roman"/>
        <family val="1"/>
        <charset val="204"/>
      </rPr>
      <t xml:space="preserve">  Выплачена заработная плата ( с учетом выплат на оплату труда), Прочие расходы, в том числе: работникам осуществляющим деятельность по опеке и попечительству за январь - декабрь 2021 года</t>
    </r>
  </si>
  <si>
    <r>
      <rPr>
        <b/>
        <u/>
        <sz val="14"/>
        <rFont val="Times New Roman"/>
        <family val="1"/>
        <charset val="204"/>
      </rPr>
      <t xml:space="preserve">Подпрограмма </t>
    </r>
    <r>
      <rPr>
        <b/>
        <sz val="14"/>
        <rFont val="Times New Roman"/>
        <family val="1"/>
        <charset val="204"/>
      </rPr>
      <t xml:space="preserve">"Развитие субъектов малого и среднего предпринимательства на территории Амурской области" </t>
    </r>
  </si>
  <si>
    <r>
      <rPr>
        <b/>
        <u/>
        <sz val="14"/>
        <rFont val="Times New Roman"/>
        <family val="1"/>
        <charset val="204"/>
      </rPr>
      <t>Освоение средств ОБ составляет 100,0%.</t>
    </r>
    <r>
      <rPr>
        <b/>
        <sz val="14"/>
        <rFont val="Times New Roman"/>
        <family val="1"/>
        <charset val="204"/>
      </rPr>
      <t xml:space="preserve">  </t>
    </r>
    <r>
      <rPr>
        <sz val="14"/>
        <rFont val="Times New Roman"/>
        <family val="1"/>
        <charset val="204"/>
      </rPr>
      <t>Между администрацией города Благовещенска и министерством экономического развития и внешних связей Амурской области заключено соглашение от 04.03.2021 № 29 (дополнительные соглашения от 26.03.2021 № 1, от 15.06.2021 № 2, от 09.07.2021 № 3, от 15.09.2021 № 4, от 26.10.2021 № 5, от 25.11.2021 № 6, от 20.12.2021 № 7) о предоставлении из областного бюджета в 2021-2023 годах субсидии на поддержку и развитие субъектов малого и среднего предпринимательства, включая крестьянские (фермерские) хозяйства на 79 487,7 сумму тыс. руб. (в том числе: в 2021 году – 61 643,5 тыс. руб., в 2022 году - 16 044,7 тыс. руб., в 2023 году - 1 799,5 тыс. руб.) от общего объема бюджетных ассигнований 84 561,4 тыс. руб. (в том числе: в 2021 году - 65 578,2 тыс. руб., в 2022 году - 17 068,8 тыс. руб., в 2023 году - 1 914,4 тыс. руб.), уровень софинансирования 94%. В 2021 году в соответствии с заключенным соглашением планировалось предоставить финансовую поддержку по 8 направлениям: 1) гранты субъектам малого и среднего предпринимательства, осуществляющим деятельность по развитию внутреннего и въездного туризма на территории Амурской области, в количестве - 1 ед.; 2) субсидии субъектам малого и среднего предпринимательства, осуществляющим деятельность в сфере общественного питания (69 ед.); 3) гранты в форме субсидий субъектам малого и среднего предпринимательства по возмещению уплаты первого взноса (аванса) при заключении договоров финансовой аренды (лизинга) оборудования, в количестве - 6 ед.; 4) гранты в форме субсидий по возмещению части затрат субъектов малого и среднего предпринимательства, а также физических лиц, не являющихся индивидуальными предпринимателями и применяющих специальный налоговый режим "Налог на профессиональный доход", связанных с приобретением оборудования в целях создания и (или) развития, и (или) модернизации производства товаров (работ, услуг), в количестве - 20 ед.; 5) гранты в форме субсидий субъектам малого и среднего предпринимательства, а также физическим лицам, не являющимся индивидуальными предпринимателями и применяющим специальный налоговый режим "Налог на профессиональный доход", на возмещение части затрат на приобретение, ремонт нежилых помещений, а также приобретение строительных материалов, в количестве - 16 ед.; 6) гранты в форме субсидий субъектам малого и среднего предпринимательства по возмещению части затрат по договорам финансовой аренды (лизинга), заключенным для приобретения легковых автомобилей, предназначенных для осуществления таксомоторных перевозок - 2 ед.; 7) гранты в форме субсидий по возмещению части затрат субъектов малого и среднего предпринимательства на приобретение и (или) устройство нестационарных торговых объектов, объектов общественного питания, объектов бытовог</t>
    </r>
    <r>
      <rPr>
        <b/>
        <sz val="14"/>
        <rFont val="Times New Roman"/>
        <family val="1"/>
        <charset val="204"/>
      </rPr>
      <t xml:space="preserve">о </t>
    </r>
    <r>
      <rPr>
        <sz val="14"/>
        <rFont val="Times New Roman"/>
        <family val="1"/>
        <charset val="204"/>
      </rPr>
      <t>обслуживания, внешний облик которых приведен к единому стилю, в соответствии с утвержденным органом местного самоуправления муниципального образования эскизным проектом – 3 ед.; 8) субсидии субъектам малого и среднего предпринимательства, пострадавшим в условиях ухудшения ситуации в связи с распространением новой коронавирусной инфекции (COVID-19) и осуществляющим деятельность в сфере предоставления услуг детских игровых комнат и детских развлекательных центров, иных развлекательных и досуговых заведений (за исключением ночных клубов (дискотек), иных аналогичных объектов и кинотеатров (кинозалов) с использованием стационарных помещений для предоставления услуг и проведения мероприятий (15 ед.). Общее количество субъектов малого и среднего предпринимател</t>
    </r>
    <r>
      <rPr>
        <b/>
        <sz val="14"/>
        <rFont val="Times New Roman"/>
        <family val="1"/>
        <charset val="204"/>
      </rPr>
      <t>ьства, получивших гранты в форме субсидий, субсидии на поддержку и развитие предпринимательства в 2021 году составило - 134 ед. (план по соглашению – 48 ед.).</t>
    </r>
  </si>
  <si>
    <r>
      <rPr>
        <b/>
        <u/>
        <sz val="14"/>
        <rFont val="Times New Roman"/>
        <family val="1"/>
        <charset val="204"/>
      </rPr>
      <t>Освоение средств ОБ составляет 100,0%</t>
    </r>
    <r>
      <rPr>
        <sz val="14"/>
        <rFont val="Times New Roman"/>
        <family val="1"/>
        <charset val="204"/>
      </rPr>
      <t>. Между администрацией города Благовещенска и министерством транспорта и дорожного хозяйства Амурской области заключено Соглашение от 15.07.2020 № 317-07/С (доп.согл. от 11.01.2021) на оказание поддержки, связанной с организацией транспортного обслуживания населения на 2020 год и плановый период 2021 и 2022 годов. Осуществлена поставка 5 автобусов на общую сумму 40 281 708,37 руб. (2 автобуса марки МАЗ на сумму 22 514 617,86 руб. и 3 автобуса марки ПАЗ на сумму 17 767 090,51 руб.). 31.05.2021 и 01.11.2021 в соответствии с заключенным муниципальным контрактом поставлены 9 автобусов на общую сумму 55 803,5 тыс. руб.</t>
    </r>
  </si>
  <si>
    <r>
      <rPr>
        <b/>
        <u/>
        <sz val="14"/>
        <rFont val="Times New Roman"/>
        <family val="1"/>
        <charset val="204"/>
      </rPr>
      <t>Освоение средств ФБ составляет 100%.</t>
    </r>
    <r>
      <rPr>
        <sz val="14"/>
        <rFont val="Times New Roman"/>
        <family val="1"/>
        <charset val="204"/>
      </rPr>
      <t xml:space="preserve"> Финансирование предусмотрено на развитие и укрепление материально-технической базы домов культуры в населенных пунктах с числом жителей до 50 тысяч человек (ремонт зрительного зала ДК с. Белогорье). В настоящее время работы выполнены в полном объеме.</t>
    </r>
  </si>
  <si>
    <r>
      <rPr>
        <b/>
        <u/>
        <sz val="14"/>
        <rFont val="Times New Roman"/>
        <family val="1"/>
        <charset val="204"/>
      </rPr>
      <t>Подпрограмма</t>
    </r>
    <r>
      <rPr>
        <b/>
        <sz val="14"/>
        <rFont val="Times New Roman"/>
        <family val="1"/>
        <charset val="204"/>
      </rPr>
      <t xml:space="preserve"> «Развитие водохозяйственного комплекса и охрана окружающей среды в Амурской области»</t>
    </r>
  </si>
  <si>
    <r>
      <rPr>
        <b/>
        <u/>
        <sz val="14"/>
        <rFont val="Times New Roman"/>
        <family val="1"/>
        <charset val="204"/>
      </rPr>
      <t>Подпрограмма</t>
    </r>
    <r>
      <rPr>
        <b/>
        <sz val="14"/>
        <rFont val="Times New Roman"/>
        <family val="1"/>
        <charset val="204"/>
      </rPr>
      <t xml:space="preserve"> «Обеспечение реализации основных направлений государственной политики в сфере реализации государственной программы»</t>
    </r>
  </si>
  <si>
    <r>
      <rPr>
        <b/>
        <u/>
        <sz val="14"/>
        <rFont val="Times New Roman"/>
        <family val="1"/>
        <charset val="204"/>
      </rPr>
      <t>Подпрограмма 1</t>
    </r>
    <r>
      <rPr>
        <b/>
        <sz val="14"/>
        <rFont val="Times New Roman"/>
        <family val="1"/>
        <charset val="204"/>
      </rPr>
      <t xml:space="preserve">  «Повышение эффективности управления государственными финансами и государственным долгом Амурской области»
</t>
    </r>
  </si>
  <si>
    <r>
      <rPr>
        <b/>
        <u/>
        <sz val="14"/>
        <rFont val="Times New Roman"/>
        <family val="1"/>
        <charset val="204"/>
      </rPr>
      <t>Освоение средств ОБ составляет 100,0%.</t>
    </r>
    <r>
      <rPr>
        <sz val="14"/>
        <rFont val="Times New Roman"/>
        <family val="1"/>
        <charset val="204"/>
      </rPr>
      <t xml:space="preserve">  Финансирование осуществляется в соответствии с порядком предоставления субсидии казенным предприятиям на возмещение затрат, связанных с выполнением заказа по содержанию и ремонту улично-дорожной сети, муниципальному предприятию МКП "ГСТК", по фактически понесенным затратам</t>
    </r>
  </si>
  <si>
    <r>
      <rPr>
        <b/>
        <u/>
        <sz val="14"/>
        <rFont val="Times New Roman"/>
        <family val="1"/>
        <charset val="204"/>
      </rPr>
      <t>Подпрограмма 2</t>
    </r>
    <r>
      <rPr>
        <b/>
        <sz val="14"/>
        <rFont val="Times New Roman"/>
        <family val="1"/>
        <charset val="204"/>
      </rPr>
      <t xml:space="preserve"> "Обеспечение реализации основных направлений государственной политики в отдельных сферах государственного управления на территории области"</t>
    </r>
  </si>
  <si>
    <r>
      <rPr>
        <b/>
        <u/>
        <sz val="14"/>
        <rFont val="Times New Roman"/>
        <family val="1"/>
        <charset val="204"/>
      </rPr>
      <t>Подпрограмма</t>
    </r>
    <r>
      <rPr>
        <b/>
        <sz val="14"/>
        <rFont val="Times New Roman"/>
        <family val="1"/>
        <charset val="204"/>
      </rPr>
      <t xml:space="preserve"> «Улучшение жилищных условий отдельных категорий граждан, проживающих на территории области
» </t>
    </r>
    <r>
      <rPr>
        <sz val="14"/>
        <rFont val="Times New Roman"/>
        <family val="1"/>
        <charset val="204"/>
      </rPr>
      <t xml:space="preserve">                                                                                                                                                                     </t>
    </r>
  </si>
  <si>
    <r>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части расходов на организацию осуществления полномочий), </t>
    </r>
    <r>
      <rPr>
        <b/>
        <sz val="14"/>
        <rFont val="Times New Roman"/>
        <family val="1"/>
        <charset val="204"/>
      </rPr>
      <t>всего</t>
    </r>
  </si>
  <si>
    <r>
      <t xml:space="preserve">Финансовое обеспечение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части приобретения жилых помещений, строительство которых планируется к завершению в первый год планового периода), </t>
    </r>
    <r>
      <rPr>
        <b/>
        <sz val="14"/>
        <rFont val="Times New Roman"/>
        <family val="1"/>
        <charset val="204"/>
      </rPr>
      <t>всего</t>
    </r>
  </si>
  <si>
    <r>
      <rPr>
        <b/>
        <u/>
        <sz val="14"/>
        <rFont val="Times New Roman"/>
        <family val="1"/>
        <charset val="204"/>
      </rPr>
      <t xml:space="preserve">Освоение средств ОБ составляет 100%. </t>
    </r>
    <r>
      <rPr>
        <sz val="14"/>
        <rFont val="Times New Roman"/>
        <family val="1"/>
        <charset val="204"/>
      </rPr>
      <t xml:space="preserve"> В 2021 году заключены 4 контракта на приобретение 20 квартир, создаваемых в будущем на общую сумму 57 125,4 тыс. руб. В декабре 2021 года произведена оплата аванса в размере 50% стоимости контрактов на общую сумму 28 562,8 тыс. руб. Окончательная оплата контрактов и передача квартир планируется до 01 декабря 2022 года.</t>
    </r>
  </si>
  <si>
    <t>Плановый объем финансирования предусмотрен на приобретение не менее 17 жилых помещений для последующего предоставления детям-сиротам, а также лицам из их числа по договорам найма специализированных жилых помещений. В 2021 году заключено 2 контракта на приобретение 12 квартир путем участия в долевом строительстве на сумму 29 139,5 тыс. руб. Оплата произведена за I-IV этапы выполненных работ в размере 29 081,2 тыс. руб. В связи с нарушением застройщиком сроков сдачи квартир, остаток оплаты контрактов в сумме 58,3 тыс. руб. будет перенесен на 2022 год. Срок передачи жилых помещений - 2022 год. Кроме того, заключено и оплачено 5 контрактов на приобретение 5 жилых помещений на вторичном рынке недвижимости на общую сумму 12 893,6 тыс. руб.</t>
  </si>
  <si>
    <t>Заключены контракты : АО «АСФАЛЬТ» - №0452/2020 от 11.01.2021г. на сумму 1 772 453,63 руб. на строительство автомобильной дороги по ул. Конная от ул. Пушкина до ул. Набережной (выполнение работ - 100%); ООО «ЦАН» - № 0119/2020 от 22.05.2020г. на сумму 25 000 000,00 руб. на реконструкцию автомобильной дороги по ул. Тепличной г. Благовещенска. (выполнены работы на сумму 5 260,3 тыс.руб.- 21% от плана).</t>
  </si>
  <si>
    <r>
      <rPr>
        <b/>
        <u/>
        <sz val="14"/>
        <rFont val="Times New Roman"/>
        <family val="1"/>
        <charset val="204"/>
      </rPr>
      <t>Освоение средств ОБ составляет 90,9%.</t>
    </r>
    <r>
      <rPr>
        <sz val="14"/>
        <rFont val="Times New Roman"/>
        <family val="1"/>
        <charset val="204"/>
      </rPr>
      <t xml:space="preserve"> ЗЗаключили муниципальный контракт № 1669 от 28.06.2021 "Оказание услуг по предоставлению бессрочных прав на программное обеспечение Macroscop" на сумму 1 766 855,78 Р (экономия - 132 989,22 Р); Прошел АЭФ на поставку Сервера на сумму 559 650,00 Р (экономия - 350 350,00 Р).Заключен и оплачен м/к №108 от 01.09.2021 на поставку комплектующих запчастей к серверному оборудованию на сумму 53 997,00 р. Поставка комплектующих и запасных частей к серверному оборудованию по м/к №5109 от 08.11.21 на сумму 255 664,16 р.Поставка IP камер в комплекте м/к №3266879 от 10.11.21 на сумму 276 434,74р.</t>
    </r>
  </si>
  <si>
    <t>Освоение средств ОБ составляет 99,3%.</t>
  </si>
  <si>
    <t>Освоение средств ОБ составляет 94,3%.</t>
  </si>
  <si>
    <r>
      <t xml:space="preserve">Для достижения национальных целей развития Российской Федерации на период до 2030 года, определенных Указом Президента Российской Федерации от 21.07.2020 № 474 «О национальных целях развития Российской Федерации на период до 2030 года», посредством реализации национальных проектов Российской Федерации, разработанных в соответствии с Указом Президента Российской Федерации от 07.05.2018 № 204 «О национальных целях и стратегических задачах развития Российской Федерации на период до 2024 года», муниципальным образованием городом Благовещенском </t>
    </r>
    <r>
      <rPr>
        <b/>
        <sz val="14"/>
        <rFont val="Times New Roman"/>
        <family val="1"/>
        <charset val="204"/>
      </rPr>
      <t>в 2021 году</t>
    </r>
    <r>
      <rPr>
        <sz val="14"/>
        <rFont val="Times New Roman"/>
        <family val="1"/>
        <charset val="204"/>
      </rPr>
      <t xml:space="preserve"> реализовывались мероприятия в рамках </t>
    </r>
    <r>
      <rPr>
        <b/>
        <sz val="14"/>
        <rFont val="Times New Roman"/>
        <family val="1"/>
        <charset val="204"/>
      </rPr>
      <t xml:space="preserve">8 региональных проектов Амурской области </t>
    </r>
    <r>
      <rPr>
        <sz val="14"/>
        <rFont val="Times New Roman"/>
        <family val="1"/>
        <charset val="204"/>
      </rPr>
      <t xml:space="preserve">(1.«Культурная среда»; 2.«Современная школа»; 3.«Жилье»; 4.«Формирование комфортной городской среды»; 5.«Обеспечение устойчивого сокращения непригодного для проживания жилищного фонда»; 6.«Чистая вода»; 7.«Спорт - норма жизни»; 8.«Дорожная сеть»), направленных на реализацию одноименных федеральных проектов, входящих в состав следующих </t>
    </r>
    <r>
      <rPr>
        <b/>
        <sz val="14"/>
        <rFont val="Times New Roman"/>
        <family val="1"/>
        <charset val="204"/>
      </rPr>
      <t>5 национальных проектов Российской Федерации</t>
    </r>
    <r>
      <rPr>
        <sz val="14"/>
        <rFont val="Times New Roman"/>
        <family val="1"/>
        <charset val="204"/>
      </rPr>
      <t xml:space="preserve">: «Культура», «Образование», «Жилье и городская среда», «Демография», «Безопасные и качественные автомобильные дороги», финансируемых из федерального и (или) областного бюджетов в рамках государственных программ Российской Федерации и (или) Амурской области. Общая сумма привлеченных средств из вышестоящих бюджетов составила 2 186,6 млн. руб., из них фактическое финансирование и кассовое исполнение составили 2 020,0 млн. руб. Всего объем выполненных работ в стоимостном выражении составил 1 333,1 млн. руб., процент освоения от планового объема финансирования - 59,2%. Распоряжением администрации города Благовещенска от 28.06.2019 № 107р назначены ответственные за реализацию и представление информации о реализации национальных и региональных проектов на территории города Благовещенска.
В 2021 году муниципальным образованием городом Благовещенском принято участие </t>
    </r>
    <r>
      <rPr>
        <b/>
        <sz val="14"/>
        <rFont val="Times New Roman"/>
        <family val="1"/>
        <charset val="204"/>
      </rPr>
      <t>в 8 государственных программах РФ (9 подпрограммах)</t>
    </r>
    <r>
      <rPr>
        <sz val="14"/>
        <rFont val="Times New Roman"/>
        <family val="1"/>
        <charset val="204"/>
      </rPr>
      <t xml:space="preserve">, финансируемых из федерального бюджета, </t>
    </r>
    <r>
      <rPr>
        <b/>
        <sz val="14"/>
        <rFont val="Times New Roman"/>
        <family val="1"/>
        <charset val="204"/>
      </rPr>
      <t>13 государственных программах Амурской области (23 подпрограммах)</t>
    </r>
    <r>
      <rPr>
        <sz val="14"/>
        <rFont val="Times New Roman"/>
        <family val="1"/>
        <charset val="204"/>
      </rPr>
      <t>, финансируемых из областного бюджета. Общая сумма привлеченных средств из федерального и областного бюджетов составила</t>
    </r>
    <r>
      <rPr>
        <b/>
        <sz val="14"/>
        <rFont val="Times New Roman"/>
        <family val="1"/>
        <charset val="204"/>
      </rPr>
      <t xml:space="preserve"> 8 502,6 млн. руб.</t>
    </r>
    <r>
      <rPr>
        <sz val="14"/>
        <rFont val="Times New Roman"/>
        <family val="1"/>
        <charset val="204"/>
      </rPr>
      <t xml:space="preserve">  Средства федерального бюджета освоены на </t>
    </r>
    <r>
      <rPr>
        <b/>
        <sz val="14"/>
        <rFont val="Times New Roman"/>
        <family val="1"/>
        <charset val="204"/>
      </rPr>
      <t>118,2%</t>
    </r>
    <r>
      <rPr>
        <sz val="14"/>
        <rFont val="Times New Roman"/>
        <family val="1"/>
        <charset val="204"/>
      </rPr>
      <t xml:space="preserve">, областного бюджета на </t>
    </r>
    <r>
      <rPr>
        <b/>
        <sz val="14"/>
        <rFont val="Times New Roman"/>
        <family val="1"/>
        <charset val="204"/>
      </rPr>
      <t>80%</t>
    </r>
    <r>
      <rPr>
        <sz val="14"/>
        <rFont val="Times New Roman"/>
        <family val="1"/>
        <charset val="204"/>
      </rPr>
      <t xml:space="preserve">. </t>
    </r>
    <r>
      <rPr>
        <sz val="14"/>
        <rFont val="Times New Roman"/>
        <family val="1"/>
        <charset val="204"/>
      </rPr>
      <t xml:space="preserve">
</t>
    </r>
  </si>
  <si>
    <r>
      <rPr>
        <b/>
        <u/>
        <sz val="14"/>
        <rFont val="Times New Roman"/>
        <family val="1"/>
        <charset val="204"/>
      </rPr>
      <t>Освоение средств ФБ и ОБ составляет 100%.</t>
    </r>
    <r>
      <rPr>
        <sz val="14"/>
        <rFont val="Times New Roman"/>
        <family val="1"/>
        <charset val="204"/>
      </rPr>
      <t xml:space="preserve"> Между администрацией города Благовещенска и министерством жилищно-коммунального хозяйства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заключено соглашение от 21.01.2021 №10701000-1-2021-004 о предоставлении в 2021-2023 годах субсидии на реализацию программ формирования современной городской среды на сумму 339 124,5 тыс. руб. (в том числе: 2021 год - 130 253,9 тыс. руб., 2022 год - 104 628,2 тыс. руб., 2023 год - 104 242,4 тыс. руб.) от общего объема бюджетных ассигнований, предусматриваемых в бюджете города на финансовое обеспечение расходных обязательств - 342 515,7 тыс. руб. (в том числе: 2021 год - 131 556,4 тыс. руб., 2022 год - 105 674,5 тыс. руб., 2023 год - 105 284,8 тыс. руб.), уровень софинансирования 99,01%. Планируемый к достижению до 31.12.2024 результат: благоустройство 102 территорий города (нарастающим итогом с 2019 года), в том числе: до 31.12.2019 - 23, до 31.12.2020 - 25, до 31.12.2021 - 29, до 31.12.2022 - 7, до 31.12.2023 - 10, до 31.12.2024 - 8. Достигнутый результат: благоустроены 29 территорий города, в том числе 28 дворовых территорий и 1 общественная. МУ «ГУКС» заключены и исполнены 24 муниципальных контракта на выполнение работ по благоустройству дворовых территорий многоквартирных жилых домов города Благовещенска (по адресам ул. Пушкина 199/1, 183/3, 183/5, 183/7 в квартале № 345, ул. Студенческая 41, 41/1, 38, 25/1,  ул. Воронкова 20, ул. Василенко 11, 13, ул. Институтская 14, 14а, 17/1, ул. Кантемирова 10, ул. Горького 139, ул. Ленина, 153, ул. Амурская 263, ул. Трудовая 38, ул. Кузнечная 32/2, ул. Островского 234, ул. Театральная 98, п. Моховая падь ДОС-18, ул. Шевченко 117, ул. Политехническая 174), по монтажу мелких металлоконструкций при благоустройстве дворовых территорий (по адресам ул.Калинина 132, ул.Фрунзе 37, пер. Колхозный 4), по устройству наружного освещения дворовой территории многоквартирного жилого дома по ул. Студенческая 25/1 и по установке малых архитектурных форм, по благоустройству общественной территории, расположенной в поселке Моховая Падь и территории, прилегающей к ручью Буяновский и домам, в том числе устройству детской площадки и монтажу игрового комплекса на ней, обустройству спортивной площадки. 
</t>
    </r>
  </si>
  <si>
    <r>
      <rPr>
        <b/>
        <u/>
        <sz val="14"/>
        <rFont val="Times New Roman"/>
        <family val="1"/>
        <charset val="204"/>
      </rPr>
      <t>Освоение средств ОБ составляет 16%</t>
    </r>
    <r>
      <rPr>
        <sz val="14"/>
        <rFont val="Times New Roman"/>
        <family val="1"/>
        <charset val="204"/>
      </rPr>
      <t xml:space="preserve"> (низкое выполнение работ (освоение финансовых средств) обусловлено нарушением застройщиком срока завершения строительства многоквартирных домов, ввода их в эксплуатацию и передачи 13 жилых помещений (квартир) в связи с отсутствием разрешения на ввод объекта в эксплуатацию и авансированием муниципальных контрактов по приобретению благоустроенных 74 жилых квартир, созданных в будущем до 16.12.2022). Между администрацией города Благовещенска и министерством жилищно-коммунального хозяйства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заключено соглашение от 06.05.2020 № 4/2 (дополнительные соглашения от 11.03.2021 № 01-39-3595, от 05.04.2021 № 01-39-3680, от 19.05.2021 № 01-39-3793 и от 30.12.2021 № 01-39-4018) о направлении в 2020-2022 годах в бюджет муниципального образования субсидии из областного бюджета на реализацию III этапа (2021 - 2022 гг.) региональной адресной программы «Переселение граждан из аварийного жилищного фонда на территории Амурской области на период 2019 - 2025 годов», утвержденной постановлением Правительства Амурской области от 29.03.2019 № 152 (далее-Программа), на обеспечение мероприятий по переселению граждан из аварийного жилищного фонда, в 2021 году в размере не более 344 937,24573 тыс. руб. от общего объема бюджетных ассигнований, предусматриваемых в бюджете города на финансовое обеспечение расходных обязательств - 348 421,46073 тыс. руб., уровень софинансирования 99%, в плановом периоде 2022, 2023 годы - 0,0 тыс. руб.. Планируемый к достижению целевой показатель: общая площадь аварийного жилищного фонда, подлежащего расселению в рамках III этапа Программы составляет не менее 4 871,91 кв. м., в том числе: 2021 год - 1 343,1 кв. м., 2022 год - 3 528,81 кв. м. Стороны при выполнении условий соглашения исходят из того, что заключение муниципальных контрактов (договоров) осуществляется на приобретение жилых помещений в многоквартирных домах (в том числе в многоквартирных домах, строительство которых не завершено, включая многоквартирные дома, строящиеся (создаваемые) с привлечением денежных средств граждан и (или) юридических лиц) или в домах, указанных в пункте 2 части 2 статьи 49 Градостроительного кодекса РФ, на строительство таких домов, а также на выплату лицам, в чьей собственности находятся жилые помещения, входящие в аварийный жилищный фонд, возмещения за изымаемые жилые помещения в соответствии со статьей 32 Жилищного кодекса РФ, в целях реализации III этапа Программы и переселения граждан из аварийного жилищного фонда, признанного таковым до 01.01.2017 и включенного в Программу. Расходные обязательства муниципального образования, в целях софинансирования которых предоставляется Субсидия, установлены постановлением администрации города Благовещенска  Амурской области от 05.04.2013 № 1727 «Об утверждении муниципальной адресной программы «Переселение граждан из аварийного жилищного фонда на территории города Благовещенска в 2013 - 2025 годах». Муниципальное образование обязуется обеспечить переселение граждан из аварийного жилищного фонда и оформление в муниципальную собственность предоставляемых жилых помещений. До 29.12.2021 обеспечить заключение муниципальных контрактов для расселения не менее 90 % и до 01.06.2022 не менее 10 % аварийного жилищного фонда и (или) до 29.12.2021 обеспечить заключение муниципальных контрактов на сумму, составляющую не менее 90 % и до 01.06.2022 не менее 10 % от общего объема бюджетных ассигнований. Значения результата использования субсидии (площадь аварийного жилищного фонда): 2021 год - 68 %, 2022 год - 32 %.
По состоянию на 01.01.2022 площадь расселенного аварийного жилищного фонда составила 781,44 кв. м., расселено из аварийного жилищного фонда 45 граждан. Низкое выполнение работ (освоение финансовых средств) обусловлено: 1) нарушением застройщиком в рамках заключенных 3 м/к срока завершения строительства многоквартирных домов (по адресам: Амурская область, г. Благовещенск, 404 квартал, литер 3, литер 2), ввода их в эксплуатацию и передачи 13 жилых помещений (квартир) не позднее 01.12.2021 (15.12.2021) в связи с отсутствием разрешения на ввод объекта в эксплуатацию, ожидаемая дата передачи жилых помещений - февраль 2022 года.; 2) авансированием в рамках заключенных 6 м/к по приобретению благоустроенных 74 жилых квартир, созданных в будущем, срок приобретения объектов недвижимости: до 16.12.2022.</t>
    </r>
  </si>
  <si>
    <r>
      <rPr>
        <b/>
        <u/>
        <sz val="14"/>
        <rFont val="Times New Roman"/>
        <family val="1"/>
        <charset val="204"/>
      </rPr>
      <t>Освоение средств ОБ составляет 100%.</t>
    </r>
    <r>
      <rPr>
        <b/>
        <sz val="14"/>
        <rFont val="Times New Roman"/>
        <family val="1"/>
        <charset val="204"/>
      </rPr>
      <t xml:space="preserve"> </t>
    </r>
    <r>
      <rPr>
        <sz val="14"/>
        <rFont val="Times New Roman"/>
        <family val="1"/>
        <charset val="204"/>
      </rPr>
      <t>В 2021 году выданы свидетельства 4 молодым семьям на общую сумму 9 420,3 тыс. руб. Предусмотренные бюджетные средства поступили на счет, предназначенный для учёта операций со средствами, поступающими во временное распоряжение, для дальнейшего перечисления молодым семьям. В 2021 году оплачено 3 свидетельства на общую сумму 7 065,2 тыс. руб. (5 444,1 тыс. руб. – средства федерального бюджета, 1 197,2 тыс. руб. - областные средства, 423,9 тыс. руб. - городские средства). Средства молодых семей - 17 494,8 тыс. руб. Оставшиеся средства на вышеуказанном счете в сумме 2 355,1 тыс. руб. по 1 свидетельству будут перечислены в 2022 году, ввиду окончания срока свидетельства у четвертой молодой семьи и выдачи нового свидетельства в декабре 2021 года следующей по списку претендентов молодой семье. Срок реализации свидетельства - 7 месяцев.</t>
    </r>
  </si>
  <si>
    <r>
      <rPr>
        <b/>
        <u/>
        <sz val="14"/>
        <rFont val="Times New Roman"/>
        <family val="1"/>
        <charset val="204"/>
      </rPr>
      <t>Освоение средств ОБ составляет 0%</t>
    </r>
    <r>
      <rPr>
        <sz val="14"/>
        <rFont val="Times New Roman"/>
        <family val="1"/>
        <charset val="204"/>
      </rPr>
      <t>. МУ «БГАЖЦ» именуемым как «Участник долевого строительства» заключены 3 муниципальных контракта на общую сумму 34 095 648,60 руб. (от 07.05.2021 №Ф.2021.0132 на сумму 14 784 655,60 руб. и №Ф.2021.0133 на сумму 14 284 540,40 руб., от 26.07.2021 №Ф.2021.0288 на сумму 5 026 452,60 руб.) с АО Специализированный застройщик «Амурстрой» именуемым как «Застройщик» на приобретение 13 жилых помещений (квартир) путем участия в долевом строительстве для граждан, переселяемых из аварийного жилищного фонда, общей площадью (за исключением площади балконов, лоджий, веранд и террас) - 456,3 кв. м. Общая площадь жилых помещений является строительной (проектной) и по окончании строительства многоквартирного дома при технической инвентаризации может быть изменена в сторону увеличения без изменения стоимости (цены) Контракта либо в сторону уменьшения. Планируемый срок завершения строительства многоквартирных домов, ввода их в эксплуатацию и передача жилых помещений: не позднее 01 декабря 2021 года (не позднее 15 декабря 2021 года). Застройщик обязуется в предусмотренный Контрактом срок своими силами и (или) с привлечением других лиц построить (создать) многоквартирные дома по адресам: Амурская область, г. Благовещенск, 404 квартал, литер 3, литер 2, и после получения разрешения на ввод их в эксплуатацию передать Объекты долевого строительства ( квартиры) Участнику долевого строительства в муниципальную собственность. По состоянию на 01.01.2022 произведена оплата в размере 22 359 018,24 руб., застройщиком не исполнены обязательства в связи с отсутствием разрешения на ввод объекта в эксплуатацию, ожидаемая дата передачи жилых помещений - февраль 2022 года.
Также МУ «БГАЖЦ» именуемым как «Заказчик» заключены 6 муниципальных контрактов на общую сумму 207 598 251,0 руб. (от 18.06.2021 №Ф.2021.0204 на сумму 18 666 155,40 руб., № Ф.2021.0205 на сумму 25 025 317,20 руб., № Ф.2021.0206  на сумму  46 611 915,60 руб., № Ф.2021.0207 на сумму 48 841 324,20 руб.,  №Ф.2021.0209 на сумму 22  582 017,00 руб., №Ф.2021.0210  на сумму 45 871 521,60 руб.), с АО Специализированный застройщик «Амурстрой» именуемым как «Поставщик» на приобретение благоустроенных 74 жилых квартир, созданных в будущем по муниципальной программе «Обеспечение доступным и комфортным жильем населения города Благовещенска», общей площадью (за исключением площади балконов, лоджий, веранд и террас) – 2 674,1 кв.м. Срок приобретения объектов недвижимости: с момента заключения контракта до 16 декабря 2022 года. Осуществлено авансирование по муниципальным контрактам в размере 103 799 125,5 руб.</t>
    </r>
  </si>
  <si>
    <r>
      <rPr>
        <b/>
        <u/>
        <sz val="14"/>
        <rFont val="Times New Roman"/>
        <family val="1"/>
        <charset val="204"/>
      </rPr>
      <t>Освоение средств ОБ составляет 86,7%.</t>
    </r>
    <r>
      <rPr>
        <sz val="14"/>
        <rFont val="Times New Roman"/>
        <family val="1"/>
        <charset val="204"/>
      </rPr>
      <t xml:space="preserve"> Муниципальным казенным учреждением «Благовещенский городской архивный и жилищный центр» (МУ «БГАЖЦ») заключены 19 соглашений об изъятии недвижимого имущества для муниципальных нужди, в том числе произведены выплаты по 7 решениям суда об изъятии недвижимого имущества для муниципальных нужд. По состоянию на 01.01.2022 площадь расселенного аварийного жилищного фонда составила 781,44 кв. м., расселено из аварийного жилищного фонда 45 граждан.</t>
    </r>
  </si>
  <si>
    <r>
      <rPr>
        <b/>
        <u/>
        <sz val="14"/>
        <rFont val="Times New Roman"/>
        <family val="1"/>
        <charset val="204"/>
      </rPr>
      <t>Освоение средств ФБ составляет 100%, ОБ - 164,9%</t>
    </r>
    <r>
      <rPr>
        <sz val="14"/>
        <rFont val="Times New Roman"/>
        <family val="1"/>
        <charset val="204"/>
      </rPr>
      <t xml:space="preserve"> (с учетом частично выполненных работ на сумму 65 500,5 тыс. руб. из 123 811,1 тыс. руб., проавансированных в 2020 году, по причине неблагоприятных погодных условий в летний период 2021 года, систематическим затоплением строительной площадки ввиду высокого подъема уровня грунтовых вод). Между администрацией города Благовещенска и министерством строительства и архитектуры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заключено соглашение: от 22.01.2021 № 10701000-1-2021-007 о предоставлении в 2021-2023 годах субсидии на мероприятия по стимулированию программ развития жилищного строительства субъектов Российской Федерации на общую сумму не более 209 862,0 тыс. руб. (в том числе: 2021 год - 209 862,0 тыс. руб., 2022 год - 0,0 тыс. руб., 2023 год - 0,0 тыс. руб.) от общего объема бюджетных ассигнований, предусматриваемых в бюджете города на финансовое обеспечение расходных обязательств – не менее 211 981,8 тыс. руб. (в том числе: 2021 год - 211 981,8 тыс. руб., 2022 год - 0,0 тыс. руб., 2023 год - 0,0 тыс. руб.), уровень софинансирования 99%. Планируемый к достижению результат: реализация 1 проекта по развитию территорий, расположенных в границах населенных пунктов, предусматривающих строительство жилья, которые включены в государственные программы субъектов Российской Федерации по развитию жилищного строительства. Целевой показатель по вводу жилья - 15,084 тыс. кв. м (в том числе: 2021 год - 0,0 тыс. кв. м, 2022 год - 4,891 тыс. кв. м, 2023 год - 3,043 тыс. кв. м, 2024 год - 7,150 тыс. кв. м). Предусмотрена реализация проекта «Северный планировочный район в границах улиц Зеленая - 50 лет Октября - Шафира – Муравьева-Амурского города Благовещенска» благодаря строительству, реконструкции и расширению систем водоснабжения и канализации объекта инженерной инфраструктуры - водовода от насосной станции второго подъема водозабора «Северный» до распределительной сети города. Срок строительства объекта: 2020 - 2021 годы, ввод объекта в эксплуатацию планировался до 30.11.2021. Заказчиком МУ «ГУКС» в 2020-2021 годах заключены 6 муниципальных контрактов:  1) от 15.05.2020 №0149/2020 на выполнение работ по завершению строительства объекта на сумму 415 286,5 тыс. руб. с подрядчиком ООО «Сервер», дата исполнения м/к - 30.11.2021, техническая готовность - 85,9%. Нарушение срока выполнения работ по муниципальному контракту обусловлено неблагоприятными погодными условиями в летний период 2021 года, систематическим затоплением строительной площадки ввиду высокого подъема уровня грунтовых вод. Строительство объекта продолжается, ожидаемый срок ввода объекта в эксплуатацию - I квартал 2022 года.; 2) от 22.06.2020 №65/2020 на осуществление строительного контроля при выполнении работ по завершению строительства объекта на сумму 7 502,2 тыс. руб. (средства городского бюджета) с Федеральным бюджетным учреждением «Федеральный центр по сопровождению инвестиционных программ», техническая готовность - 100% (в 2021 году оплачено 4 584,7 тыс.руб.); 3) от 28.09.2020 №115/2020 на осуществление авторского надзора за строительством объекта на сумму 664,0 тыс. руб. с ООО «Амургражданпроект», техническая готовность - 100%; 4) от 30.11.2021 №102/2021 на выполнение работ по исполнительной съемке объекта (от К 25 до К 49) на сумму 592,4 тыс. руб. с ООО «Меридиан», техническая готовность - 100%; 5) от 30.11.2021 №103/2021 на выполнение работ по исполнительной съемке объекта (от К 1 до К 25) на сумму 599,3 тыс. руб. с ООО «Меридиан», техническая готовность - 100%; 6) от 30.11.2021 №104/2021 на выполнение работ по изготовлению технического плана объекта на сумму 158,8 тыс. руб. с ООО «Меридиан», техническая готовность - 100%. 
</t>
    </r>
  </si>
  <si>
    <t>Стимулирование программ развития жилищного строительства субъектов Российской Федерации (Строительство, реконструкция и расширение систем водоснабжения и канализации в г.Благовещенске (водовод от насосной станции второго подъема водозабора «Северный» до распределительной сети города. Осуществление строительного контроля.), всего</t>
  </si>
  <si>
    <r>
      <rPr>
        <b/>
        <u/>
        <sz val="14"/>
        <rFont val="Times New Roman"/>
        <family val="1"/>
        <charset val="204"/>
      </rPr>
      <t>Освоение средств ОБ составляет 0%</t>
    </r>
    <r>
      <rPr>
        <sz val="14"/>
        <rFont val="Times New Roman"/>
        <family val="1"/>
        <charset val="204"/>
      </rPr>
      <t xml:space="preserve"> (нарушение срока выполнения работ обусловлено длительными сроками сбора исходных данных, согласования проекта планировки территории и проекта межевания территории с организациями, выдавшими технические условия, а также устранения проектной организацией замечаний, неоднократно выданных управлением архитектуры и градостроительства). Между муниципальным образованием городом Благовещенском  и министерством жилищно-коммунального хозяйства Амурской области в целях реализации регионального проекта Амурской области «Чистая вода» на территории города заключено соглашение от 12.03.2021 №01-39-3636 о предоставлении субсидии из областного бюджета в 2021 году на разработку проектно-сметной документации для строительства и реконструкции (модернизации) объектов питьевого водоснабжения  на сумму не более 23 997,5 тыс. руб. от общего объема бюджетных ассигнований, предусматриваемых в бюджете города на финансовое обеспечение расходных обязательств - 25 529,2 тыс. руб., уровень софинансирования 94%. Планируемый к достижению в 2021 году результат: проект 1 шт. Муниципальным учреждением «Городское управление капитального строительства», выступающим от имени муниципального образования города Благовещенска («Заказчик»), заключен муниципальный контракт от 21.12.2020 № 0404/2020 с ООО «Южный Проектный Институт» на выполнение проектных и изыскательских работ по объекту «Строительство станции обезжелезивания с. Белогорье» на сумму 23 200,0 тыс. руб. Местоположение объекта: Амурская область, город Благовещенск, с. Белогорье, кварталы Б-15, Б-25. Результат выполнения работ по м/к: проектная документация и документ, содержащий результаты инженерных изысканий (геодезических, геологических, экологических, гидрометеорологических), а также положительное заключение государственной экспертизы проектной документации и результатов инженерных изысканий (в том числе сметы). Срок выполнения работ по муниципальному контракту: до 20.12.2021. Нарушение срока выполнения работ обусловлено длительными сроками сбора исходных данных, согласования проекта планировки территории и проекта межевания территории с организациями, выдавшими технические условия, а также устранения проектной организацией замечаний, неоднократно выданных управлением архитектуры и градостроительства. Постановлением администрации города Благовещенска от 23.12.2021 № 5413 утверждён проект планировки территории и проект межевания территории части кварталов Б-15, Б-25 с. Белогорье города Благовещенска. Работы продолжаются. Предполагаемый срок разработки проектной документации – май 2022 года. 
</t>
    </r>
  </si>
  <si>
    <r>
      <rPr>
        <b/>
        <u/>
        <sz val="14"/>
        <rFont val="Times New Roman"/>
        <family val="1"/>
        <charset val="204"/>
      </rPr>
      <t>Освоение средств ОБ составляет 32,7%</t>
    </r>
    <r>
      <rPr>
        <sz val="14"/>
        <rFont val="Times New Roman"/>
        <family val="1"/>
        <charset val="204"/>
      </rPr>
      <t xml:space="preserve"> (с учётом выполненных работ на неиспользованный остаток средств ОБ 2020 года на сумму 58 171,4 тыс. руб. из 321 627,3 тыс. руб., низкое выполнение работ (освоение финансовых средств) обусловлено приостановлением подрядной организацией АО «Строительная компания № 1» строительства объекта с сентября по декабрь 2021 года в связи со сложившейся на территории РФ неблагоприятной эпидемиологической обстановкой, которая повлекла за собой удорожание строительных материалов и заработной платы рабочих более чем на 30%). Между администрацией города Благовещенска и министерством образования и науки Амурской области в целях реализации национального проекта «Образование» на территории муниципального образования города Благовещенска заключены 3 соглашения: 1)от 20.01.2020 №10701000-1-2020-007/01 (дополнительное соглашение от 13.02.2021 №10701000-1-2020-007/1/2, на 2020-2021 годы, из ОБ, уровень софинансирования 94%, неиспользованный остаток 2020 года) и 2) от 22.01.2021 №10701000-1-2020-011 (на 2021-2023 годы, из ФБ и ОБ, уровень софинансирования 99%) о предоставлении в 2020-2023 годах субсидии на софинансирование расходных обязательств, возникающих при реализации мероприятий по содействию создания в Амурской области новых мест в общеобразовательных организациях, на общую сумму не более 1 733 247,5 тыс. руб. (в том числе: 2020 год – 192 972,2 тыс. руб., 2021 год – 910 183,2 тыс. руб., 2022 год - ‪630 092,1 тыс. руб., 2023 год - ‪0,0 тыс. руб.) от общего объема бюджетных ассигнований, предусматриваемых в бюджете города на финансовое обеспечение расходных обязательств – не менее 1 777 367,0 тыс. руб. (в том числе: 2020 год – 205 289,5 тыс. руб., 2021 год - 935 620,8 тыс. руб., 2022 год - ‪636 456,7 тыс. руб., 2023 год - ‪0,0 тыс. руб.).‬‬‬‬ Планируемый к достижению до 31.12.2022 результат: создание 1500 новых мест в общеобразовательных организациях. Предусмотрено строительство объекта «Школа на 1500 мест в квартале 406 г.Благовещенск, Амурская область». Утвержденная сметная стоимость объекта в ценах I квартала 2019 года - 1 430 063,94 тыс. руб. МУ «ГУКС» заключен муниципальный контракт от 10.03.2020 № 0037/2020 на сумму 1 370 194,3 тыс. руб. с  АО «Строительная компания № 1» на выполнение работ по строительству объекта. Окончание выполнения работ по муниципальному контракту – не позднее 15.08.2022. Техническая готовность объекта - 28,8%. Подрядной организацией АО «Строительная компания № 1» строительно-монтажные работы в сентябре приостановлены в связи с проведением инвентаризации объекта для определения остатков работ по контракту. Сложившаяся на территории РФ неблагоприятная эпидемиологическая обстановка, повлекла за собой удорожание строительных материалов и заработной платы рабочих более чем на 30%, что ведёт к невозможности исполнения муниципального контракта в срок. На дополнительно предусмотренные средства городского бюджета в размере 110,0 тыс. руб. проведена повторная государственная экспертиза проверки достоверности определения сметной стоимости строительства (исполнен м/к от 06.12.2021 № 0253Д-21/АГЭ -1366 с ГАУ «Амургосэкспертиза» на сумму 109,945 тыс. руб.). АО «СК № 1» строительно-монтажные работы в декабре возобновлены.; 3) от 30.03.2020 № 18-2020-Е2 о реализации регионального проекта «Успех каждого ребенка» на территории города Благовещенска. Предметом соглашения является организация взаимодействия сторон при реализации регионального проекта и осуществления мониторинга его реализации по достижению целей, показателей и результатов в части мероприятий, реализуемых в муниципальном образовании городе Благовещенске. Срок действия соглашения: до 31.12.2024. В целях реализации регионального проекта «руководитель регионального проекта» (министерство образования и науки Амурской области) передаёт «участнику регионального проекта» (администрации города Благовещенска) в порядке, установленном законодательством Российской Федерации, из собственности Амурской области в собственность муниципального образования имущество в пределах утвержденных инфраструктурных листов, приобретенное на средства федерального и областного бюджетов. Участником регионального проекта обеспечивается достижение значений показателей, выполнение задач, результатов регионального проекта по муниципальному образованию, в соответствии с приложением к соглашению. 
</t>
    </r>
  </si>
  <si>
    <r>
      <rPr>
        <b/>
        <u/>
        <sz val="14"/>
        <rFont val="Times New Roman"/>
        <family val="1"/>
        <charset val="204"/>
      </rPr>
      <t xml:space="preserve">Освоение средств ОБ составляет 99,9%. </t>
    </r>
    <r>
      <rPr>
        <sz val="14"/>
        <rFont val="Times New Roman"/>
        <family val="1"/>
        <charset val="204"/>
      </rPr>
      <t xml:space="preserve"> Между администрацией города Благовещенска и министерством социальной защиты населения Амурской области заключено соглашение от 29.01.2021 №1 о предоставлении из областного бюджета в 2021 году бюджету города Благовещенска субвенций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r>
  </si>
  <si>
    <t xml:space="preserve">Муниципальная программа "Обеспечение безопасности жизнедеятельности населения и территории города Благовещенска" </t>
  </si>
  <si>
    <r>
      <t xml:space="preserve">Создание новых мест в общеобразовательных организациях (проведение государственной экспертизы), </t>
    </r>
    <r>
      <rPr>
        <b/>
        <sz val="14"/>
        <rFont val="Times New Roman"/>
        <family val="1"/>
        <charset val="204"/>
      </rPr>
      <t>всего</t>
    </r>
  </si>
  <si>
    <r>
      <rPr>
        <b/>
        <u/>
        <sz val="14"/>
        <rFont val="Times New Roman"/>
        <family val="1"/>
        <charset val="204"/>
      </rPr>
      <t>Освоение средств ОБ составляет 95,5%.</t>
    </r>
    <r>
      <rPr>
        <b/>
        <sz val="14"/>
        <rFont val="Times New Roman"/>
        <family val="1"/>
        <charset val="204"/>
      </rPr>
      <t xml:space="preserve"> </t>
    </r>
    <r>
      <rPr>
        <sz val="14"/>
        <rFont val="Times New Roman"/>
        <family val="1"/>
        <charset val="204"/>
      </rPr>
      <t xml:space="preserve">В рамках Соглашения, заключенного с министерством транспорта и дорожного хозяйства Амурской области от 14.03.2021 № 458-03/С в 2021 году: </t>
    </r>
    <r>
      <rPr>
        <b/>
        <sz val="14"/>
        <rFont val="Times New Roman"/>
        <family val="1"/>
        <charset val="204"/>
      </rPr>
      <t xml:space="preserve">
</t>
    </r>
  </si>
  <si>
    <t>Выполнены работы по ремонту улично-дорожной сети, в том числе: МУ "ГУКС" выполнено 94 мероприятия по УДС (на сумму 523 693,0 тыс. руб); УЖКХ выполнено 5 мероприятий (на сумму 197 110,8 тыс. руб.), из них: 2 (УЖКХ): проведение диагностики и оценки транспортно-эксплуатационного состояния автомобильных дорог общего пользования местного значения города Благовещенска, внесение изменений в проект организации дорожного движения улично - дорожной сети города Благовещенска; 3 (МКП ГСТК) выполнение работ по ремонту и прочистке ливневой канализации, ямочный ремонт, обустройство информационных табло. Управление по делам ГОЧС г. Благовещенска выполнено мероприятие по содержанию и эксплуатациии камер фото-, видеофиксации на сумму 3 149,2 тыс. руб.</t>
  </si>
  <si>
    <r>
      <rPr>
        <b/>
        <u/>
        <sz val="14"/>
        <rFont val="Times New Roman"/>
        <family val="1"/>
        <charset val="204"/>
      </rPr>
      <t xml:space="preserve">Освоение средств ФБ составляет 83,7%, ОБ - 101,9% </t>
    </r>
    <r>
      <rPr>
        <sz val="14"/>
        <rFont val="Times New Roman"/>
        <family val="1"/>
        <charset val="204"/>
      </rPr>
      <t xml:space="preserve"> (с учетом: полностью выполненных работ на сумму 69 830,6 тыс. руб., проавансированных в 2020 году; не до конца выполненных работ 1 этапа (82,6% из 100%) по ремонту автомобильной дороги по ул. Ленина от ул. Шевченко до ул. Мухина по причине повышения уровня грунтовых вод; авансирования на сумму 100 735,6 тыс. руб. по двум муниципальным контрактам, планируемым к реализации в 2022 году с целью продолжения участия в национальном проекте). Между администрацией города Благовещенска и министерством транспорта и дорожного хозяйства Амурской области в целях  осуществления дорожной деятельности в рамках реализации национального проекта «БКАД» заключено соглашение от 18.11.2021 №10701000-1-2021-027 о предоставлении в 2021-2023 годах иного межбюджетного трансферта, имеющего целевое назначение, на сумму 1 960 549,32341 тыс. руб., в том числе: 2021 год - ‪583 637,32341 тыс. руб., 2022 год - ‪688 456,0 тыс. руб., 2023 год - 688 456,0 тыс. руб. (уровень софинансирования 100%). Планируемый к достижению до 01.12.2021 результат: выполнение дорожных работ в соответствии с программами дорожной деятельности на текущий год субъектами Российской Федерации – 1 условная штука (до 01.12.2022 – 1 усл. шт., до 01.12.2023 – 1 усл. шт., всего с 2019 по 2023 годы - 5 усл. шт.). В 2021 году иной межбюджетный трансферт предполагалось использовать для выполнения ремонтных работ на следующих участках автомобильных дорог города Благовещенска: с. Белогорье, ул. Мухина от ул. Набережная до ул. Мухина, 87; ул. Горького от ул. Калинина до ул. Театральная; ул. Зеленая от ул. М. Амурского до ул. Трудовая; ул. Ленина от ст. Солнечное в сторону с. Верхнеблаговещенское; ул. Ленина от ул. Ленина, 307 в сторону с. Верхнеблаговещенское; ул. Ленина от ул. Шевченко до ул. Мухина; ул. Мухина от ул. Пролетарская до ул. Зейская. В 2022 году будет использоваться на: ул. Ленина от ул. Театральная до ул. Шимановского; ул. Горького от ул. Лазо до ул. Театральная; ул. Мухина от ул. Пролетарская до ул. Зейская; Игнатьевское шоссе от «0» км в сторону ул. Мухина; ул.50 лет Октября от ул. Ленина до ул. Амурская; ул. Октябрьская от ул. 50 лет Октября до ул. Мухина. В 2023 году будет использоваться на: ул. Театральная от ул. Краснофлотская до ул. Горького; ул. Мухина от ул. Пролетарская до ж/д переезда; ул. Кольцевая от ул. Театральная до Новотроицкого шоссе. Заказчиком - муниципальным учреждением «Городское управление капитального строительства» (МУ «ГУКС») в 2019-2021 годах заключены 16 муниципальных контрактов на выполнение работ на автомобильных дорогах города Благовещенска, в 2020 году исполнены 10 м/к  и частично оплачен аванс на сумму 69 830,6 тыс. руб. по м/к от 15.12.2020 № 0434/2020 с АО «Асфальт» на сумму 299 983,8 тыс. руб. на выполнение работ по ремонту автомобильной дороги по ул. Горького от ул. Калинина до ул. Театральная, планируемому к реализации в 2021 году. Сроки выполнения работ по м/к: начало - не позднее 15.04.2021, окончание - 31.10.2021. В 2021 году полностью оплачен аванс на сумму 89 995,1 тыс. руб. по м/к от 15.12.2020 № 0434/2020 с АО «Асфальт» и выполнены работы на сумму 301 107,1 тыс. руб. (техническая готовность по м/к - 100%). Также заключены м/к: от 22.03.2021 № 0022/2021 с ООО «Сервер» на сумму 228 371,1 тыс. руб. на выполнение работ по ремонту автомобильной дороги по ул. Ленина от ул. Шевченко до ул. Мухина (1 этап, сроки выполнения работ: начало - в течении 10 дней после заключения, окончание - 20.12.2021, техническая готовность по 1 этапу м/к – 82,6%, нарушение срока обусловлено повышением уровня грунтовых вод), от ул. Театральная до ул. Шимановского (2 этап, сроки выполнения работ: начало - 17.01.2022, окончание - 31.10.2022), выполнены работы на сумму 119 984,2 тыс. руб. (техническая готовность по м/к – 52,5%); от 16.06.2021 № 0148/2021 с ООО «РостЖилСервиса» на сумму 32 620,6 тыс. руб. на выполнение работ по ремонту асфальтобетонного покрытия с. Белогорье, ул. Мухина от ул. Набережная до ул. Мухина 87, окончание выполнения работ - 31.10.2021 (техническая готовность по м/к - 100%); от 22.06.2021 № 0160/2021 с ООО «Сервер» на сумму 73 935,2 тыс. руб. на выполнение работ по ремонту УДС г. Благовещенска (ул. Зеленая от ул. М. Амурского до ул. Трудовая, ул. Ленина от ст. Солнечная в сторону с. Верхнеблаговещенское, ул. Ленина от ул. Ленина 307 в сторону с. Верхнеблаговещенское), окончание выполнения работ - 31.10.2021 (техническая готовность по м/к - 100%); от 27.09.2021 № 0368/2021 с  АО «Асфальт» на сумму 331 860,6 тыс. руб. на выполнение работ по капитальному ремонту автомобильной дороги по ул. Мухина от ул. Пролетарская до ул. Зейская, начало выполнения работ - 15.01.2022 и окончание  30.11.2022, оплачен аванс на сумму 99 558,2 тыс. руб.;  от 23.12.2021 № 0544/2021 с  ООО «Сервер» на сумму 173 270,5 тыс. руб. на выполнение работ по ремонту автомобильной дороги по ул. Игнатьевское шоссе от «0» км в сторону ул. Мухина, начало выполнения работ - 15.04.2022 и окончание  31.07.2022, оплачен аванс на сумму 1 177,4 тыс. руб.</t>
    </r>
  </si>
  <si>
    <r>
      <t xml:space="preserve">Создание модельных муниципальных библиотек, в том числе за счёт средств резервного фонда Правительства Российской Федерации, </t>
    </r>
    <r>
      <rPr>
        <b/>
        <sz val="14"/>
        <rFont val="Times New Roman"/>
        <family val="1"/>
        <charset val="204"/>
      </rPr>
      <t>всего</t>
    </r>
  </si>
  <si>
    <r>
      <t>Освоение средств ФБ составляет 100%.</t>
    </r>
    <r>
      <rPr>
        <sz val="14"/>
        <rFont val="Times New Roman"/>
        <family val="1"/>
        <charset val="204"/>
      </rPr>
      <t xml:space="preserve"> Между администрацией города Благовещенска и министерством культуры и национальной политики Амурской области в целях реализации национального проекта «Культура» на территории муниципального образования города Благовещенска заключены 2 соглашения: 1)от 20.01.2021 № 10701000-1-2021-008 о предоставлении в 2021 году иного межбюджетного трансферта, имеющего целевое назначение, на сумму 5 000,0 тыс. руб. (уровень софинансирования 100%) на создание модельных муниципальных библиотек. Достигнутый результат: переоснащена 1 муниципальная библиотека им. Б. Машука по ул. Институтская, 10/1 по модельному стандарту. Муниципальным бюджетным учреждением культуры «Муниципальная информационная библиотечная система» (далее - МБУК «МИБС») были заключены и исполнены 28 муниципальных контрактов (договоров) на поставку литературы, оборудования, мебели и др. Открытие муниципальной модельной библиотеки состоялось 01.10.2021. 2)от 14.10.2021 № 10701000-1-2021-033 о предоставлении в 2021 году иного межбюджетного трансферта, имеющего целевое назначение, на сумму 5 000,0 тыс. руб. (уровень софинансирования 100%) на создание модельных муниципальных библиотек за счёт средств резервного фонда Правительства Российской Федерации. Достигнутый результат: переоснащена 1 муниципальная библиотека им. П. Комарова по ул. Лазо, 42 по модельному стандарту. МБУК «МИБС» были заключены и исполнены 41 муниципальный контракт (договор) на поставку литературы, приобретение оборудования, мебели и др. Открытие муниципальной модельной библиотеки состоялось 24.12.2021. Всего в 2021 году в городе Благовещенске созданы 2 модельные муниципальные библиотеки в рамках национального проекта «Культура».  </t>
    </r>
  </si>
  <si>
    <r>
      <rPr>
        <b/>
        <u/>
        <sz val="14"/>
        <rFont val="Times New Roman"/>
        <family val="1"/>
        <charset val="204"/>
      </rPr>
      <t xml:space="preserve">Освоение средств ФБ и ОБ составляет 100%. </t>
    </r>
    <r>
      <rPr>
        <sz val="14"/>
        <rFont val="Times New Roman"/>
        <family val="1"/>
        <charset val="204"/>
      </rPr>
      <t xml:space="preserve"> Между администрацией города Благовещенска и министерством по физической культуре и спорту Амурской области в целях реализации национального проекта «Демография» на территории муниципального образования города Благовещенска заключено соглашение от 23.01.2020 № 10701000-1-2019-012 (дополнительное соглашение от 28.04.2021 №10701000-1-2019-012/1) о предоставлении в 2021-2023 годах субсидии на оснащение объектов спортивной инфраструктуры спортивно-технологическим оборудованием на сумму 2 810,8 тыс. руб. (в том числе: 2020 год - 0,0 тыс. руб., 2021 год - 2 810,8 тыс. руб.) от общего объема бюджетных ассигнований, предусматриваемых в бюджете города на финансовое обеспечение расходных обязательств - 3 053,8 тыс. руб. (в том числе: 2020 год - 0,0 тыс. руб., 2021 год - 3 053,8 тыс. руб.), уровень софинансирования 92,04%. Достигнутый результат: осуществлена поставка 1 комплекта спортивного оборудования (малые спортивные формы и футбольные поля). Приобретено и установлено спортивно-технологическое оборудование для городского Центра тестирования по выполнению видов испытаний (тестов), нормативов Всероссийского физкультурно-спортивного комплекса «Готов к труду и обороне» (ГТО) в муниципальном образовании городе Благовещенске на базе муниципального учреждения спортивно-оздоровительного комплекса «Юность», расположенного по адресу ул. Краснофлотская, дом 6. Между МУ СОК «Юность» и ООО «АТМ АКРОНЕКС» заключен и исполнен договор от 27.04.2021 №2021.58318 на сумму 3 053,8 тыс. руб. на поставку спортивно-технологического оборудования для создания малой спортивной площадки ГТО, монтаж оборудования включал в себя: укладку резинового покрытия и установку спортивно-технологического оборудования. 
</t>
    </r>
  </si>
  <si>
    <r>
      <rPr>
        <b/>
        <u/>
        <sz val="14"/>
        <rFont val="Times New Roman"/>
        <family val="1"/>
        <charset val="204"/>
      </rPr>
      <t>Освоение средств ОБ составляет 88,6%.</t>
    </r>
    <r>
      <rPr>
        <sz val="14"/>
        <rFont val="Times New Roman"/>
        <family val="1"/>
        <charset val="204"/>
      </rPr>
      <t xml:space="preserve"> Между администрацией города Благовещенска и министерством жилищно-коммунального хозяйства Амурской области заключено соглашение от 12.03.2021  № 01-39-3637 о предоставлении в 2021 году субсидии на софинансирование мероприятий, направленных на модернизацию коммунальной инфраструктуры (доп.соглашение от 30.06.2021 № 3) в размере 968 171,1 тыс.руб. от общего объема бюджетных ассигнований, предусматриваемых в бюджете города на финансовое обеспечение расходных обязательств в размере 1 029 969,2 тыс.руб.</t>
    </r>
  </si>
  <si>
    <t>Выполнены работ по ремонту инженерных сетей по ул. Горького от ул. Театральная до ул. Калинина. М/к № 0021/2021 от 17 марта 2021г. с ООО «ДСК «Амурстрой» на сумму 229 295 467,43 руб. Техническая готовность – 100%. 2. Выполнение работ по капитальному ремонту инженерных сетей по ул. Мухина от ул. Пролетарская до ул. Зей-ская. М/к № 0009/2021 от 12 марта 2021г. с ООО «Сервер» на сумму 276 675 381,00 руб. начало выполнения работ – не позднее 5-ти рабочих дней со дня заключения Контракта окончание выполнения работ – 30.11.2021 г. Техническая готовность – 100%. 3. Выполнение работ по замене участка канализационного коллектора по ул. Игнатьевское шоссе от ул. Кантемирова до ул. Дьяченко. М/к № 0104/2021 от 12 мая 2021г. с ООО «СТРОЙУЮТ» на сумму 38 078 428,00 руб. начало выполнения работ – не позднее 10-ти рабочих дней со дня заключения Контракта окончание выполнения работ – 30.09.2021г. Техническая готовность – 82,9%. Планируемая дата окончания вып.работ - 20 декабря. МУ ГУКС ведет претензионную работу по нарушению срока исполнения мун. контракта. 4. Выполнен ремонт теплотрассы по ул. Первомайская между ул. Ленина и ул. Зейская М/к № 0103/2021 от 14 мая 2021г. с ООО «Теплосервис – Комплект» на сумму 31 703 843 ,75 руб. начало выполнения работ – не позднее 10-ти рабочих дней со дня заключения Контракта окончание выполнения работ – 30.09.2021г. Техническая готовность –100%. 5. Выполнен ремонт тепловой сети в полном объеме по ул. Артиллерийская от ул. Зейская до ул. Амурская. М/к № 0119/2021 от 14 мая 2021г. с ООО «Респект» на сумму 38 069 114,00 руб. начало выполнения работ – не позднее 10-ти рабочих дней со дня заключения Контракта окончание выполнения работ – 30.09.2021г. Техническая готовность –100%. 6. Выполнение работ по ремонту тепловой сети по пер.Релочный от ул.Комсомольская до ул.Мухина. М/к № 0118/2021 от 24.05.2021г. с ООО «Респект» на сумму 34 526 726,00 руб. начало выполнения работ – не позднее 10-ти рабочих дней со дня заключения Контракта окончание выполнения работ – 30.09.2021г. Техническая готовность –50,4 %. В 2021 году работы остановлены. Из-за отставания от графика работ, работы по врезке в центральную тепловую сеть не были сделаны до отопительного периода. Работы подрядчик планирует выполнить в 2022 году после завершения отопительного сезона. МУ "ГУКС" будет обращаться о включении данного объекта в МП на 2022 год.7. Выполнены работы по ремонту инженерных сетей по ул. Ленина от ул. Шевченко до ул. Мухина, от ул. Театральная до ул. Шимановского.М/к 0136/2021 от 02.06.2021г. с ООО «Сервер» на сумму 255 513 142,60 руб. Сроки выполнения работ: 1 этап - начало выполнения работ в течение 10 раб.дней со дня закл.Контракта; окончание 30.09.2021 года, выполнение-86%(двухгодичное мероприятие). В 2021 году работы остановлены. Не выполнены работы на участке от ул.Шевченко до ул.Св.Иннокентия из-за паводка. Работы подрядчик планирует выполнить в 2022 году. МУ "ГУКС" будет обращаться об увеличении ассигнований по данному объекту в МП на 2022 год. 2 этап - начало выполнения работ с 15.04.2022 года; окончание 30.09.2022 года. 8. Выполнение работ по замене участка канализационного коллектора по ул.Светлая от ул. Трудовая до ул.Островского. М/к 0155/2021 от 16.06.2021г. с ООО «Энергокомлект» на сумму 17 928 000,0 руб. начало выполнения работ – не позднее 10-ти рабочих дней со дня заключения Контракта окончание выполнения работ – 30.09.2021г. Контракт расторгнут 25.08.2021 в одностороннем порядке, подрядчик к работам не приступал. 9. Строительство инженерной инфраструктуры к ФОК в кв.266 г.Благовещенск. Заключен м/к № 0495/2021 от 22.11.2021г. подрядчик ООО "СТРОЙУЮТ", цена м/к 10 879 800,00 руб. Окон.вып.раб.: 23.12.2021г. мероприятие выполнено в полном объеме 100%. 10. Ремонт тепловых и водопроводных сетей по ул.Октябрьская, 137, г.Благовещенск. Заключены контракты с ООО "Строй город", окончание работ по всем контрактам 30.10.2021г., м/к: № 62/2021 от 16.09.2021, № 69/2021 от 21.09.2021, № 72/2021 от 24.09.2021, № 76/2021 от 28.09.2021, № 80/2021 от 30.09.2021. Работы выполнены 100%. ГУКС отработан аванс за 2020 год по замене котла на котельной 74 квартала г.Благовещенска (м/к от 06.07.2020 № 72/2020 с ООО "Котельный завод "ПРОМКОТЛОСНАБ" на сумму 33 223 142,00 руб., тех.готовность 100 %)</t>
  </si>
  <si>
    <r>
      <rPr>
        <b/>
        <u/>
        <sz val="14"/>
        <rFont val="Times New Roman"/>
        <family val="1"/>
        <charset val="204"/>
      </rPr>
      <t>Освоение средств ОБ составляет 99,8%.</t>
    </r>
    <r>
      <rPr>
        <b/>
        <sz val="14"/>
        <rFont val="Times New Roman"/>
        <family val="1"/>
        <charset val="204"/>
      </rPr>
      <t xml:space="preserve"> </t>
    </r>
    <r>
      <rPr>
        <sz val="14"/>
        <rFont val="Times New Roman"/>
        <family val="1"/>
        <charset val="204"/>
      </rPr>
      <t xml:space="preserve">Между администрацией города Благовещенска и министерством жилищно-коммунального хозяйства Амурской области заключено соглашение от 11.03.2021 № 01-39-3608 (в ред. доп.соглашения от 16.09.2021 № 01-39-3608/3) о предоставлении в 2021 году субсидии на поддержку административного центра Амурской области в размере </t>
    </r>
    <r>
      <rPr>
        <b/>
        <sz val="14"/>
        <rFont val="Times New Roman"/>
        <family val="1"/>
        <charset val="204"/>
      </rPr>
      <t xml:space="preserve">306 929,3 тыс.руб. </t>
    </r>
    <r>
      <rPr>
        <i/>
        <sz val="14"/>
        <rFont val="Times New Roman"/>
        <family val="1"/>
        <charset val="204"/>
      </rPr>
      <t xml:space="preserve">(уровень софинансирования - </t>
    </r>
    <r>
      <rPr>
        <b/>
        <i/>
        <sz val="14"/>
        <rFont val="Times New Roman"/>
        <family val="1"/>
        <charset val="204"/>
      </rPr>
      <t>94%</t>
    </r>
    <r>
      <rPr>
        <i/>
        <sz val="14"/>
        <rFont val="Times New Roman"/>
        <family val="1"/>
        <charset val="204"/>
      </rPr>
      <t>)</t>
    </r>
    <r>
      <rPr>
        <sz val="14"/>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t>
    </r>
    <r>
      <rPr>
        <b/>
        <sz val="14"/>
        <rFont val="Times New Roman"/>
        <family val="1"/>
        <charset val="204"/>
      </rPr>
      <t>326 520,6 тыс. руб.</t>
    </r>
    <r>
      <rPr>
        <sz val="14"/>
        <rFont val="Times New Roman"/>
        <family val="1"/>
        <charset val="204"/>
      </rPr>
      <t xml:space="preserve"> Управлением ЖКХ на сумму 21 689,8 тыс. руб. запланировано заключение м/к на выполнение работ по ремонту фасадов МКД и архитектурной подсветке фасада телевизионной радиовещательной башни, объявлен аукцион. Управлением культуры с 2020 года заключены 28 м/к (договоров) и в 2021 году 7 м/к (договоров) на благоустройство Парка "Дружба» (ремонт тротуарной плитки вокруг водопада, благоустройств тротуаров, установка малых садово-парковых форм из кровельной черепицы, берегоукрепление искусственного водоема) и благоустройство Первомайского парка (устройство наружной сети ливневой канализации, устройство наружного освещения, благоустройство территории, устройство сцены, качелей, цветочного павильона, семейного аттракциона "Чашки"). МУ "ГУКС" заключены 34 м/к на выполнение работ по благоустройству общественных территорий города Благовещенска ("Сквер Памяти" по ул.Ленина и п.Моховая Падь и территории прилегающие к ручью Буяновский и домам) и дворовых территорий МКД (ул.Горького 118, ул.Ленина, д. 29/37, ул.Партизанская, д. 22/2, ул. Ленина, 42 Красноармейской,198, п.Аэропорт 4, ул.Шимановского 46, ул.Мичурина 15, ул.Чехова 39, ул.Фрунзе 37, пер.Колхозный 4, ул.Институтская 2-10, ул.Калинина, 68/4; ул.Горького,161; ул.Шевченко,48); по благоустройству территории на перекрестке ул. Текстильная - ул. Трудовая; по ремонту тротуаров МКД по ул. Трудовая 44 и внутридворового проезда и тротуаров по ул. Пионерская от ул. Северная до ул. Ломоносова; по устройству наружного освещения дворовой территории МКД по ул.Горького 130; по благоустройству спортивных площадок (квартал 800, ул.Амурская 102, ул. Амурская 106, ул. Театральная 44, ул. Театральная 44/2, ул. Зейская 135); по устройству памп-трека по ул. Игнатьевскогое шоссе 10/4; по устройству детских игровых площадок на териториях МКД; по ограждению детских площадок на териториях МКД по ул.Шимановского, 61; ул. Шимановского, 61/1; ул. Ломоносова, 176; ул. Ломоносова, 168; по установке МАФ по ул. Институтская, 4, ул. Студенческая, 41, ул. Кантемирова, 13А, ул. Трудовая, 44) на общую сумму 143 687,2 тыс. руб.</t>
    </r>
  </si>
  <si>
    <t>Финансовое обеспечение государственных полномочий по компенсации выпадающих доходов теплоснабжающих организаций, всего</t>
  </si>
  <si>
    <t>Финансовое обеспечение государственных полномочий по компенсации выпадающих доходов теплоснабжающим организациям, осуществляющим производство тепловой энергии в режиме комбинированной выработки электрической и тепловой энергии, возникающих в результате реализации тепловой энергии по льготным тарифам, всего</t>
  </si>
  <si>
    <t>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 всего</t>
  </si>
  <si>
    <r>
      <t xml:space="preserve">Освоение средств ФБ составляет 31,7%. </t>
    </r>
    <r>
      <rPr>
        <sz val="14"/>
        <rFont val="Times New Roman"/>
        <family val="1"/>
        <charset val="204"/>
      </rPr>
      <t>Капитальный ремонт фасада здания кинотеатра Харбин, расположенного по адресу: Амурская область г.Благовещенск ул. Институтская, 2 (отделочные работы крылец, электромонтажные работы, ремонт западного и северного фасадов). Оплачен авансовый платеж 30%. Работы выполнены частично. Срок выполнения работ продлен до 31.05.2022 в связи с задержкой поставки керамогранита из КНР (не в полном объеме выполнены работы, в том числе требуется: доустановить плитку на южном и северном фасаде, провести отделку плиткой отдельных элементов по всему фасаду здания, а также откосов на окнах и входных зонах; установить отливы; провести электромонтажные работы; выполнить мероприятия по отделке крылец (устройство фасадной плитки и устройство плитки на поверхности крылец); также при производстве работ установлена необходимость изменения отдельных элементов фасада здания, а именно ремонт входных боковых зон, расположенных с западной и восточной сторон здания).</t>
    </r>
  </si>
  <si>
    <r>
      <rPr>
        <b/>
        <u/>
        <sz val="14"/>
        <rFont val="Times New Roman"/>
        <family val="1"/>
        <charset val="204"/>
      </rPr>
      <t>Освоение средств ОБ составляет 65,9%.</t>
    </r>
    <r>
      <rPr>
        <sz val="14"/>
        <rFont val="Times New Roman"/>
        <family val="1"/>
        <charset val="204"/>
      </rPr>
      <t xml:space="preserve">  МУ "ГУКС" заключены муниципальные контракты: 1) на выполнение работ по строительству 2 пускового комплекса участка № 10 объекта «Берегоукрепление и реконструкция набережной р. Амур, г. Благовещенск» 4-й этап строительства 2 пусковой комплекс (участок №10) от 27.11.2019 № 0537/2019 с ООО «Надежда» на сумму 384 312,6 тыс. руб., срок окончания выполнения работ – 30.11.2021, техническая готовность - 87,8%, отработан аванс за 2020 год на сумму 259,4 тыс. руб.; 2) на выполнение работ по объекту «Берегоукрепление и реконструкция набережной р. Амур, г. Благовещенск» (4 этап строительства: 1 пусковой комплекс, 3 пусковой комплекс (участок №10) от 12.11.2020 № 0348/2020 с ООО «Надежда» на сумму 785 695,8 тыс. руб., окончание выполнения работ - 30.06.2023, техническая готовность - 26,6%, не отработан аванс за 2020 год на сумму 106 134,5 тыс. руб.; 3) на выполнение работ по завершению строительства 1 очереди 1 пускового комплекса участка № 5, 2 очереди 1 пускового комплекса участка № 5, 2 пускового комплекса участка № 5 и участка № 6 в составе 3-го этапа строительства объекта «Берегоукрепление и реконструкция набережной р. Амур, г. Благовещенск» от 02.11.2020 № 0342/2020 с АО «АСФАЛЬТ» на сумму 2 487 246,1 тыс. руб., срок окончания выполнения работ – 30.06.2024, техническая готовность - 15,8%. </t>
    </r>
  </si>
  <si>
    <t>Государственная программа АО "Обеспечение доступным и качественным жильем населения Амурской области"</t>
  </si>
  <si>
    <r>
      <t>Финансовое обеспечение дорожной деятельности в рамках реализации национального проекта «Безопасные и качественные автомобильные дороги»,</t>
    </r>
    <r>
      <rPr>
        <b/>
        <sz val="14"/>
        <rFont val="Times New Roman"/>
        <family val="1"/>
        <charset val="204"/>
      </rPr>
      <t xml:space="preserve"> всего</t>
    </r>
  </si>
  <si>
    <t xml:space="preserve">Информация об участии города Благовещенска в государственных программах Российской Федерации и Амурской области за 2021 год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</si>
</sst>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0" x14ac:knownFonts="1">
    <font>
      <sz val="11"/>
      <color theme="1"/>
      <name val="Calibri"/>
      <family val="2"/>
      <scheme val="minor"/>
    </font>
    <font>
      <sz val="12"/>
      <color indexed="8"/>
      <name val="Times New Roman"/>
      <family val="1"/>
      <charset val="204"/>
    </font>
    <font>
      <sz val="12"/>
      <color indexed="8"/>
      <name val="Calibri"/>
      <family val="2"/>
    </font>
    <font>
      <i/>
      <sz val="12"/>
      <color indexed="8"/>
      <name val="Calibri"/>
      <family val="2"/>
    </font>
    <font>
      <b/>
      <sz val="16"/>
      <color indexed="8"/>
      <name val="Calibri"/>
      <family val="2"/>
    </font>
    <font>
      <b/>
      <sz val="14"/>
      <color indexed="8"/>
      <name val="Times New Roman"/>
      <family val="1"/>
      <charset val="204"/>
    </font>
    <font>
      <b/>
      <i/>
      <sz val="14"/>
      <color indexed="8"/>
      <name val="Times New Roman"/>
      <family val="1"/>
      <charset val="204"/>
    </font>
    <font>
      <b/>
      <sz val="12"/>
      <color indexed="8"/>
      <name val="Calibri"/>
      <family val="2"/>
    </font>
    <font>
      <b/>
      <i/>
      <sz val="12"/>
      <color indexed="8"/>
      <name val="Calibri"/>
      <family val="2"/>
    </font>
    <font>
      <b/>
      <i/>
      <sz val="12"/>
      <name val="Times New Roman"/>
      <family val="1"/>
      <charset val="204"/>
    </font>
    <font>
      <b/>
      <sz val="14"/>
      <name val="Times New Roman"/>
      <family val="1"/>
      <charset val="204"/>
    </font>
    <font>
      <i/>
      <sz val="14"/>
      <color indexed="8"/>
      <name val="Times New Roman"/>
      <family val="1"/>
      <charset val="204"/>
    </font>
    <font>
      <sz val="12"/>
      <name val="Calibri"/>
      <family val="2"/>
      <charset val="204"/>
    </font>
    <font>
      <b/>
      <i/>
      <sz val="14"/>
      <name val="Times New Roman"/>
      <family val="1"/>
      <charset val="204"/>
    </font>
    <font>
      <sz val="12"/>
      <name val="Calibri"/>
      <family val="2"/>
    </font>
    <font>
      <i/>
      <sz val="13"/>
      <color indexed="8"/>
      <name val="Times New Roman"/>
      <family val="1"/>
      <charset val="204"/>
    </font>
    <font>
      <b/>
      <sz val="13"/>
      <color indexed="8"/>
      <name val="Times New Roman"/>
      <family val="1"/>
      <charset val="204"/>
    </font>
    <font>
      <sz val="13"/>
      <color indexed="8"/>
      <name val="Times New Roman"/>
      <family val="1"/>
      <charset val="204"/>
    </font>
    <font>
      <b/>
      <sz val="18"/>
      <color indexed="8"/>
      <name val="Times New Roman"/>
      <family val="1"/>
      <charset val="204"/>
    </font>
    <font>
      <sz val="12"/>
      <color indexed="8"/>
      <name val="Times New Roman"/>
      <family val="1"/>
      <charset val="204"/>
    </font>
    <font>
      <sz val="12"/>
      <color indexed="10"/>
      <name val="Times New Roman"/>
      <family val="1"/>
      <charset val="204"/>
    </font>
    <font>
      <sz val="8"/>
      <color indexed="8"/>
      <name val="Times New Roman"/>
      <family val="1"/>
      <charset val="204"/>
    </font>
    <font>
      <sz val="12"/>
      <color indexed="10"/>
      <name val="Calibri"/>
      <family val="2"/>
      <charset val="204"/>
    </font>
    <font>
      <b/>
      <sz val="16"/>
      <color indexed="10"/>
      <name val="Calibri"/>
      <family val="2"/>
    </font>
    <font>
      <sz val="12"/>
      <color indexed="10"/>
      <name val="Calibri"/>
      <family val="2"/>
    </font>
    <font>
      <sz val="12"/>
      <color indexed="8"/>
      <name val="Times New Roman"/>
      <family val="1"/>
      <charset val="204"/>
    </font>
    <font>
      <sz val="14"/>
      <color indexed="8"/>
      <name val="Times New Roman"/>
      <family val="1"/>
      <charset val="204"/>
    </font>
    <font>
      <sz val="14"/>
      <name val="Times New Roman"/>
      <family val="1"/>
      <charset val="204"/>
    </font>
    <font>
      <b/>
      <sz val="12"/>
      <name val="Calibri"/>
      <family val="2"/>
    </font>
    <font>
      <i/>
      <sz val="12"/>
      <name val="Calibri"/>
      <family val="2"/>
      <charset val="204"/>
    </font>
    <font>
      <i/>
      <u/>
      <sz val="14"/>
      <color indexed="8"/>
      <name val="Times New Roman"/>
      <family val="1"/>
      <charset val="204"/>
    </font>
    <font>
      <i/>
      <sz val="12"/>
      <color indexed="10"/>
      <name val="Calibri"/>
      <family val="2"/>
      <charset val="204"/>
    </font>
    <font>
      <sz val="13"/>
      <color indexed="8"/>
      <name val="Calibri"/>
      <family val="2"/>
    </font>
    <font>
      <i/>
      <sz val="14"/>
      <name val="Times New Roman"/>
      <family val="1"/>
      <charset val="204"/>
    </font>
    <font>
      <b/>
      <u/>
      <sz val="14"/>
      <color indexed="8"/>
      <name val="Times New Roman"/>
      <family val="1"/>
      <charset val="204"/>
    </font>
    <font>
      <b/>
      <u/>
      <sz val="14"/>
      <name val="Times New Roman"/>
      <family val="1"/>
      <charset val="204"/>
    </font>
    <font>
      <b/>
      <sz val="14"/>
      <color indexed="10"/>
      <name val="Times New Roman"/>
      <family val="1"/>
      <charset val="204"/>
    </font>
    <font>
      <sz val="11"/>
      <color indexed="8"/>
      <name val="Times New Roman"/>
      <family val="1"/>
      <charset val="204"/>
    </font>
    <font>
      <i/>
      <sz val="18"/>
      <color indexed="8"/>
      <name val="Times New Roman"/>
      <family val="1"/>
      <charset val="204"/>
    </font>
    <font>
      <sz val="18"/>
      <color indexed="8"/>
      <name val="Times New Roman"/>
      <family val="1"/>
      <charset val="204"/>
    </font>
    <font>
      <b/>
      <sz val="18"/>
      <color indexed="10"/>
      <name val="Calibri"/>
      <family val="2"/>
      <charset val="204"/>
    </font>
    <font>
      <sz val="18"/>
      <color indexed="8"/>
      <name val="Calibri"/>
      <family val="2"/>
    </font>
    <font>
      <sz val="14"/>
      <color indexed="17"/>
      <name val="Times New Roman"/>
      <family val="1"/>
      <charset val="204"/>
    </font>
    <font>
      <b/>
      <sz val="14"/>
      <color indexed="17"/>
      <name val="Times New Roman"/>
      <family val="1"/>
      <charset val="204"/>
    </font>
    <font>
      <b/>
      <u/>
      <sz val="14"/>
      <color indexed="17"/>
      <name val="Times New Roman"/>
      <family val="1"/>
      <charset val="204"/>
    </font>
    <font>
      <i/>
      <sz val="14"/>
      <color indexed="17"/>
      <name val="Times New Roman"/>
      <family val="1"/>
      <charset val="204"/>
    </font>
    <font>
      <u/>
      <sz val="14"/>
      <color indexed="17"/>
      <name val="Times New Roman"/>
      <family val="1"/>
      <charset val="204"/>
    </font>
    <font>
      <b/>
      <sz val="18"/>
      <color indexed="17"/>
      <name val="Times New Roman"/>
      <family val="1"/>
      <charset val="204"/>
    </font>
    <font>
      <sz val="14"/>
      <color indexed="36"/>
      <name val="Times New Roman"/>
      <family val="1"/>
      <charset val="204"/>
    </font>
    <font>
      <b/>
      <sz val="14"/>
      <color indexed="36"/>
      <name val="Times New Roman"/>
      <family val="1"/>
      <charset val="204"/>
    </font>
    <font>
      <b/>
      <u/>
      <sz val="14"/>
      <color indexed="36"/>
      <name val="Times New Roman"/>
      <family val="1"/>
      <charset val="204"/>
    </font>
    <font>
      <sz val="14"/>
      <color indexed="10"/>
      <name val="Times New Roman"/>
      <family val="1"/>
      <charset val="204"/>
    </font>
    <font>
      <b/>
      <u/>
      <sz val="14"/>
      <color indexed="10"/>
      <name val="Times New Roman"/>
      <family val="1"/>
      <charset val="204"/>
    </font>
    <font>
      <i/>
      <sz val="14"/>
      <color indexed="10"/>
      <name val="Times New Roman"/>
      <family val="1"/>
      <charset val="204"/>
    </font>
    <font>
      <sz val="18"/>
      <name val="Times New Roman"/>
      <family val="1"/>
      <charset val="204"/>
    </font>
    <font>
      <sz val="14"/>
      <color indexed="8"/>
      <name val="Times New Roman"/>
      <family val="1"/>
      <charset val="204"/>
    </font>
    <font>
      <b/>
      <sz val="18"/>
      <name val="Times New Roman"/>
      <family val="1"/>
      <charset val="204"/>
    </font>
    <font>
      <b/>
      <sz val="14"/>
      <color indexed="8"/>
      <name val="Times New Roman"/>
      <family val="1"/>
      <charset val="204"/>
    </font>
    <font>
      <i/>
      <sz val="14"/>
      <color indexed="8"/>
      <name val="Times New Roman"/>
      <family val="1"/>
      <charset val="204"/>
    </font>
    <font>
      <sz val="12"/>
      <color indexed="8"/>
      <name val="Calibri"/>
      <family val="2"/>
    </font>
    <font>
      <b/>
      <i/>
      <sz val="14"/>
      <color indexed="8"/>
      <name val="Times New Roman"/>
      <family val="1"/>
      <charset val="204"/>
    </font>
    <font>
      <b/>
      <sz val="12"/>
      <color indexed="8"/>
      <name val="Calibri"/>
      <family val="2"/>
    </font>
    <font>
      <sz val="8"/>
      <name val="Calibri"/>
      <family val="2"/>
    </font>
    <font>
      <b/>
      <sz val="18"/>
      <color rgb="FFFF0000"/>
      <name val="Times New Roman"/>
      <family val="1"/>
      <charset val="204"/>
    </font>
    <font>
      <b/>
      <sz val="14"/>
      <color rgb="FF7030A0"/>
      <name val="Times New Roman"/>
      <family val="1"/>
      <charset val="204"/>
    </font>
    <font>
      <sz val="14"/>
      <color rgb="FF7030A0"/>
      <name val="Times New Roman"/>
      <family val="1"/>
      <charset val="204"/>
    </font>
    <font>
      <b/>
      <u/>
      <sz val="14"/>
      <color rgb="FF7030A0"/>
      <name val="Times New Roman"/>
      <family val="1"/>
      <charset val="204"/>
    </font>
    <font>
      <sz val="14"/>
      <color rgb="FFFF0000"/>
      <name val="Times New Roman"/>
      <family val="1"/>
      <charset val="204"/>
    </font>
    <font>
      <sz val="12"/>
      <color rgb="FFC00000"/>
      <name val="Calibri"/>
      <family val="2"/>
    </font>
    <font>
      <sz val="14"/>
      <color rgb="FFC00000"/>
      <name val="Times New Roman"/>
      <family val="1"/>
      <charset val="204"/>
    </font>
    <font>
      <b/>
      <i/>
      <sz val="14"/>
      <color rgb="FFC00000"/>
      <name val="Times New Roman"/>
      <family val="1"/>
      <charset val="204"/>
    </font>
    <font>
      <i/>
      <sz val="14"/>
      <color rgb="FFC00000"/>
      <name val="Times New Roman"/>
      <family val="1"/>
      <charset val="204"/>
    </font>
    <font>
      <sz val="11"/>
      <color rgb="FF7030A0"/>
      <name val="Calibri"/>
      <family val="2"/>
      <scheme val="minor"/>
    </font>
    <font>
      <b/>
      <sz val="14"/>
      <name val="Calibri"/>
      <family val="2"/>
      <scheme val="minor"/>
    </font>
    <font>
      <sz val="14"/>
      <name val="Calibri"/>
      <family val="2"/>
      <scheme val="minor"/>
    </font>
    <font>
      <sz val="14"/>
      <color rgb="FF7030A0"/>
      <name val="Calibri"/>
      <family val="2"/>
      <scheme val="minor"/>
    </font>
    <font>
      <b/>
      <sz val="14"/>
      <color rgb="FFC00000"/>
      <name val="Times New Roman"/>
      <family val="1"/>
      <charset val="204"/>
    </font>
    <font>
      <i/>
      <sz val="14"/>
      <color rgb="FF7030A0"/>
      <name val="Times New Roman"/>
      <family val="1"/>
      <charset val="204"/>
    </font>
    <font>
      <sz val="12"/>
      <color rgb="FFFF0000"/>
      <name val="Calibri"/>
      <family val="2"/>
    </font>
    <font>
      <b/>
      <i/>
      <sz val="14"/>
      <color rgb="FF7030A0"/>
      <name val="Times New Roman"/>
      <family val="1"/>
      <charset val="204"/>
    </font>
    <font>
      <b/>
      <sz val="14"/>
      <color rgb="FFFF0000"/>
      <name val="Times New Roman"/>
      <family val="1"/>
      <charset val="204"/>
    </font>
    <font>
      <b/>
      <sz val="16"/>
      <name val="Calibri"/>
      <family val="2"/>
    </font>
    <font>
      <i/>
      <sz val="18"/>
      <name val="Times New Roman"/>
      <family val="1"/>
      <charset val="204"/>
    </font>
    <font>
      <sz val="18"/>
      <name val="Calibri"/>
      <family val="2"/>
    </font>
    <font>
      <i/>
      <sz val="12"/>
      <name val="Calibri"/>
      <family val="2"/>
    </font>
    <font>
      <b/>
      <i/>
      <sz val="12"/>
      <name val="Calibri"/>
      <family val="2"/>
    </font>
    <font>
      <sz val="11"/>
      <name val="Times New Roman"/>
      <family val="1"/>
      <charset val="204"/>
    </font>
    <font>
      <sz val="11"/>
      <name val="Calibri"/>
      <family val="2"/>
      <scheme val="minor"/>
    </font>
    <font>
      <sz val="13"/>
      <name val="Calibri"/>
      <family val="2"/>
    </font>
    <font>
      <b/>
      <sz val="20"/>
      <name val="Times New Roman"/>
      <family val="1"/>
      <charset val="204"/>
    </font>
  </fonts>
  <fills count="19">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50"/>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27"/>
        <bgColor indexed="64"/>
      </patternFill>
    </fill>
    <fill>
      <patternFill patternType="solid">
        <fgColor indexed="40"/>
        <bgColor indexed="64"/>
      </patternFill>
    </fill>
    <fill>
      <patternFill patternType="solid">
        <fgColor indexed="45"/>
        <bgColor indexed="64"/>
      </patternFill>
    </fill>
    <fill>
      <patternFill patternType="solid">
        <fgColor indexed="52"/>
        <bgColor indexed="64"/>
      </patternFill>
    </fill>
    <fill>
      <patternFill patternType="solid">
        <fgColor indexed="44"/>
        <bgColor indexed="64"/>
      </patternFill>
    </fill>
    <fill>
      <patternFill patternType="solid">
        <fgColor indexed="43"/>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601">
    <xf numFmtId="0" fontId="0" fillId="0" borderId="0" xfId="0"/>
    <xf numFmtId="0" fontId="7" fillId="0" borderId="0" xfId="0" applyFont="1" applyFill="1"/>
    <xf numFmtId="0" fontId="2" fillId="0" borderId="0" xfId="0" applyFont="1" applyFill="1"/>
    <xf numFmtId="0" fontId="4" fillId="0" borderId="0" xfId="0" applyFont="1" applyFill="1"/>
    <xf numFmtId="0" fontId="8" fillId="0" borderId="0" xfId="0" applyFont="1" applyFill="1"/>
    <xf numFmtId="0" fontId="2" fillId="0" borderId="0" xfId="0" applyFont="1" applyFill="1" applyAlignment="1">
      <alignment horizontal="left"/>
    </xf>
    <xf numFmtId="0" fontId="14" fillId="0" borderId="0" xfId="0" applyFont="1" applyFill="1"/>
    <xf numFmtId="0" fontId="3" fillId="0" borderId="0" xfId="0" applyFont="1" applyFill="1"/>
    <xf numFmtId="0" fontId="2" fillId="2" borderId="0" xfId="0" applyFont="1" applyFill="1"/>
    <xf numFmtId="0" fontId="8" fillId="2" borderId="0" xfId="0" applyFont="1" applyFill="1"/>
    <xf numFmtId="0" fontId="21" fillId="0" borderId="0" xfId="0" applyFont="1" applyFill="1" applyAlignment="1">
      <alignment horizontal="left" vertical="top" wrapText="1"/>
    </xf>
    <xf numFmtId="0" fontId="23" fillId="0" borderId="0" xfId="0" applyFont="1" applyFill="1"/>
    <xf numFmtId="0" fontId="19" fillId="0" borderId="0" xfId="0" applyFont="1" applyAlignment="1">
      <alignment horizontal="justify" vertical="center"/>
    </xf>
    <xf numFmtId="0" fontId="25" fillId="0" borderId="0" xfId="0" applyFont="1" applyAlignment="1">
      <alignment horizontal="justify" vertical="center"/>
    </xf>
    <xf numFmtId="0" fontId="2" fillId="2" borderId="0" xfId="0" applyFont="1" applyFill="1" applyAlignment="1">
      <alignment horizontal="left" vertical="top"/>
    </xf>
    <xf numFmtId="0" fontId="2" fillId="0" borderId="0" xfId="0" applyFont="1" applyFill="1" applyAlignment="1">
      <alignment horizontal="left" vertical="top"/>
    </xf>
    <xf numFmtId="0" fontId="2" fillId="2" borderId="0" xfId="0" applyFont="1" applyFill="1" applyAlignment="1">
      <alignment horizontal="left" vertical="top" wrapText="1"/>
    </xf>
    <xf numFmtId="0" fontId="26" fillId="2" borderId="1" xfId="0" applyFont="1" applyFill="1" applyBorder="1" applyAlignment="1">
      <alignment horizontal="left" vertical="top" wrapText="1"/>
    </xf>
    <xf numFmtId="0" fontId="2" fillId="3" borderId="0" xfId="0" applyFont="1" applyFill="1"/>
    <xf numFmtId="0" fontId="2" fillId="4" borderId="0" xfId="0" applyFont="1" applyFill="1"/>
    <xf numFmtId="0" fontId="2" fillId="5" borderId="0" xfId="0" applyFont="1" applyFill="1"/>
    <xf numFmtId="4" fontId="29" fillId="2" borderId="0" xfId="0" applyNumberFormat="1" applyFont="1" applyFill="1" applyAlignment="1">
      <alignment horizontal="left" vertical="top" wrapText="1"/>
    </xf>
    <xf numFmtId="0" fontId="14" fillId="2" borderId="0" xfId="0" applyFont="1" applyFill="1"/>
    <xf numFmtId="0" fontId="32" fillId="4" borderId="0" xfId="0" applyFont="1" applyFill="1" applyBorder="1"/>
    <xf numFmtId="0" fontId="32" fillId="4" borderId="2" xfId="0" applyFont="1" applyFill="1" applyBorder="1"/>
    <xf numFmtId="0" fontId="32" fillId="4" borderId="1" xfId="0" applyFont="1" applyFill="1" applyBorder="1"/>
    <xf numFmtId="0" fontId="32" fillId="0" borderId="0" xfId="0" applyFont="1" applyFill="1" applyBorder="1"/>
    <xf numFmtId="0" fontId="32" fillId="0" borderId="2" xfId="0" applyFont="1" applyFill="1" applyBorder="1"/>
    <xf numFmtId="0" fontId="32" fillId="0" borderId="1" xfId="0" applyFont="1" applyFill="1" applyBorder="1"/>
    <xf numFmtId="0" fontId="2" fillId="4" borderId="0" xfId="0" applyFont="1" applyFill="1" applyAlignment="1">
      <alignment horizontal="center" vertical="center"/>
    </xf>
    <xf numFmtId="0" fontId="7" fillId="4" borderId="0" xfId="0" applyFont="1" applyFill="1"/>
    <xf numFmtId="4" fontId="31" fillId="2" borderId="0" xfId="0" applyNumberFormat="1" applyFont="1" applyFill="1" applyAlignment="1">
      <alignment horizontal="left" vertical="top" wrapText="1"/>
    </xf>
    <xf numFmtId="0" fontId="2" fillId="6" borderId="0" xfId="0" applyFont="1" applyFill="1"/>
    <xf numFmtId="0" fontId="2" fillId="0" borderId="0" xfId="0" applyFont="1" applyFill="1" applyBorder="1" applyAlignment="1">
      <alignment horizontal="left" vertical="top" wrapText="1"/>
    </xf>
    <xf numFmtId="0" fontId="14" fillId="6" borderId="0" xfId="0" applyFont="1" applyFill="1"/>
    <xf numFmtId="164" fontId="14" fillId="6" borderId="0" xfId="0" applyNumberFormat="1" applyFont="1" applyFill="1"/>
    <xf numFmtId="0" fontId="14" fillId="0" borderId="0" xfId="0" applyFont="1" applyFill="1" applyAlignment="1">
      <alignment horizontal="left"/>
    </xf>
    <xf numFmtId="0" fontId="28" fillId="0" borderId="0" xfId="0" applyFont="1" applyFill="1" applyAlignment="1">
      <alignment horizontal="left"/>
    </xf>
    <xf numFmtId="0" fontId="12" fillId="0" borderId="0" xfId="0" applyFont="1" applyFill="1" applyBorder="1" applyAlignment="1">
      <alignment horizontal="left" vertical="top" wrapText="1"/>
    </xf>
    <xf numFmtId="0" fontId="20" fillId="2" borderId="0" xfId="0" applyFont="1" applyFill="1" applyBorder="1" applyAlignment="1">
      <alignment horizontal="left" vertical="top" wrapText="1"/>
    </xf>
    <xf numFmtId="0" fontId="16" fillId="2" borderId="2" xfId="0" applyFont="1" applyFill="1" applyBorder="1" applyAlignment="1">
      <alignment vertical="top" wrapText="1"/>
    </xf>
    <xf numFmtId="0" fontId="2" fillId="2" borderId="0" xfId="0" applyFont="1" applyFill="1" applyAlignment="1">
      <alignment vertical="top"/>
    </xf>
    <xf numFmtId="0" fontId="2" fillId="7" borderId="0" xfId="0" applyFont="1" applyFill="1"/>
    <xf numFmtId="0" fontId="2" fillId="6" borderId="0" xfId="0" applyFont="1" applyFill="1" applyBorder="1"/>
    <xf numFmtId="0" fontId="19" fillId="6" borderId="0" xfId="0" applyFont="1" applyFill="1" applyAlignment="1">
      <alignment horizontal="justify" vertical="center"/>
    </xf>
    <xf numFmtId="0" fontId="2" fillId="6" borderId="0" xfId="0" applyFont="1" applyFill="1" applyAlignment="1">
      <alignment horizontal="center"/>
    </xf>
    <xf numFmtId="0" fontId="25" fillId="6" borderId="0" xfId="0" applyFont="1" applyFill="1" applyAlignment="1">
      <alignment horizontal="center" vertical="center"/>
    </xf>
    <xf numFmtId="0" fontId="2" fillId="6" borderId="0" xfId="0" applyFont="1" applyFill="1" applyAlignment="1">
      <alignment horizontal="left" vertical="top"/>
    </xf>
    <xf numFmtId="0" fontId="2" fillId="2" borderId="1" xfId="0" applyFont="1" applyFill="1" applyBorder="1"/>
    <xf numFmtId="0" fontId="2" fillId="2" borderId="1" xfId="0" applyFont="1" applyFill="1" applyBorder="1" applyAlignment="1">
      <alignment vertical="top"/>
    </xf>
    <xf numFmtId="0" fontId="2" fillId="2" borderId="0" xfId="0" applyFont="1" applyFill="1" applyBorder="1"/>
    <xf numFmtId="0" fontId="2" fillId="4" borderId="1" xfId="0" applyFont="1" applyFill="1" applyBorder="1" applyAlignment="1">
      <alignment horizontal="center" vertical="center"/>
    </xf>
    <xf numFmtId="0" fontId="17" fillId="2" borderId="2" xfId="0" applyFont="1" applyFill="1" applyBorder="1" applyAlignment="1">
      <alignment vertical="top" wrapText="1"/>
    </xf>
    <xf numFmtId="0" fontId="17" fillId="7" borderId="2" xfId="0" applyFont="1" applyFill="1" applyBorder="1" applyAlignment="1">
      <alignment vertical="top" wrapText="1"/>
    </xf>
    <xf numFmtId="0" fontId="15" fillId="0" borderId="2" xfId="0" applyFont="1" applyFill="1" applyBorder="1" applyAlignment="1">
      <alignment vertical="top" wrapText="1"/>
    </xf>
    <xf numFmtId="0" fontId="5" fillId="0" borderId="0" xfId="0" applyFont="1" applyFill="1" applyAlignment="1">
      <alignment horizontal="center" vertical="center" wrapText="1"/>
    </xf>
    <xf numFmtId="0" fontId="11" fillId="0" borderId="0" xfId="0" applyFont="1" applyFill="1" applyAlignment="1">
      <alignment horizontal="right"/>
    </xf>
    <xf numFmtId="164" fontId="27" fillId="2" borderId="1" xfId="0" applyNumberFormat="1" applyFont="1" applyFill="1" applyBorder="1" applyAlignment="1">
      <alignment horizontal="center" vertical="center" wrapText="1"/>
    </xf>
    <xf numFmtId="0" fontId="13" fillId="2" borderId="1" xfId="0" applyFont="1" applyFill="1" applyBorder="1" applyAlignment="1">
      <alignment horizontal="right" vertical="top" wrapText="1"/>
    </xf>
    <xf numFmtId="164" fontId="10" fillId="2" borderId="1" xfId="0" applyNumberFormat="1" applyFont="1" applyFill="1" applyBorder="1" applyAlignment="1">
      <alignment horizontal="center" vertical="center" wrapText="1"/>
    </xf>
    <xf numFmtId="0" fontId="33" fillId="2" borderId="1" xfId="0" applyFont="1" applyFill="1" applyBorder="1" applyAlignment="1">
      <alignment horizontal="right" vertical="top" wrapText="1"/>
    </xf>
    <xf numFmtId="0" fontId="6" fillId="2" borderId="1" xfId="0" applyFont="1" applyFill="1" applyBorder="1" applyAlignment="1">
      <alignment horizontal="right" vertical="top" wrapText="1"/>
    </xf>
    <xf numFmtId="0" fontId="11" fillId="2" borderId="1" xfId="0" applyFont="1" applyFill="1" applyBorder="1" applyAlignment="1">
      <alignment horizontal="right" vertical="top" wrapText="1"/>
    </xf>
    <xf numFmtId="0" fontId="5" fillId="2" borderId="1" xfId="0" applyFont="1" applyFill="1" applyBorder="1" applyAlignment="1">
      <alignment horizontal="left" vertical="top" wrapText="1"/>
    </xf>
    <xf numFmtId="0" fontId="6"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0" fontId="13" fillId="0" borderId="1" xfId="0" applyFont="1" applyFill="1" applyBorder="1" applyAlignment="1">
      <alignment horizontal="right" vertical="top" wrapText="1"/>
    </xf>
    <xf numFmtId="0" fontId="33" fillId="0" borderId="1" xfId="0" applyFont="1" applyFill="1" applyBorder="1" applyAlignment="1">
      <alignment horizontal="right" vertical="top" wrapText="1"/>
    </xf>
    <xf numFmtId="0" fontId="13" fillId="2" borderId="1" xfId="0" applyFont="1" applyFill="1" applyBorder="1" applyAlignment="1">
      <alignment horizontal="right" vertical="center" wrapText="1"/>
    </xf>
    <xf numFmtId="0" fontId="33" fillId="2" borderId="1" xfId="0" applyFont="1" applyFill="1" applyBorder="1" applyAlignment="1">
      <alignment horizontal="right" vertical="center" wrapText="1"/>
    </xf>
    <xf numFmtId="2" fontId="13" fillId="2" borderId="3" xfId="0" applyNumberFormat="1" applyFont="1" applyFill="1" applyBorder="1" applyAlignment="1">
      <alignment horizontal="right" vertical="top" wrapText="1"/>
    </xf>
    <xf numFmtId="0" fontId="13" fillId="2" borderId="4" xfId="0" applyFont="1" applyFill="1" applyBorder="1" applyAlignment="1">
      <alignment horizontal="right" vertical="center" wrapText="1"/>
    </xf>
    <xf numFmtId="0" fontId="33" fillId="2" borderId="4" xfId="0" applyFont="1" applyFill="1" applyBorder="1" applyAlignment="1">
      <alignment horizontal="right" vertical="center" wrapText="1"/>
    </xf>
    <xf numFmtId="0" fontId="13" fillId="0" borderId="1"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11" fillId="0" borderId="3" xfId="0" applyFont="1" applyFill="1" applyBorder="1" applyAlignment="1">
      <alignment horizontal="right" vertical="top" wrapText="1"/>
    </xf>
    <xf numFmtId="0" fontId="13" fillId="2" borderId="4" xfId="0" applyFont="1" applyFill="1" applyBorder="1" applyAlignment="1">
      <alignment horizontal="right" vertical="top" wrapText="1"/>
    </xf>
    <xf numFmtId="0" fontId="33" fillId="2" borderId="4" xfId="0" applyFont="1" applyFill="1" applyBorder="1" applyAlignment="1">
      <alignment horizontal="right" vertical="top" wrapText="1"/>
    </xf>
    <xf numFmtId="0" fontId="33" fillId="2" borderId="5" xfId="0" applyFont="1" applyFill="1" applyBorder="1" applyAlignment="1">
      <alignment horizontal="right" vertical="top" wrapText="1"/>
    </xf>
    <xf numFmtId="164" fontId="26" fillId="2" borderId="0" xfId="0" applyNumberFormat="1" applyFont="1" applyFill="1" applyAlignment="1">
      <alignment horizontal="center" vertical="center"/>
    </xf>
    <xf numFmtId="164" fontId="5" fillId="0" borderId="0" xfId="0" applyNumberFormat="1" applyFont="1" applyFill="1" applyAlignment="1">
      <alignment horizontal="center" vertical="center" wrapText="1"/>
    </xf>
    <xf numFmtId="164" fontId="5" fillId="2" borderId="1" xfId="0" applyNumberFormat="1" applyFont="1" applyFill="1" applyBorder="1" applyAlignment="1">
      <alignment horizontal="center" vertical="center"/>
    </xf>
    <xf numFmtId="164" fontId="26" fillId="2"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top" wrapText="1"/>
    </xf>
    <xf numFmtId="0" fontId="11" fillId="2" borderId="1" xfId="0" applyNumberFormat="1" applyFont="1" applyFill="1" applyBorder="1" applyAlignment="1">
      <alignment horizontal="center" vertical="center" wrapText="1"/>
    </xf>
    <xf numFmtId="0" fontId="3" fillId="0" borderId="0" xfId="0" applyNumberFormat="1" applyFont="1" applyFill="1"/>
    <xf numFmtId="0" fontId="2" fillId="7" borderId="1" xfId="0" applyFont="1" applyFill="1" applyBorder="1" applyAlignment="1">
      <alignment horizontal="center" vertical="center"/>
    </xf>
    <xf numFmtId="0" fontId="2" fillId="0" borderId="0" xfId="0" applyFont="1" applyFill="1" applyAlignment="1">
      <alignment vertical="top"/>
    </xf>
    <xf numFmtId="0" fontId="24" fillId="0" borderId="0" xfId="0" applyFont="1" applyFill="1" applyAlignment="1">
      <alignment horizontal="left" vertical="top"/>
    </xf>
    <xf numFmtId="0" fontId="27" fillId="5" borderId="1" xfId="0" applyFont="1" applyFill="1" applyBorder="1" applyAlignment="1">
      <alignment horizontal="left" vertical="top" wrapText="1"/>
    </xf>
    <xf numFmtId="0" fontId="14" fillId="7" borderId="0" xfId="0" applyFont="1" applyFill="1"/>
    <xf numFmtId="0" fontId="7" fillId="6" borderId="0" xfId="0" applyFont="1" applyFill="1"/>
    <xf numFmtId="0" fontId="2" fillId="6" borderId="1" xfId="0" applyFont="1" applyFill="1" applyBorder="1" applyAlignment="1">
      <alignment horizontal="left"/>
    </xf>
    <xf numFmtId="0" fontId="24" fillId="0" borderId="0" xfId="0" applyFont="1" applyFill="1" applyBorder="1" applyAlignment="1">
      <alignment horizontal="left" vertical="top" wrapText="1"/>
    </xf>
    <xf numFmtId="0" fontId="33" fillId="2" borderId="3" xfId="0" applyFont="1" applyFill="1" applyBorder="1" applyAlignment="1">
      <alignment horizontal="right" vertical="top" wrapText="1"/>
    </xf>
    <xf numFmtId="0" fontId="2" fillId="2" borderId="0" xfId="0" applyFont="1" applyFill="1" applyBorder="1" applyAlignment="1">
      <alignment horizontal="left" vertical="top" wrapText="1"/>
    </xf>
    <xf numFmtId="0" fontId="26" fillId="5" borderId="1" xfId="0" applyFont="1" applyFill="1" applyBorder="1" applyAlignment="1">
      <alignment horizontal="left" vertical="top" wrapText="1"/>
    </xf>
    <xf numFmtId="0" fontId="6" fillId="5" borderId="1" xfId="0" applyFont="1" applyFill="1" applyBorder="1" applyAlignment="1">
      <alignment horizontal="right" vertical="top" wrapText="1"/>
    </xf>
    <xf numFmtId="0" fontId="11" fillId="5" borderId="1" xfId="0" applyFont="1" applyFill="1" applyBorder="1" applyAlignment="1">
      <alignment horizontal="right" vertical="top" wrapText="1"/>
    </xf>
    <xf numFmtId="0" fontId="33" fillId="5" borderId="1" xfId="0" applyFont="1" applyFill="1" applyBorder="1" applyAlignment="1">
      <alignment horizontal="right" vertical="top" wrapText="1"/>
    </xf>
    <xf numFmtId="0" fontId="5" fillId="2" borderId="1" xfId="0" applyFont="1" applyFill="1" applyBorder="1" applyAlignment="1">
      <alignment horizontal="left" vertical="center" wrapText="1"/>
    </xf>
    <xf numFmtId="164" fontId="27" fillId="2" borderId="1" xfId="0" applyNumberFormat="1" applyFont="1" applyFill="1" applyBorder="1" applyAlignment="1">
      <alignment horizontal="center" vertical="center"/>
    </xf>
    <xf numFmtId="0" fontId="2" fillId="0" borderId="0" xfId="0" applyFont="1" applyFill="1" applyAlignment="1">
      <alignment vertical="top" wrapText="1"/>
    </xf>
    <xf numFmtId="0" fontId="24" fillId="2" borderId="0" xfId="0" applyFont="1" applyFill="1" applyAlignment="1">
      <alignment vertical="top"/>
    </xf>
    <xf numFmtId="0" fontId="2" fillId="8" borderId="0" xfId="0" applyFont="1" applyFill="1"/>
    <xf numFmtId="0" fontId="14" fillId="8" borderId="0" xfId="0" applyFont="1" applyFill="1"/>
    <xf numFmtId="0" fontId="5" fillId="2" borderId="4" xfId="0" applyFont="1" applyFill="1" applyBorder="1" applyAlignment="1">
      <alignment vertical="top" wrapText="1"/>
    </xf>
    <xf numFmtId="0" fontId="5" fillId="2" borderId="6" xfId="0" applyFont="1" applyFill="1" applyBorder="1" applyAlignment="1">
      <alignment vertical="top" wrapText="1"/>
    </xf>
    <xf numFmtId="0" fontId="13" fillId="2" borderId="4" xfId="0" applyFont="1" applyFill="1" applyBorder="1" applyAlignment="1">
      <alignment horizontal="left" vertical="center" wrapText="1"/>
    </xf>
    <xf numFmtId="164" fontId="38" fillId="0" borderId="0" xfId="0" applyNumberFormat="1" applyFont="1" applyFill="1" applyAlignment="1">
      <alignment horizontal="right"/>
    </xf>
    <xf numFmtId="164" fontId="39" fillId="2" borderId="0" xfId="0" applyNumberFormat="1" applyFont="1" applyFill="1" applyAlignment="1">
      <alignment horizontal="center" vertical="center"/>
    </xf>
    <xf numFmtId="0" fontId="40" fillId="0" borderId="0" xfId="0" applyFont="1" applyFill="1" applyAlignment="1">
      <alignment horizontal="center"/>
    </xf>
    <xf numFmtId="0" fontId="41" fillId="3" borderId="1" xfId="0" applyFont="1" applyFill="1" applyBorder="1" applyAlignment="1">
      <alignment horizontal="center" vertical="center"/>
    </xf>
    <xf numFmtId="0" fontId="41" fillId="0" borderId="0" xfId="0" applyFont="1" applyFill="1"/>
    <xf numFmtId="0" fontId="37" fillId="2" borderId="1" xfId="0" applyFont="1" applyFill="1" applyBorder="1" applyAlignment="1">
      <alignment horizontal="center" vertical="center" wrapText="1"/>
    </xf>
    <xf numFmtId="0" fontId="11" fillId="2" borderId="1" xfId="0" applyFont="1" applyFill="1" applyBorder="1" applyAlignment="1">
      <alignment horizontal="right" vertical="center" wrapText="1"/>
    </xf>
    <xf numFmtId="0" fontId="2" fillId="2" borderId="1" xfId="0" applyFont="1" applyFill="1" applyBorder="1" applyAlignment="1">
      <alignment horizontal="left"/>
    </xf>
    <xf numFmtId="164" fontId="2" fillId="0" borderId="0" xfId="0" applyNumberFormat="1" applyFont="1" applyFill="1"/>
    <xf numFmtId="0" fontId="2" fillId="9" borderId="0" xfId="0" applyFont="1" applyFill="1"/>
    <xf numFmtId="164" fontId="7" fillId="9" borderId="0" xfId="0" applyNumberFormat="1" applyFont="1" applyFill="1"/>
    <xf numFmtId="0" fontId="7" fillId="9" borderId="0" xfId="0" applyFont="1" applyFill="1" applyAlignment="1">
      <alignment horizontal="right"/>
    </xf>
    <xf numFmtId="164" fontId="3" fillId="0" borderId="0" xfId="0" applyNumberFormat="1" applyFont="1" applyFill="1"/>
    <xf numFmtId="0" fontId="43" fillId="0" borderId="0" xfId="0" applyFont="1" applyFill="1" applyAlignment="1">
      <alignment horizontal="center" vertical="center" wrapText="1"/>
    </xf>
    <xf numFmtId="0" fontId="47" fillId="2" borderId="0" xfId="0" applyFont="1" applyFill="1" applyAlignment="1">
      <alignment horizontal="right"/>
    </xf>
    <xf numFmtId="0" fontId="45" fillId="2" borderId="1" xfId="0" applyNumberFormat="1" applyFont="1" applyFill="1" applyBorder="1" applyAlignment="1">
      <alignment horizontal="center" vertical="top" wrapText="1"/>
    </xf>
    <xf numFmtId="0" fontId="43" fillId="2" borderId="1" xfId="0" applyFont="1" applyFill="1" applyBorder="1" applyAlignment="1">
      <alignment horizontal="left" vertical="top" wrapText="1"/>
    </xf>
    <xf numFmtId="0" fontId="43" fillId="2" borderId="2" xfId="0" applyFont="1" applyFill="1" applyBorder="1" applyAlignment="1">
      <alignment vertical="top" wrapText="1"/>
    </xf>
    <xf numFmtId="0" fontId="42" fillId="2" borderId="0" xfId="0" applyFont="1" applyFill="1" applyAlignment="1">
      <alignment horizontal="left"/>
    </xf>
    <xf numFmtId="164" fontId="43" fillId="2" borderId="1" xfId="0" applyNumberFormat="1" applyFont="1" applyFill="1" applyBorder="1" applyAlignment="1">
      <alignment horizontal="center" vertical="center" wrapText="1"/>
    </xf>
    <xf numFmtId="164" fontId="42" fillId="2" borderId="1" xfId="0" applyNumberFormat="1" applyFont="1" applyFill="1" applyBorder="1" applyAlignment="1">
      <alignment horizontal="center" vertical="center" wrapText="1"/>
    </xf>
    <xf numFmtId="164" fontId="48" fillId="2" borderId="1" xfId="0" applyNumberFormat="1" applyFont="1" applyFill="1" applyBorder="1" applyAlignment="1">
      <alignment horizontal="center" vertical="center" wrapText="1"/>
    </xf>
    <xf numFmtId="164" fontId="49" fillId="2" borderId="1" xfId="0" applyNumberFormat="1" applyFont="1" applyFill="1" applyBorder="1" applyAlignment="1">
      <alignment horizontal="center" vertical="center" wrapText="1"/>
    </xf>
    <xf numFmtId="164" fontId="49" fillId="0" borderId="1" xfId="0" applyNumberFormat="1" applyFont="1" applyBorder="1" applyAlignment="1">
      <alignment horizontal="center" vertical="top" wrapText="1"/>
    </xf>
    <xf numFmtId="164" fontId="48" fillId="0" borderId="1" xfId="0" applyNumberFormat="1" applyFont="1" applyBorder="1" applyAlignment="1">
      <alignment horizontal="center" vertical="top" wrapText="1"/>
    </xf>
    <xf numFmtId="164" fontId="48" fillId="0" borderId="1" xfId="0" applyNumberFormat="1" applyFont="1" applyFill="1" applyBorder="1" applyAlignment="1">
      <alignment horizontal="center" vertical="center" wrapText="1"/>
    </xf>
    <xf numFmtId="164" fontId="49" fillId="0" borderId="1" xfId="0" applyNumberFormat="1" applyFont="1" applyFill="1" applyBorder="1" applyAlignment="1">
      <alignment horizontal="center" vertical="center" wrapText="1"/>
    </xf>
    <xf numFmtId="0" fontId="7" fillId="2" borderId="0" xfId="0" applyFont="1" applyFill="1"/>
    <xf numFmtId="4" fontId="49" fillId="0" borderId="1" xfId="0" applyNumberFormat="1" applyFont="1" applyBorder="1" applyAlignment="1">
      <alignment horizontal="center" vertical="top" wrapText="1"/>
    </xf>
    <xf numFmtId="4" fontId="48" fillId="0" borderId="1" xfId="0" applyNumberFormat="1" applyFont="1" applyBorder="1" applyAlignment="1">
      <alignment horizontal="center" vertical="top" wrapText="1"/>
    </xf>
    <xf numFmtId="164" fontId="49" fillId="2" borderId="3" xfId="0" applyNumberFormat="1" applyFont="1" applyFill="1" applyBorder="1" applyAlignment="1">
      <alignment horizontal="center" vertical="center" wrapText="1"/>
    </xf>
    <xf numFmtId="164" fontId="49" fillId="2" borderId="4" xfId="0" applyNumberFormat="1" applyFont="1" applyFill="1" applyBorder="1" applyAlignment="1">
      <alignment horizontal="center" vertical="center" wrapText="1"/>
    </xf>
    <xf numFmtId="164" fontId="49" fillId="0" borderId="1" xfId="0" applyNumberFormat="1" applyFont="1" applyBorder="1" applyAlignment="1">
      <alignment horizontal="center" vertical="center" wrapText="1"/>
    </xf>
    <xf numFmtId="164" fontId="48" fillId="2" borderId="4" xfId="0" applyNumberFormat="1" applyFont="1" applyFill="1" applyBorder="1" applyAlignment="1">
      <alignment horizontal="center" vertical="center" wrapText="1"/>
    </xf>
    <xf numFmtId="164" fontId="48" fillId="0" borderId="1" xfId="0" applyNumberFormat="1" applyFont="1" applyBorder="1" applyAlignment="1">
      <alignment horizontal="center" vertical="center" wrapText="1"/>
    </xf>
    <xf numFmtId="164" fontId="48" fillId="2" borderId="7" xfId="0" applyNumberFormat="1" applyFont="1" applyFill="1" applyBorder="1" applyAlignment="1">
      <alignment horizontal="center" vertical="center" wrapText="1"/>
    </xf>
    <xf numFmtId="0" fontId="7" fillId="0" borderId="0" xfId="0" applyFont="1" applyFill="1" applyAlignment="1">
      <alignment horizontal="left"/>
    </xf>
    <xf numFmtId="164" fontId="48" fillId="2" borderId="3" xfId="0" applyNumberFormat="1" applyFont="1" applyFill="1" applyBorder="1" applyAlignment="1">
      <alignment horizontal="center" vertical="center" wrapText="1"/>
    </xf>
    <xf numFmtId="164" fontId="49" fillId="2" borderId="1" xfId="0" applyNumberFormat="1" applyFont="1" applyFill="1" applyBorder="1" applyAlignment="1">
      <alignment horizontal="center" vertical="center"/>
    </xf>
    <xf numFmtId="164" fontId="48" fillId="2" borderId="1" xfId="0" applyNumberFormat="1" applyFont="1" applyFill="1" applyBorder="1" applyAlignment="1">
      <alignment horizontal="center" vertical="center"/>
    </xf>
    <xf numFmtId="164" fontId="49" fillId="2" borderId="0" xfId="0" applyNumberFormat="1" applyFont="1" applyFill="1" applyAlignment="1">
      <alignment horizontal="center" vertical="center"/>
    </xf>
    <xf numFmtId="164" fontId="48" fillId="2" borderId="0" xfId="0" applyNumberFormat="1" applyFont="1" applyFill="1" applyAlignment="1">
      <alignment horizontal="center" vertical="center"/>
    </xf>
    <xf numFmtId="0" fontId="27" fillId="10" borderId="1" xfId="0" applyFont="1" applyFill="1" applyBorder="1" applyAlignment="1">
      <alignment horizontal="left" vertical="top" wrapText="1"/>
    </xf>
    <xf numFmtId="0" fontId="11" fillId="10" borderId="1" xfId="0" applyFont="1" applyFill="1" applyBorder="1" applyAlignment="1">
      <alignment horizontal="left" vertical="top" wrapText="1"/>
    </xf>
    <xf numFmtId="0" fontId="27" fillId="10" borderId="3" xfId="0" applyFont="1" applyFill="1" applyBorder="1" applyAlignment="1">
      <alignment horizontal="left" vertical="top" wrapText="1"/>
    </xf>
    <xf numFmtId="0" fontId="26" fillId="10" borderId="1" xfId="0" applyFont="1" applyFill="1" applyBorder="1" applyAlignment="1">
      <alignment horizontal="left" vertical="top" wrapText="1"/>
    </xf>
    <xf numFmtId="0" fontId="10" fillId="10" borderId="1" xfId="0" applyFont="1" applyFill="1" applyBorder="1" applyAlignment="1">
      <alignment horizontal="left" vertical="top" wrapText="1"/>
    </xf>
    <xf numFmtId="0" fontId="27" fillId="10" borderId="4" xfId="0" applyFont="1" applyFill="1" applyBorder="1" applyAlignment="1">
      <alignment horizontal="left" vertical="top" wrapText="1"/>
    </xf>
    <xf numFmtId="0" fontId="42" fillId="2" borderId="8" xfId="0" applyFont="1" applyFill="1" applyBorder="1" applyAlignment="1">
      <alignment horizontal="left" vertical="top" wrapText="1"/>
    </xf>
    <xf numFmtId="0" fontId="26" fillId="11" borderId="1" xfId="0" applyFont="1" applyFill="1" applyBorder="1" applyAlignment="1">
      <alignment horizontal="left" vertical="top" wrapText="1"/>
    </xf>
    <xf numFmtId="164" fontId="10" fillId="0" borderId="0" xfId="0" applyNumberFormat="1" applyFont="1" applyFill="1" applyAlignment="1">
      <alignment horizontal="center" vertical="center" wrapText="1"/>
    </xf>
    <xf numFmtId="164" fontId="54" fillId="2" borderId="0" xfId="0" applyNumberFormat="1" applyFont="1" applyFill="1" applyAlignment="1">
      <alignment horizontal="center" vertical="center"/>
    </xf>
    <xf numFmtId="0" fontId="33" fillId="2" borderId="1" xfId="0" applyNumberFormat="1" applyFont="1" applyFill="1" applyBorder="1" applyAlignment="1">
      <alignment horizontal="center" vertical="center" wrapText="1"/>
    </xf>
    <xf numFmtId="0" fontId="10" fillId="2" borderId="6" xfId="0" applyFont="1" applyFill="1" applyBorder="1" applyAlignment="1">
      <alignment vertical="top" wrapText="1"/>
    </xf>
    <xf numFmtId="164" fontId="10" fillId="2" borderId="1" xfId="0" applyNumberFormat="1" applyFont="1" applyFill="1" applyBorder="1" applyAlignment="1">
      <alignment horizontal="center" vertical="center"/>
    </xf>
    <xf numFmtId="164" fontId="27" fillId="2" borderId="0" xfId="0" applyNumberFormat="1" applyFont="1" applyFill="1" applyAlignment="1">
      <alignment horizontal="center" vertical="center"/>
    </xf>
    <xf numFmtId="0" fontId="27" fillId="0" borderId="1" xfId="0" applyFont="1" applyFill="1" applyBorder="1" applyAlignment="1">
      <alignment horizontal="left" vertical="top" wrapText="1"/>
    </xf>
    <xf numFmtId="0" fontId="27" fillId="0" borderId="3" xfId="0" applyFont="1" applyFill="1" applyBorder="1" applyAlignment="1">
      <alignment horizontal="left" vertical="top" wrapText="1"/>
    </xf>
    <xf numFmtId="0" fontId="27" fillId="12" borderId="1" xfId="0" applyFont="1" applyFill="1" applyBorder="1" applyAlignment="1">
      <alignment horizontal="left" vertical="top" wrapText="1"/>
    </xf>
    <xf numFmtId="0" fontId="56" fillId="2" borderId="0" xfId="0" applyFont="1" applyFill="1" applyAlignment="1">
      <alignment horizontal="right"/>
    </xf>
    <xf numFmtId="0" fontId="59" fillId="13" borderId="0" xfId="0" applyFont="1" applyFill="1"/>
    <xf numFmtId="0" fontId="61" fillId="13" borderId="0" xfId="0" applyFont="1" applyFill="1"/>
    <xf numFmtId="0" fontId="33" fillId="5" borderId="1" xfId="0" applyFont="1" applyFill="1" applyBorder="1" applyAlignment="1">
      <alignment horizontal="left" vertical="top" wrapText="1"/>
    </xf>
    <xf numFmtId="0" fontId="7" fillId="2" borderId="1" xfId="0" applyFont="1" applyFill="1" applyBorder="1" applyAlignment="1">
      <alignment horizontal="left"/>
    </xf>
    <xf numFmtId="164" fontId="10"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57" fillId="0" borderId="1" xfId="0" applyFont="1" applyFill="1" applyBorder="1" applyAlignment="1">
      <alignment horizontal="left" vertical="top" wrapText="1"/>
    </xf>
    <xf numFmtId="0" fontId="60" fillId="0" borderId="1" xfId="0" applyFont="1" applyFill="1" applyBorder="1" applyAlignment="1">
      <alignment horizontal="right" vertical="top" wrapText="1"/>
    </xf>
    <xf numFmtId="0" fontId="58" fillId="0" borderId="1" xfId="0" applyFont="1" applyFill="1" applyBorder="1" applyAlignment="1">
      <alignment horizontal="right" vertical="top" wrapText="1"/>
    </xf>
    <xf numFmtId="0" fontId="55" fillId="0" borderId="1" xfId="0" applyFont="1" applyFill="1" applyBorder="1" applyAlignment="1">
      <alignment horizontal="left" vertical="top" wrapText="1"/>
    </xf>
    <xf numFmtId="0" fontId="60" fillId="0" borderId="1" xfId="0" applyFont="1" applyFill="1" applyBorder="1" applyAlignment="1">
      <alignment horizontal="right" vertical="center" wrapText="1"/>
    </xf>
    <xf numFmtId="0" fontId="58" fillId="0" borderId="1" xfId="0" applyFont="1" applyFill="1" applyBorder="1" applyAlignment="1">
      <alignment horizontal="right" vertical="center" wrapText="1"/>
    </xf>
    <xf numFmtId="164" fontId="10" fillId="0" borderId="1" xfId="0" applyNumberFormat="1" applyFont="1" applyFill="1" applyBorder="1" applyAlignment="1">
      <alignment horizontal="center" vertical="center"/>
    </xf>
    <xf numFmtId="164" fontId="27" fillId="0" borderId="1" xfId="0" applyNumberFormat="1" applyFont="1" applyFill="1" applyBorder="1" applyAlignment="1">
      <alignment horizontal="center" vertical="center"/>
    </xf>
    <xf numFmtId="0" fontId="5" fillId="0" borderId="1" xfId="0" applyFont="1" applyFill="1" applyBorder="1" applyAlignment="1">
      <alignment horizontal="left" vertical="top" wrapText="1"/>
    </xf>
    <xf numFmtId="0" fontId="33" fillId="2" borderId="4" xfId="0" applyNumberFormat="1" applyFont="1" applyFill="1" applyBorder="1" applyAlignment="1">
      <alignment horizontal="center" vertical="top" wrapText="1"/>
    </xf>
    <xf numFmtId="0" fontId="43" fillId="2" borderId="6" xfId="0" applyFont="1" applyFill="1" applyBorder="1" applyAlignment="1">
      <alignment vertical="top" wrapText="1"/>
    </xf>
    <xf numFmtId="0" fontId="4" fillId="0" borderId="0" xfId="0" applyFont="1" applyFill="1" applyBorder="1"/>
    <xf numFmtId="0" fontId="41" fillId="0" borderId="0" xfId="0" applyFont="1" applyFill="1" applyBorder="1"/>
    <xf numFmtId="0" fontId="2" fillId="0" borderId="0" xfId="0" applyFont="1" applyFill="1" applyBorder="1"/>
    <xf numFmtId="0" fontId="3" fillId="0" borderId="0" xfId="0" applyNumberFormat="1" applyFont="1" applyFill="1" applyBorder="1"/>
    <xf numFmtId="0" fontId="8" fillId="2" borderId="0" xfId="0" applyFont="1" applyFill="1" applyBorder="1"/>
    <xf numFmtId="0" fontId="7" fillId="0" borderId="0" xfId="0" applyFont="1" applyFill="1" applyBorder="1"/>
    <xf numFmtId="0" fontId="2" fillId="3" borderId="0" xfId="0" applyFont="1" applyFill="1" applyBorder="1"/>
    <xf numFmtId="0" fontId="2" fillId="4" borderId="0" xfId="0" applyFont="1" applyFill="1" applyBorder="1"/>
    <xf numFmtId="0" fontId="2" fillId="5" borderId="0" xfId="0" applyFont="1" applyFill="1" applyBorder="1"/>
    <xf numFmtId="0" fontId="59" fillId="13" borderId="0" xfId="0" applyFont="1" applyFill="1" applyBorder="1"/>
    <xf numFmtId="0" fontId="61" fillId="13" borderId="0" xfId="0" applyFont="1" applyFill="1" applyBorder="1"/>
    <xf numFmtId="0" fontId="2" fillId="8" borderId="0" xfId="0" applyFont="1" applyFill="1" applyBorder="1"/>
    <xf numFmtId="0" fontId="14" fillId="8" borderId="0" xfId="0" applyFont="1" applyFill="1" applyBorder="1"/>
    <xf numFmtId="0" fontId="14" fillId="6" borderId="0" xfId="0" applyFont="1" applyFill="1" applyBorder="1"/>
    <xf numFmtId="0" fontId="14" fillId="0" borderId="0" xfId="0" applyFont="1" applyFill="1" applyBorder="1" applyAlignment="1">
      <alignment horizontal="left"/>
    </xf>
    <xf numFmtId="0" fontId="28" fillId="0" borderId="0" xfId="0" applyFont="1" applyFill="1" applyBorder="1" applyAlignment="1">
      <alignment horizontal="left"/>
    </xf>
    <xf numFmtId="0" fontId="2" fillId="6" borderId="0" xfId="0" applyFont="1" applyFill="1" applyBorder="1" applyAlignment="1">
      <alignment horizontal="center"/>
    </xf>
    <xf numFmtId="0" fontId="2" fillId="6" borderId="0" xfId="0" applyFont="1" applyFill="1" applyBorder="1" applyAlignment="1">
      <alignment horizontal="left"/>
    </xf>
    <xf numFmtId="0" fontId="3" fillId="0" borderId="0" xfId="0" applyFont="1" applyFill="1" applyBorder="1"/>
    <xf numFmtId="0" fontId="8" fillId="0" borderId="0" xfId="0" applyFont="1" applyFill="1" applyBorder="1"/>
    <xf numFmtId="0" fontId="14" fillId="0" borderId="0" xfId="0" applyFont="1" applyFill="1" applyBorder="1"/>
    <xf numFmtId="0" fontId="2" fillId="7" borderId="0" xfId="0" applyFont="1" applyFill="1" applyBorder="1"/>
    <xf numFmtId="0" fontId="7" fillId="2" borderId="0" xfId="0" applyFont="1" applyFill="1" applyBorder="1"/>
    <xf numFmtId="0" fontId="2" fillId="0" borderId="0" xfId="0" applyFont="1" applyFill="1" applyBorder="1" applyAlignment="1">
      <alignment horizontal="left"/>
    </xf>
    <xf numFmtId="0" fontId="7" fillId="0" borderId="0" xfId="0" applyFont="1" applyFill="1" applyBorder="1" applyAlignment="1">
      <alignment horizontal="left"/>
    </xf>
    <xf numFmtId="0" fontId="7" fillId="6" borderId="0" xfId="0" applyFont="1" applyFill="1" applyBorder="1"/>
    <xf numFmtId="0" fontId="2" fillId="4" borderId="0" xfId="0" applyFont="1" applyFill="1" applyBorder="1" applyAlignment="1">
      <alignment horizontal="center" vertical="center"/>
    </xf>
    <xf numFmtId="0" fontId="7" fillId="4" borderId="0" xfId="0" applyFont="1" applyFill="1" applyBorder="1"/>
    <xf numFmtId="0" fontId="14" fillId="7" borderId="0" xfId="0" applyFont="1" applyFill="1" applyBorder="1"/>
    <xf numFmtId="0" fontId="14" fillId="2" borderId="0" xfId="0" applyFont="1" applyFill="1" applyBorder="1"/>
    <xf numFmtId="0" fontId="7" fillId="2" borderId="0" xfId="0" applyFont="1" applyFill="1" applyBorder="1" applyAlignment="1">
      <alignment horizontal="left"/>
    </xf>
    <xf numFmtId="0" fontId="2" fillId="2" borderId="0" xfId="0" applyFont="1" applyFill="1" applyBorder="1" applyAlignment="1">
      <alignment horizontal="left"/>
    </xf>
    <xf numFmtId="0" fontId="10" fillId="5" borderId="1" xfId="0" applyNumberFormat="1" applyFont="1" applyFill="1" applyBorder="1" applyAlignment="1">
      <alignment horizontal="left" vertical="top" wrapText="1"/>
    </xf>
    <xf numFmtId="164" fontId="64" fillId="0" borderId="1" xfId="0" applyNumberFormat="1" applyFont="1" applyFill="1" applyBorder="1" applyAlignment="1">
      <alignment horizontal="center" vertical="center" wrapText="1"/>
    </xf>
    <xf numFmtId="164" fontId="65" fillId="0" borderId="1" xfId="0" applyNumberFormat="1" applyFont="1" applyFill="1" applyBorder="1" applyAlignment="1">
      <alignment horizontal="center" vertical="center" wrapText="1"/>
    </xf>
    <xf numFmtId="0" fontId="2" fillId="0" borderId="0" xfId="0" applyFont="1" applyFill="1" applyBorder="1" applyAlignment="1">
      <alignment wrapText="1"/>
    </xf>
    <xf numFmtId="164" fontId="64" fillId="0" borderId="1" xfId="0" applyNumberFormat="1" applyFont="1" applyFill="1" applyBorder="1" applyAlignment="1">
      <alignment horizontal="center" vertical="center"/>
    </xf>
    <xf numFmtId="164" fontId="65" fillId="0" borderId="1" xfId="0" applyNumberFormat="1" applyFont="1" applyFill="1" applyBorder="1" applyAlignment="1">
      <alignment horizontal="center" vertical="center"/>
    </xf>
    <xf numFmtId="4" fontId="64" fillId="0" borderId="1" xfId="0" applyNumberFormat="1" applyFont="1" applyFill="1" applyBorder="1" applyAlignment="1">
      <alignment horizontal="center" vertical="top" wrapText="1"/>
    </xf>
    <xf numFmtId="164" fontId="64" fillId="0" borderId="1" xfId="0" applyNumberFormat="1" applyFont="1" applyFill="1" applyBorder="1" applyAlignment="1">
      <alignment horizontal="center" vertical="top" wrapText="1"/>
    </xf>
    <xf numFmtId="4" fontId="65" fillId="0" borderId="1" xfId="0" applyNumberFormat="1" applyFont="1" applyFill="1" applyBorder="1" applyAlignment="1">
      <alignment horizontal="center" vertical="top" wrapText="1"/>
    </xf>
    <xf numFmtId="164" fontId="65" fillId="0" borderId="1" xfId="0" applyNumberFormat="1" applyFont="1" applyFill="1" applyBorder="1" applyAlignment="1">
      <alignment horizontal="center" vertical="top" wrapText="1"/>
    </xf>
    <xf numFmtId="0" fontId="2" fillId="13" borderId="0" xfId="0" applyFont="1" applyFill="1" applyBorder="1" applyAlignment="1">
      <alignment wrapText="1"/>
    </xf>
    <xf numFmtId="164" fontId="64" fillId="0" borderId="3" xfId="0" applyNumberFormat="1" applyFont="1" applyFill="1" applyBorder="1" applyAlignment="1">
      <alignment horizontal="center" vertical="center" wrapText="1"/>
    </xf>
    <xf numFmtId="164" fontId="64" fillId="0" borderId="4" xfId="0" applyNumberFormat="1" applyFont="1" applyFill="1" applyBorder="1" applyAlignment="1">
      <alignment horizontal="center" vertical="center" wrapText="1"/>
    </xf>
    <xf numFmtId="164" fontId="65" fillId="0" borderId="4" xfId="0" applyNumberFormat="1" applyFont="1" applyFill="1" applyBorder="1" applyAlignment="1">
      <alignment horizontal="center" vertical="center" wrapText="1"/>
    </xf>
    <xf numFmtId="164" fontId="65" fillId="0" borderId="7" xfId="0" applyNumberFormat="1" applyFont="1" applyFill="1" applyBorder="1" applyAlignment="1">
      <alignment horizontal="center" vertical="center" wrapText="1"/>
    </xf>
    <xf numFmtId="0" fontId="2" fillId="2" borderId="0" xfId="0" applyFont="1" applyFill="1" applyBorder="1" applyAlignment="1">
      <alignment wrapText="1"/>
    </xf>
    <xf numFmtId="0" fontId="68" fillId="2" borderId="0" xfId="0" applyFont="1" applyFill="1" applyBorder="1"/>
    <xf numFmtId="0" fontId="69" fillId="5" borderId="1" xfId="0" applyFont="1" applyFill="1" applyBorder="1" applyAlignment="1">
      <alignment horizontal="left" vertical="top" wrapText="1"/>
    </xf>
    <xf numFmtId="0" fontId="70" fillId="5" borderId="1" xfId="0" applyFont="1" applyFill="1" applyBorder="1" applyAlignment="1">
      <alignment horizontal="right" vertical="top" wrapText="1"/>
    </xf>
    <xf numFmtId="0" fontId="71" fillId="5" borderId="1" xfId="0" applyFont="1" applyFill="1" applyBorder="1" applyAlignment="1">
      <alignment horizontal="right" vertical="top" wrapText="1"/>
    </xf>
    <xf numFmtId="164" fontId="64" fillId="0" borderId="0" xfId="0" applyNumberFormat="1" applyFont="1" applyFill="1" applyAlignment="1">
      <alignment horizontal="center" vertical="center"/>
    </xf>
    <xf numFmtId="164" fontId="65" fillId="0" borderId="0" xfId="0" applyNumberFormat="1" applyFont="1" applyFill="1" applyAlignment="1">
      <alignment horizontal="center" vertical="center"/>
    </xf>
    <xf numFmtId="0" fontId="14" fillId="0" borderId="0" xfId="0" applyFont="1" applyFill="1" applyAlignment="1">
      <alignment horizontal="center"/>
    </xf>
    <xf numFmtId="0" fontId="14" fillId="0" borderId="0" xfId="0" applyFont="1" applyFill="1" applyAlignment="1">
      <alignment horizontal="right"/>
    </xf>
    <xf numFmtId="0" fontId="14" fillId="0" borderId="0" xfId="0" applyFont="1" applyFill="1" applyAlignment="1">
      <alignment vertical="center"/>
    </xf>
    <xf numFmtId="0" fontId="33" fillId="0" borderId="1" xfId="0" applyFont="1" applyFill="1" applyBorder="1" applyAlignment="1">
      <alignment horizontal="right" vertical="center" wrapText="1"/>
    </xf>
    <xf numFmtId="164" fontId="27" fillId="0" borderId="0" xfId="0" applyNumberFormat="1" applyFont="1" applyFill="1" applyBorder="1" applyAlignment="1">
      <alignment horizontal="center" vertical="center" wrapText="1"/>
    </xf>
    <xf numFmtId="0" fontId="10" fillId="14" borderId="0" xfId="0" applyFont="1" applyFill="1" applyBorder="1" applyAlignment="1">
      <alignment vertical="center" wrapText="1"/>
    </xf>
    <xf numFmtId="0" fontId="14" fillId="0" borderId="0" xfId="0" applyFont="1" applyFill="1" applyBorder="1" applyAlignment="1">
      <alignment horizontal="center"/>
    </xf>
    <xf numFmtId="0" fontId="10" fillId="0" borderId="0" xfId="0" applyFont="1" applyFill="1" applyBorder="1" applyAlignment="1">
      <alignment vertical="center" wrapText="1"/>
    </xf>
    <xf numFmtId="0" fontId="10" fillId="15" borderId="0" xfId="0" applyFont="1" applyFill="1" applyBorder="1" applyAlignment="1">
      <alignment vertical="center" wrapText="1"/>
    </xf>
    <xf numFmtId="0" fontId="73" fillId="0" borderId="0" xfId="0" applyFont="1" applyFill="1" applyBorder="1" applyAlignment="1">
      <alignment vertical="center" wrapText="1"/>
    </xf>
    <xf numFmtId="0" fontId="14" fillId="0" borderId="0" xfId="0" applyFont="1" applyFill="1" applyBorder="1" applyAlignment="1">
      <alignment horizontal="left" vertical="top"/>
    </xf>
    <xf numFmtId="0" fontId="14" fillId="0" borderId="0" xfId="0" applyFont="1" applyFill="1" applyBorder="1" applyAlignment="1">
      <alignment horizontal="right"/>
    </xf>
    <xf numFmtId="0" fontId="33" fillId="0" borderId="0" xfId="0" applyFont="1" applyFill="1" applyBorder="1" applyAlignment="1">
      <alignment vertical="top" wrapText="1"/>
    </xf>
    <xf numFmtId="0" fontId="76" fillId="14" borderId="0" xfId="0" applyFont="1" applyFill="1" applyBorder="1" applyAlignment="1">
      <alignment vertical="center" wrapText="1"/>
    </xf>
    <xf numFmtId="164" fontId="65" fillId="0" borderId="3" xfId="0" applyNumberFormat="1" applyFont="1" applyFill="1" applyBorder="1" applyAlignment="1">
      <alignment horizontal="center" vertical="center" wrapText="1"/>
    </xf>
    <xf numFmtId="0" fontId="5" fillId="2" borderId="1" xfId="0" applyFont="1" applyFill="1" applyBorder="1" applyAlignment="1">
      <alignment horizontal="left" vertical="top" wrapText="1"/>
    </xf>
    <xf numFmtId="0" fontId="26" fillId="2" borderId="1" xfId="0" applyFont="1" applyFill="1" applyBorder="1" applyAlignment="1">
      <alignment horizontal="left" vertical="top" wrapText="1"/>
    </xf>
    <xf numFmtId="0" fontId="43" fillId="2" borderId="4" xfId="0" applyFont="1" applyFill="1" applyBorder="1" applyAlignment="1">
      <alignment horizontal="left" vertical="top" wrapText="1"/>
    </xf>
    <xf numFmtId="0" fontId="27" fillId="0" borderId="4" xfId="0" applyFont="1" applyFill="1" applyBorder="1" applyAlignment="1">
      <alignment horizontal="left" vertical="top" wrapText="1"/>
    </xf>
    <xf numFmtId="0" fontId="78" fillId="0" borderId="0" xfId="0" applyFont="1" applyFill="1" applyBorder="1"/>
    <xf numFmtId="3" fontId="2" fillId="2" borderId="0" xfId="0" applyNumberFormat="1" applyFont="1" applyFill="1" applyBorder="1" applyAlignment="1">
      <alignment horizontal="left" vertical="top"/>
    </xf>
    <xf numFmtId="0" fontId="68" fillId="0" borderId="0" xfId="0" applyFont="1" applyFill="1" applyBorder="1"/>
    <xf numFmtId="0" fontId="26" fillId="0" borderId="1" xfId="0" applyFont="1" applyFill="1" applyBorder="1" applyAlignment="1">
      <alignment horizontal="left" vertical="top" wrapText="1"/>
    </xf>
    <xf numFmtId="0" fontId="27" fillId="0" borderId="0" xfId="0" applyFont="1" applyFill="1" applyBorder="1" applyAlignment="1">
      <alignment vertical="center" wrapText="1"/>
    </xf>
    <xf numFmtId="164" fontId="64" fillId="16" borderId="1" xfId="0" applyNumberFormat="1" applyFont="1" applyFill="1" applyBorder="1" applyAlignment="1">
      <alignment horizontal="center" vertical="center" wrapText="1"/>
    </xf>
    <xf numFmtId="164" fontId="65" fillId="16" borderId="1" xfId="0" applyNumberFormat="1" applyFont="1" applyFill="1" applyBorder="1" applyAlignment="1">
      <alignment horizontal="center" vertical="center" wrapText="1"/>
    </xf>
    <xf numFmtId="164" fontId="80" fillId="0" borderId="1" xfId="0" applyNumberFormat="1" applyFont="1" applyFill="1" applyBorder="1" applyAlignment="1">
      <alignment horizontal="center" vertical="center" wrapText="1"/>
    </xf>
    <xf numFmtId="164" fontId="67" fillId="0" borderId="1" xfId="0" applyNumberFormat="1" applyFont="1" applyFill="1" applyBorder="1" applyAlignment="1">
      <alignment horizontal="center" vertical="center" wrapText="1"/>
    </xf>
    <xf numFmtId="0" fontId="27" fillId="17"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14" fillId="3" borderId="0" xfId="0" applyFont="1" applyFill="1" applyBorder="1"/>
    <xf numFmtId="0" fontId="14" fillId="3" borderId="0" xfId="0" applyFont="1" applyFill="1"/>
    <xf numFmtId="0" fontId="14" fillId="4" borderId="0" xfId="0" applyFont="1" applyFill="1" applyBorder="1"/>
    <xf numFmtId="0" fontId="14" fillId="4" borderId="0" xfId="0" applyFont="1" applyFill="1"/>
    <xf numFmtId="0" fontId="33" fillId="0" borderId="3" xfId="0" applyFont="1" applyFill="1" applyBorder="1" applyAlignment="1">
      <alignment horizontal="right" vertical="top" wrapText="1"/>
    </xf>
    <xf numFmtId="164" fontId="10" fillId="0" borderId="1" xfId="0" applyNumberFormat="1" applyFont="1" applyFill="1" applyBorder="1" applyAlignment="1">
      <alignment horizontal="center" vertical="top" wrapText="1"/>
    </xf>
    <xf numFmtId="164" fontId="27" fillId="0" borderId="1" xfId="0" applyNumberFormat="1" applyFont="1" applyFill="1" applyBorder="1" applyAlignment="1">
      <alignment horizontal="center" vertical="top" wrapText="1"/>
    </xf>
    <xf numFmtId="4" fontId="27" fillId="0" borderId="1" xfId="0" applyNumberFormat="1" applyFont="1" applyFill="1" applyBorder="1" applyAlignment="1">
      <alignment horizontal="center" vertical="top" wrapText="1"/>
    </xf>
    <xf numFmtId="164" fontId="27" fillId="0" borderId="7" xfId="0" applyNumberFormat="1" applyFont="1" applyFill="1" applyBorder="1" applyAlignment="1">
      <alignment horizontal="center" vertical="center" wrapText="1"/>
    </xf>
    <xf numFmtId="0" fontId="27" fillId="16" borderId="1" xfId="0" applyFont="1" applyFill="1" applyBorder="1" applyAlignment="1">
      <alignment horizontal="left" vertical="top" wrapText="1"/>
    </xf>
    <xf numFmtId="0" fontId="13" fillId="16" borderId="1" xfId="0" applyFont="1" applyFill="1" applyBorder="1" applyAlignment="1">
      <alignment horizontal="right" vertical="top" wrapText="1"/>
    </xf>
    <xf numFmtId="0" fontId="33" fillId="16" borderId="1" xfId="0" applyFont="1" applyFill="1" applyBorder="1" applyAlignment="1">
      <alignment horizontal="right" vertical="top" wrapText="1"/>
    </xf>
    <xf numFmtId="0" fontId="13" fillId="16" borderId="1" xfId="0" applyFont="1" applyFill="1" applyBorder="1" applyAlignment="1">
      <alignment horizontal="right" vertical="center" wrapText="1"/>
    </xf>
    <xf numFmtId="0" fontId="33" fillId="16" borderId="1" xfId="0" applyFont="1" applyFill="1" applyBorder="1" applyAlignment="1">
      <alignment horizontal="right" vertical="center" wrapText="1"/>
    </xf>
    <xf numFmtId="0" fontId="13" fillId="16" borderId="4" xfId="0" applyFont="1" applyFill="1" applyBorder="1" applyAlignment="1">
      <alignment horizontal="right" vertical="top" wrapText="1"/>
    </xf>
    <xf numFmtId="0" fontId="33" fillId="16" borderId="4" xfId="0" applyFont="1" applyFill="1" applyBorder="1" applyAlignment="1">
      <alignment horizontal="right" vertical="top" wrapText="1"/>
    </xf>
    <xf numFmtId="2" fontId="13" fillId="16" borderId="3" xfId="0" applyNumberFormat="1" applyFont="1" applyFill="1" applyBorder="1" applyAlignment="1">
      <alignment horizontal="right" vertical="top" wrapText="1"/>
    </xf>
    <xf numFmtId="0" fontId="33" fillId="16" borderId="4" xfId="0" applyFont="1" applyFill="1" applyBorder="1" applyAlignment="1">
      <alignment horizontal="right" vertical="center" wrapText="1"/>
    </xf>
    <xf numFmtId="0" fontId="27" fillId="16" borderId="3"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4" xfId="0" applyFont="1" applyFill="1" applyBorder="1" applyAlignment="1">
      <alignment horizontal="left" vertical="top" wrapText="1"/>
    </xf>
    <xf numFmtId="0" fontId="27" fillId="2" borderId="1" xfId="0" applyFont="1" applyFill="1" applyBorder="1" applyAlignment="1">
      <alignment horizontal="left" vertical="top" wrapText="1"/>
    </xf>
    <xf numFmtId="0" fontId="27" fillId="0" borderId="4" xfId="0" applyFont="1" applyFill="1" applyBorder="1" applyAlignment="1">
      <alignment horizontal="left" vertical="top" wrapText="1"/>
    </xf>
    <xf numFmtId="0" fontId="10" fillId="2" borderId="0" xfId="0" applyFont="1" applyFill="1" applyAlignment="1">
      <alignment horizontal="right"/>
    </xf>
    <xf numFmtId="0" fontId="81" fillId="0" borderId="0" xfId="0" applyFont="1" applyFill="1" applyBorder="1"/>
    <xf numFmtId="0" fontId="81" fillId="0" borderId="0" xfId="0" applyFont="1" applyFill="1"/>
    <xf numFmtId="0" fontId="10" fillId="0" borderId="0" xfId="0" applyFont="1" applyFill="1" applyAlignment="1">
      <alignment horizontal="center" vertical="center" wrapText="1"/>
    </xf>
    <xf numFmtId="164" fontId="82" fillId="0" borderId="0" xfId="0" applyNumberFormat="1" applyFont="1" applyFill="1" applyAlignment="1">
      <alignment horizontal="right"/>
    </xf>
    <xf numFmtId="0" fontId="83" fillId="0" borderId="0" xfId="0" applyFont="1" applyFill="1" applyBorder="1"/>
    <xf numFmtId="0" fontId="83" fillId="0" borderId="0" xfId="0" applyFont="1" applyFill="1"/>
    <xf numFmtId="0" fontId="33" fillId="0" borderId="1" xfId="0" applyNumberFormat="1" applyFont="1" applyFill="1" applyBorder="1" applyAlignment="1">
      <alignment horizontal="center" vertical="top" wrapText="1"/>
    </xf>
    <xf numFmtId="0" fontId="84" fillId="0" borderId="0" xfId="0" applyNumberFormat="1" applyFont="1" applyFill="1" applyBorder="1"/>
    <xf numFmtId="0" fontId="84" fillId="0" borderId="0" xfId="0" applyNumberFormat="1" applyFont="1" applyFill="1"/>
    <xf numFmtId="0" fontId="10" fillId="2" borderId="1" xfId="0" applyFont="1" applyFill="1" applyBorder="1" applyAlignment="1">
      <alignment horizontal="left" vertical="center" wrapText="1"/>
    </xf>
    <xf numFmtId="0" fontId="85" fillId="2" borderId="0" xfId="0" applyFont="1" applyFill="1" applyBorder="1"/>
    <xf numFmtId="0" fontId="85" fillId="2" borderId="0" xfId="0" applyFont="1" applyFill="1"/>
    <xf numFmtId="0" fontId="86" fillId="2" borderId="1" xfId="0" applyFont="1" applyFill="1" applyBorder="1" applyAlignment="1">
      <alignment horizontal="center" vertical="center" wrapText="1"/>
    </xf>
    <xf numFmtId="0" fontId="28" fillId="0" borderId="0" xfId="0" applyFont="1" applyFill="1" applyBorder="1"/>
    <xf numFmtId="0" fontId="28" fillId="0" borderId="0" xfId="0" applyFont="1" applyFill="1"/>
    <xf numFmtId="0" fontId="10" fillId="0" borderId="1" xfId="0" applyFont="1" applyFill="1" applyBorder="1" applyAlignment="1">
      <alignment horizontal="left" vertical="top" wrapText="1"/>
    </xf>
    <xf numFmtId="0" fontId="14" fillId="5" borderId="0" xfId="0" applyFont="1" applyFill="1" applyBorder="1"/>
    <xf numFmtId="0" fontId="14" fillId="5" borderId="0" xfId="0" applyFont="1" applyFill="1"/>
    <xf numFmtId="0" fontId="14" fillId="13" borderId="0" xfId="0" applyFont="1" applyFill="1" applyBorder="1" applyAlignment="1">
      <alignment wrapText="1"/>
    </xf>
    <xf numFmtId="0" fontId="14" fillId="13" borderId="0" xfId="0" applyFont="1" applyFill="1" applyBorder="1"/>
    <xf numFmtId="0" fontId="14" fillId="13" borderId="0" xfId="0" applyFont="1" applyFill="1"/>
    <xf numFmtId="0" fontId="28" fillId="13" borderId="0" xfId="0" applyFont="1" applyFill="1" applyBorder="1"/>
    <xf numFmtId="0" fontId="28" fillId="13" borderId="0" xfId="0" applyFont="1" applyFill="1"/>
    <xf numFmtId="0" fontId="14" fillId="6" borderId="0" xfId="0" applyFont="1" applyFill="1" applyBorder="1" applyAlignment="1">
      <alignment horizontal="center"/>
    </xf>
    <xf numFmtId="0" fontId="14" fillId="6" borderId="0" xfId="0" applyFont="1" applyFill="1" applyAlignment="1">
      <alignment horizontal="center"/>
    </xf>
    <xf numFmtId="0" fontId="14" fillId="6" borderId="0" xfId="0" applyFont="1" applyFill="1" applyBorder="1" applyAlignment="1">
      <alignment horizontal="left"/>
    </xf>
    <xf numFmtId="0" fontId="14" fillId="6" borderId="1" xfId="0" applyFont="1" applyFill="1" applyBorder="1" applyAlignment="1">
      <alignment horizontal="left"/>
    </xf>
    <xf numFmtId="0" fontId="14" fillId="2" borderId="1" xfId="0" applyFont="1" applyFill="1" applyBorder="1"/>
    <xf numFmtId="0" fontId="84" fillId="0" borderId="0" xfId="0" applyFont="1" applyFill="1" applyBorder="1"/>
    <xf numFmtId="0" fontId="84" fillId="0" borderId="0" xfId="0" applyFont="1" applyFill="1"/>
    <xf numFmtId="0" fontId="85" fillId="0" borderId="0" xfId="0" applyFont="1" applyFill="1" applyBorder="1"/>
    <xf numFmtId="0" fontId="85" fillId="0" borderId="0" xfId="0" applyFont="1" applyFill="1"/>
    <xf numFmtId="164" fontId="10" fillId="16" borderId="1" xfId="0" applyNumberFormat="1" applyFont="1" applyFill="1" applyBorder="1" applyAlignment="1">
      <alignment horizontal="center" vertical="center" wrapText="1"/>
    </xf>
    <xf numFmtId="164" fontId="27" fillId="16" borderId="1" xfId="0" applyNumberFormat="1" applyFont="1" applyFill="1" applyBorder="1" applyAlignment="1">
      <alignment horizontal="center" vertical="center" wrapText="1"/>
    </xf>
    <xf numFmtId="0" fontId="10" fillId="2" borderId="4" xfId="0" applyFont="1" applyFill="1" applyBorder="1" applyAlignment="1">
      <alignment vertical="top" wrapText="1"/>
    </xf>
    <xf numFmtId="0" fontId="14" fillId="2" borderId="0" xfId="0" applyFont="1" applyFill="1" applyBorder="1" applyAlignment="1">
      <alignment wrapText="1"/>
    </xf>
    <xf numFmtId="164" fontId="10" fillId="0" borderId="3" xfId="0" applyNumberFormat="1" applyFont="1" applyFill="1" applyBorder="1" applyAlignment="1">
      <alignment horizontal="center" vertical="center" wrapText="1"/>
    </xf>
    <xf numFmtId="0" fontId="28" fillId="2" borderId="0" xfId="0" applyFont="1" applyFill="1" applyBorder="1"/>
    <xf numFmtId="0" fontId="28" fillId="2" borderId="0" xfId="0" applyFont="1" applyFill="1"/>
    <xf numFmtId="164" fontId="10" fillId="0" borderId="4" xfId="0" applyNumberFormat="1" applyFont="1" applyFill="1" applyBorder="1" applyAlignment="1">
      <alignment horizontal="center" vertical="center" wrapText="1"/>
    </xf>
    <xf numFmtId="164" fontId="27" fillId="0" borderId="4" xfId="0" applyNumberFormat="1" applyFont="1" applyFill="1" applyBorder="1" applyAlignment="1">
      <alignment horizontal="center" vertical="center" wrapText="1"/>
    </xf>
    <xf numFmtId="0" fontId="33" fillId="16" borderId="3" xfId="0" applyFont="1" applyFill="1" applyBorder="1" applyAlignment="1">
      <alignment horizontal="right" vertical="top" wrapText="1"/>
    </xf>
    <xf numFmtId="164" fontId="27" fillId="0" borderId="3" xfId="0" applyNumberFormat="1" applyFont="1" applyFill="1" applyBorder="1" applyAlignment="1">
      <alignment horizontal="center" vertical="center" wrapText="1"/>
    </xf>
    <xf numFmtId="164" fontId="10" fillId="16" borderId="1" xfId="0" applyNumberFormat="1" applyFont="1" applyFill="1" applyBorder="1" applyAlignment="1">
      <alignment horizontal="center" vertical="center"/>
    </xf>
    <xf numFmtId="164" fontId="27" fillId="16" borderId="1" xfId="0" applyNumberFormat="1" applyFont="1" applyFill="1" applyBorder="1" applyAlignment="1">
      <alignment horizontal="center" vertical="center"/>
    </xf>
    <xf numFmtId="3" fontId="14" fillId="2" borderId="0" xfId="0" applyNumberFormat="1" applyFont="1" applyFill="1" applyBorder="1" applyAlignment="1">
      <alignment horizontal="left" vertical="top"/>
    </xf>
    <xf numFmtId="0" fontId="14" fillId="0" borderId="0" xfId="0" applyFont="1" applyFill="1" applyBorder="1" applyAlignment="1">
      <alignment wrapText="1"/>
    </xf>
    <xf numFmtId="0" fontId="28" fillId="6" borderId="0" xfId="0" applyFont="1" applyFill="1" applyBorder="1"/>
    <xf numFmtId="0" fontId="28" fillId="6" borderId="0" xfId="0" applyFont="1" applyFill="1"/>
    <xf numFmtId="0" fontId="88" fillId="4" borderId="0" xfId="0" applyFont="1" applyFill="1" applyBorder="1"/>
    <xf numFmtId="0" fontId="88" fillId="4" borderId="1" xfId="0" applyFont="1" applyFill="1" applyBorder="1"/>
    <xf numFmtId="0" fontId="88" fillId="0" borderId="0" xfId="0" applyFont="1" applyFill="1" applyBorder="1"/>
    <xf numFmtId="0" fontId="88" fillId="0" borderId="1" xfId="0" applyFont="1" applyFill="1" applyBorder="1"/>
    <xf numFmtId="0" fontId="14" fillId="4" borderId="0" xfId="0" applyFont="1" applyFill="1" applyBorder="1" applyAlignment="1">
      <alignment horizontal="center" vertical="center"/>
    </xf>
    <xf numFmtId="0" fontId="14" fillId="4" borderId="0" xfId="0" applyFont="1" applyFill="1" applyAlignment="1">
      <alignment horizontal="center" vertical="center"/>
    </xf>
    <xf numFmtId="0" fontId="28" fillId="4" borderId="0" xfId="0" applyFont="1" applyFill="1" applyBorder="1"/>
    <xf numFmtId="0" fontId="28" fillId="4" borderId="0" xfId="0" applyFont="1" applyFill="1"/>
    <xf numFmtId="164" fontId="10" fillId="0" borderId="0" xfId="0" applyNumberFormat="1" applyFont="1" applyFill="1" applyAlignment="1">
      <alignment horizontal="center" vertical="center"/>
    </xf>
    <xf numFmtId="164" fontId="27" fillId="0" borderId="0" xfId="0" applyNumberFormat="1" applyFont="1" applyFill="1" applyAlignment="1">
      <alignment horizontal="center" vertical="center"/>
    </xf>
    <xf numFmtId="4" fontId="10" fillId="0" borderId="1" xfId="0" applyNumberFormat="1" applyFont="1" applyFill="1" applyBorder="1" applyAlignment="1">
      <alignment horizontal="center" vertical="top" wrapText="1"/>
    </xf>
    <xf numFmtId="0" fontId="28" fillId="2" borderId="0" xfId="0" applyFont="1" applyFill="1" applyBorder="1" applyAlignment="1">
      <alignment horizontal="left"/>
    </xf>
    <xf numFmtId="0" fontId="28" fillId="2" borderId="1" xfId="0" applyFont="1" applyFill="1" applyBorder="1" applyAlignment="1">
      <alignment horizontal="left"/>
    </xf>
    <xf numFmtId="0" fontId="14" fillId="2" borderId="0" xfId="0" applyFont="1" applyFill="1" applyBorder="1" applyAlignment="1">
      <alignment horizontal="left"/>
    </xf>
    <xf numFmtId="0" fontId="14" fillId="2" borderId="1" xfId="0" applyFont="1" applyFill="1" applyBorder="1" applyAlignment="1">
      <alignment horizontal="left"/>
    </xf>
    <xf numFmtId="0" fontId="33" fillId="0" borderId="0" xfId="0" applyFont="1" applyFill="1" applyAlignment="1">
      <alignment horizontal="right"/>
    </xf>
    <xf numFmtId="0" fontId="27" fillId="2" borderId="0" xfId="0" applyFont="1" applyFill="1" applyAlignment="1">
      <alignment horizontal="left"/>
    </xf>
    <xf numFmtId="0" fontId="27" fillId="18" borderId="1" xfId="0" applyFont="1" applyFill="1" applyBorder="1" applyAlignment="1">
      <alignment horizontal="left" vertical="top" wrapText="1"/>
    </xf>
    <xf numFmtId="164" fontId="10" fillId="18" borderId="1" xfId="0" applyNumberFormat="1" applyFont="1" applyFill="1" applyBorder="1" applyAlignment="1">
      <alignment horizontal="center" vertical="center" wrapText="1"/>
    </xf>
    <xf numFmtId="0" fontId="56" fillId="0" borderId="0" xfId="0" applyFont="1" applyFill="1" applyAlignment="1">
      <alignment horizontal="center" vertical="center" wrapText="1"/>
    </xf>
    <xf numFmtId="0" fontId="27" fillId="0" borderId="1" xfId="0" applyFont="1" applyFill="1" applyBorder="1" applyAlignment="1">
      <alignment horizontal="left" vertical="top" wrapText="1"/>
    </xf>
    <xf numFmtId="0" fontId="13" fillId="0" borderId="4" xfId="0" applyFont="1" applyFill="1" applyBorder="1" applyAlignment="1">
      <alignment horizontal="right" vertical="top" wrapText="1"/>
    </xf>
    <xf numFmtId="0" fontId="33" fillId="0" borderId="4" xfId="0" applyFont="1" applyFill="1" applyBorder="1" applyAlignment="1">
      <alignment horizontal="right" vertical="top" wrapText="1"/>
    </xf>
    <xf numFmtId="0" fontId="27" fillId="18" borderId="1" xfId="0" applyNumberFormat="1" applyFont="1" applyFill="1" applyBorder="1" applyAlignment="1">
      <alignment horizontal="left" vertical="top" wrapText="1"/>
    </xf>
    <xf numFmtId="0" fontId="33" fillId="18" borderId="1" xfId="0" applyFont="1" applyFill="1" applyBorder="1" applyAlignment="1">
      <alignment horizontal="left" vertical="top" wrapText="1"/>
    </xf>
    <xf numFmtId="0" fontId="13" fillId="0" borderId="4" xfId="0" applyFont="1" applyFill="1" applyBorder="1" applyAlignment="1">
      <alignment horizontal="right" vertical="center" wrapText="1"/>
    </xf>
    <xf numFmtId="0" fontId="33" fillId="0" borderId="4" xfId="0" applyFont="1" applyFill="1" applyBorder="1" applyAlignment="1">
      <alignment horizontal="right" vertical="center" wrapText="1"/>
    </xf>
    <xf numFmtId="0" fontId="33" fillId="0" borderId="4" xfId="0" applyFont="1" applyFill="1" applyBorder="1" applyAlignment="1">
      <alignment vertical="top" wrapText="1"/>
    </xf>
    <xf numFmtId="0" fontId="33" fillId="0" borderId="6" xfId="0" applyFont="1" applyFill="1" applyBorder="1" applyAlignment="1">
      <alignment vertical="top" wrapText="1"/>
    </xf>
    <xf numFmtId="0" fontId="33" fillId="0" borderId="2" xfId="0" applyFont="1" applyFill="1" applyBorder="1" applyAlignment="1">
      <alignment vertical="top" wrapText="1"/>
    </xf>
    <xf numFmtId="0" fontId="14" fillId="0" borderId="0" xfId="0" applyFont="1" applyFill="1" applyBorder="1" applyAlignment="1">
      <alignment horizontal="center" vertical="top" wrapText="1"/>
    </xf>
    <xf numFmtId="0" fontId="10" fillId="2" borderId="1"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2" borderId="4" xfId="0" applyFont="1" applyFill="1" applyBorder="1" applyAlignment="1">
      <alignment horizontal="left" vertical="top" wrapText="1"/>
    </xf>
    <xf numFmtId="0" fontId="27" fillId="2" borderId="6" xfId="0" applyFont="1" applyFill="1" applyBorder="1" applyAlignment="1">
      <alignment horizontal="left" vertical="top" wrapText="1"/>
    </xf>
    <xf numFmtId="0" fontId="27" fillId="2" borderId="2" xfId="0" applyFont="1" applyFill="1" applyBorder="1" applyAlignment="1">
      <alignment horizontal="left" vertical="top" wrapText="1"/>
    </xf>
    <xf numFmtId="0" fontId="10" fillId="3" borderId="4"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2" borderId="4"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4" borderId="4"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4" borderId="2" xfId="0" applyFont="1" applyFill="1" applyBorder="1" applyAlignment="1">
      <alignment horizontal="center" vertical="top" wrapText="1"/>
    </xf>
    <xf numFmtId="0" fontId="27" fillId="0" borderId="5" xfId="0" applyFont="1" applyFill="1" applyBorder="1" applyAlignment="1">
      <alignment horizontal="left" vertical="top" wrapText="1"/>
    </xf>
    <xf numFmtId="0" fontId="27" fillId="0" borderId="9" xfId="0" applyFont="1" applyFill="1" applyBorder="1" applyAlignment="1">
      <alignment horizontal="left" vertical="top" wrapText="1"/>
    </xf>
    <xf numFmtId="0" fontId="27" fillId="0" borderId="14" xfId="0" applyFont="1" applyFill="1" applyBorder="1" applyAlignment="1">
      <alignment horizontal="left" vertical="top" wrapText="1"/>
    </xf>
    <xf numFmtId="0" fontId="27" fillId="7" borderId="4" xfId="0" applyFont="1" applyFill="1" applyBorder="1" applyAlignment="1">
      <alignment horizontal="left" vertical="top" wrapText="1"/>
    </xf>
    <xf numFmtId="0" fontId="27" fillId="7" borderId="6" xfId="0" applyFont="1" applyFill="1" applyBorder="1" applyAlignment="1">
      <alignment horizontal="left" vertical="top" wrapText="1"/>
    </xf>
    <xf numFmtId="0" fontId="27" fillId="7" borderId="2" xfId="0" applyFont="1" applyFill="1" applyBorder="1" applyAlignment="1">
      <alignment horizontal="left" vertical="top" wrapText="1"/>
    </xf>
    <xf numFmtId="0" fontId="33" fillId="2" borderId="4" xfId="0" applyFont="1" applyFill="1" applyBorder="1" applyAlignment="1">
      <alignment horizontal="left" vertical="top" wrapText="1"/>
    </xf>
    <xf numFmtId="0" fontId="33" fillId="2" borderId="6" xfId="0" applyFont="1" applyFill="1" applyBorder="1" applyAlignment="1">
      <alignment horizontal="left" vertical="top" wrapText="1"/>
    </xf>
    <xf numFmtId="0" fontId="33" fillId="2" borderId="2" xfId="0" applyFont="1" applyFill="1" applyBorder="1" applyAlignment="1">
      <alignment horizontal="left" vertical="top" wrapText="1"/>
    </xf>
    <xf numFmtId="0" fontId="27" fillId="0" borderId="6" xfId="0" applyFont="1" applyFill="1" applyBorder="1" applyAlignment="1">
      <alignment horizontal="left" vertical="top" wrapText="1"/>
    </xf>
    <xf numFmtId="0" fontId="27" fillId="0" borderId="2" xfId="0" applyFont="1" applyFill="1" applyBorder="1" applyAlignment="1">
      <alignment horizontal="left" vertical="top" wrapText="1"/>
    </xf>
    <xf numFmtId="0" fontId="10" fillId="4" borderId="9" xfId="0" applyFont="1" applyFill="1" applyBorder="1" applyAlignment="1">
      <alignment horizontal="center" vertical="top" wrapText="1"/>
    </xf>
    <xf numFmtId="0" fontId="10" fillId="4" borderId="0" xfId="0" applyFont="1" applyFill="1" applyBorder="1" applyAlignment="1">
      <alignment horizontal="center" vertical="top" wrapText="1"/>
    </xf>
    <xf numFmtId="0" fontId="10" fillId="8" borderId="4" xfId="0" applyFont="1" applyFill="1" applyBorder="1" applyAlignment="1">
      <alignment horizontal="center" vertical="top" wrapText="1"/>
    </xf>
    <xf numFmtId="0" fontId="10" fillId="8" borderId="6" xfId="0" applyFont="1" applyFill="1" applyBorder="1" applyAlignment="1">
      <alignment horizontal="center" vertical="top" wrapText="1"/>
    </xf>
    <xf numFmtId="0" fontId="10" fillId="8" borderId="2" xfId="0" applyFont="1" applyFill="1" applyBorder="1" applyAlignment="1">
      <alignment horizontal="center" vertical="top" wrapText="1"/>
    </xf>
    <xf numFmtId="0" fontId="10" fillId="8" borderId="6"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67" fillId="0" borderId="4" xfId="0" applyFont="1" applyFill="1" applyBorder="1" applyAlignment="1">
      <alignment horizontal="left" vertical="top" wrapText="1"/>
    </xf>
    <xf numFmtId="0" fontId="27" fillId="2" borderId="4"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10" fillId="2" borderId="9"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2" xfId="0" applyFont="1" applyFill="1" applyBorder="1" applyAlignment="1">
      <alignment horizontal="left" vertical="top" wrapText="1"/>
    </xf>
    <xf numFmtId="0" fontId="33" fillId="0" borderId="4"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2" xfId="0" applyFont="1" applyFill="1" applyBorder="1" applyAlignment="1">
      <alignment horizontal="left" vertical="top" wrapText="1"/>
    </xf>
    <xf numFmtId="0" fontId="27" fillId="7" borderId="1" xfId="0" applyFont="1" applyFill="1" applyBorder="1" applyAlignment="1">
      <alignment horizontal="left" vertical="top" wrapText="1"/>
    </xf>
    <xf numFmtId="0" fontId="27" fillId="2" borderId="1" xfId="0" applyFont="1" applyFill="1" applyBorder="1" applyAlignment="1">
      <alignment horizontal="left" vertical="top" wrapText="1"/>
    </xf>
    <xf numFmtId="0" fontId="27" fillId="2" borderId="5" xfId="0" applyFont="1" applyFill="1" applyBorder="1" applyAlignment="1">
      <alignment horizontal="left" vertical="top" wrapText="1"/>
    </xf>
    <xf numFmtId="0" fontId="27" fillId="2" borderId="9" xfId="0" applyFont="1" applyFill="1" applyBorder="1" applyAlignment="1">
      <alignment horizontal="left" vertical="top" wrapText="1"/>
    </xf>
    <xf numFmtId="0" fontId="27" fillId="2" borderId="14" xfId="0" applyFont="1" applyFill="1" applyBorder="1" applyAlignment="1">
      <alignment horizontal="left" vertical="top" wrapText="1"/>
    </xf>
    <xf numFmtId="0" fontId="33" fillId="2" borderId="1" xfId="0" applyFont="1" applyFill="1" applyBorder="1" applyAlignment="1">
      <alignment horizontal="left" vertical="top" wrapText="1"/>
    </xf>
    <xf numFmtId="0" fontId="35" fillId="0" borderId="5"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35" fillId="0" borderId="5" xfId="0" applyFont="1" applyFill="1" applyBorder="1" applyAlignment="1">
      <alignment horizontal="left" vertical="top"/>
    </xf>
    <xf numFmtId="0" fontId="35" fillId="0" borderId="9" xfId="0" applyFont="1" applyFill="1" applyBorder="1" applyAlignment="1">
      <alignment horizontal="left" vertical="top"/>
    </xf>
    <xf numFmtId="0" fontId="35" fillId="0" borderId="14" xfId="0" applyFont="1" applyFill="1" applyBorder="1" applyAlignment="1">
      <alignment horizontal="left" vertical="top"/>
    </xf>
    <xf numFmtId="0" fontId="27" fillId="2" borderId="5" xfId="0" applyFont="1" applyFill="1" applyBorder="1" applyAlignment="1">
      <alignment horizontal="center" vertical="center" wrapText="1"/>
    </xf>
    <xf numFmtId="0" fontId="27" fillId="2" borderId="14" xfId="0" applyFont="1" applyFill="1" applyBorder="1" applyAlignment="1">
      <alignment horizontal="center" vertical="center" wrapText="1"/>
    </xf>
    <xf numFmtId="164" fontId="10" fillId="2" borderId="4"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0" fontId="56" fillId="0" borderId="0" xfId="0" applyFont="1" applyFill="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164" fontId="27" fillId="2" borderId="3" xfId="0" applyNumberFormat="1" applyFont="1" applyFill="1" applyBorder="1" applyAlignment="1">
      <alignment horizontal="center" vertical="center" wrapText="1"/>
    </xf>
    <xf numFmtId="164" fontId="27" fillId="2" borderId="7" xfId="0" applyNumberFormat="1" applyFont="1" applyFill="1" applyBorder="1" applyAlignment="1">
      <alignment horizontal="center" vertical="center" wrapText="1"/>
    </xf>
    <xf numFmtId="0" fontId="10" fillId="8" borderId="4" xfId="0" applyFont="1" applyFill="1" applyBorder="1" applyAlignment="1">
      <alignment horizontal="center" vertical="center" wrapText="1"/>
    </xf>
    <xf numFmtId="0" fontId="80" fillId="2" borderId="4" xfId="0" applyFont="1" applyFill="1" applyBorder="1" applyAlignment="1">
      <alignment horizontal="left" vertical="center" wrapText="1"/>
    </xf>
    <xf numFmtId="0" fontId="80" fillId="2" borderId="6" xfId="0" applyFont="1" applyFill="1" applyBorder="1" applyAlignment="1">
      <alignment horizontal="left" vertical="center" wrapText="1"/>
    </xf>
    <xf numFmtId="0" fontId="80" fillId="2" borderId="2" xfId="0" applyFont="1" applyFill="1" applyBorder="1" applyAlignment="1">
      <alignment horizontal="left" vertical="center" wrapText="1"/>
    </xf>
    <xf numFmtId="164" fontId="27" fillId="0" borderId="5" xfId="0" applyNumberFormat="1" applyFont="1" applyFill="1" applyBorder="1" applyAlignment="1">
      <alignment horizontal="left" vertical="top" wrapText="1"/>
    </xf>
    <xf numFmtId="164" fontId="27" fillId="0" borderId="9" xfId="0" applyNumberFormat="1" applyFont="1" applyFill="1" applyBorder="1" applyAlignment="1">
      <alignment horizontal="left" vertical="top" wrapText="1"/>
    </xf>
    <xf numFmtId="164" fontId="27" fillId="0" borderId="14" xfId="0" applyNumberFormat="1" applyFont="1" applyFill="1" applyBorder="1" applyAlignment="1">
      <alignment horizontal="left" vertical="top" wrapText="1"/>
    </xf>
    <xf numFmtId="0" fontId="10" fillId="0" borderId="5" xfId="0" applyFont="1" applyFill="1" applyBorder="1" applyAlignment="1">
      <alignment horizontal="left" vertical="top" wrapText="1"/>
    </xf>
    <xf numFmtId="0" fontId="35" fillId="0" borderId="9" xfId="0" applyFont="1" applyFill="1" applyBorder="1" applyAlignment="1">
      <alignment horizontal="left" vertical="top" wrapText="1"/>
    </xf>
    <xf numFmtId="0" fontId="35" fillId="0" borderId="14"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9" xfId="0" applyFont="1" applyFill="1" applyBorder="1" applyAlignment="1">
      <alignment horizontal="left" vertical="top"/>
    </xf>
    <xf numFmtId="0" fontId="27" fillId="0" borderId="14" xfId="0" applyFont="1" applyFill="1" applyBorder="1" applyAlignment="1">
      <alignment horizontal="left" vertical="top"/>
    </xf>
    <xf numFmtId="0" fontId="27" fillId="0" borderId="0" xfId="0" applyFont="1" applyFill="1" applyBorder="1" applyAlignment="1">
      <alignment horizontal="left" vertical="top" wrapText="1"/>
    </xf>
    <xf numFmtId="0" fontId="74" fillId="0" borderId="0" xfId="0" applyFont="1" applyFill="1" applyBorder="1" applyAlignment="1">
      <alignment horizontal="left" vertical="top" wrapText="1"/>
    </xf>
    <xf numFmtId="0" fontId="74" fillId="0" borderId="1" xfId="0" applyFont="1" applyFill="1" applyBorder="1" applyAlignment="1">
      <alignment horizontal="left" vertical="top" wrapText="1"/>
    </xf>
    <xf numFmtId="0" fontId="18" fillId="0" borderId="0" xfId="0" applyFont="1" applyFill="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5" fillId="4" borderId="4" xfId="0" applyFont="1" applyFill="1" applyBorder="1" applyAlignment="1">
      <alignment horizontal="center" vertical="top" wrapText="1"/>
    </xf>
    <xf numFmtId="0" fontId="5" fillId="4" borderId="6" xfId="0" applyFont="1" applyFill="1" applyBorder="1" applyAlignment="1">
      <alignment horizontal="center" vertical="top" wrapText="1"/>
    </xf>
    <xf numFmtId="0" fontId="5" fillId="4" borderId="2" xfId="0" applyFont="1" applyFill="1" applyBorder="1" applyAlignment="1">
      <alignment horizontal="center" vertical="top" wrapText="1"/>
    </xf>
    <xf numFmtId="0" fontId="26" fillId="2" borderId="4" xfId="0" applyFont="1" applyFill="1" applyBorder="1" applyAlignment="1">
      <alignment horizontal="left" vertical="top" wrapText="1"/>
    </xf>
    <xf numFmtId="0" fontId="26" fillId="2" borderId="6" xfId="0" applyFont="1" applyFill="1" applyBorder="1" applyAlignment="1">
      <alignment horizontal="left" vertical="top" wrapText="1"/>
    </xf>
    <xf numFmtId="0" fontId="26" fillId="2" borderId="2" xfId="0" applyFont="1" applyFill="1" applyBorder="1" applyAlignment="1">
      <alignment horizontal="left" vertical="top" wrapText="1"/>
    </xf>
    <xf numFmtId="0" fontId="26" fillId="7" borderId="4" xfId="0" applyFont="1" applyFill="1" applyBorder="1" applyAlignment="1">
      <alignment horizontal="left" vertical="top" wrapText="1"/>
    </xf>
    <xf numFmtId="0" fontId="26" fillId="7" borderId="6"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6" xfId="0" applyFont="1" applyFill="1" applyBorder="1" applyAlignment="1">
      <alignment horizontal="left" vertical="top" wrapText="1"/>
    </xf>
    <xf numFmtId="0" fontId="65" fillId="0" borderId="5" xfId="0" applyFont="1" applyFill="1" applyBorder="1" applyAlignment="1">
      <alignment horizontal="left" vertical="top" wrapText="1"/>
    </xf>
    <xf numFmtId="0" fontId="55" fillId="0" borderId="9" xfId="0" applyFont="1" applyFill="1" applyBorder="1" applyAlignment="1">
      <alignment horizontal="left" vertical="top" wrapText="1"/>
    </xf>
    <xf numFmtId="0" fontId="55" fillId="0" borderId="14" xfId="0" applyFont="1" applyFill="1" applyBorder="1" applyAlignment="1">
      <alignment horizontal="left" vertical="top" wrapText="1"/>
    </xf>
    <xf numFmtId="0" fontId="5" fillId="3" borderId="4"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0" fontId="11" fillId="0" borderId="2" xfId="0" applyFont="1" applyFill="1" applyBorder="1" applyAlignment="1">
      <alignment horizontal="left" vertical="top" wrapText="1"/>
    </xf>
    <xf numFmtId="0" fontId="65" fillId="0" borderId="9" xfId="0" applyFont="1" applyFill="1" applyBorder="1" applyAlignment="1">
      <alignment horizontal="left" vertical="top" wrapText="1"/>
    </xf>
    <xf numFmtId="0" fontId="65" fillId="0" borderId="14" xfId="0" applyFont="1" applyFill="1" applyBorder="1" applyAlignment="1">
      <alignment horizontal="left" vertical="top" wrapText="1"/>
    </xf>
    <xf numFmtId="0" fontId="5" fillId="2" borderId="2" xfId="0" applyFont="1" applyFill="1" applyBorder="1" applyAlignment="1">
      <alignment horizontal="left" vertical="top" wrapText="1"/>
    </xf>
    <xf numFmtId="0" fontId="26" fillId="7" borderId="2" xfId="0" applyFont="1" applyFill="1" applyBorder="1" applyAlignment="1">
      <alignment horizontal="left" vertical="top" wrapText="1"/>
    </xf>
    <xf numFmtId="0" fontId="5" fillId="8" borderId="4" xfId="0" applyFont="1" applyFill="1" applyBorder="1" applyAlignment="1">
      <alignment horizontal="center" vertical="top" wrapText="1"/>
    </xf>
    <xf numFmtId="0" fontId="5" fillId="8" borderId="6" xfId="0" applyFont="1" applyFill="1" applyBorder="1" applyAlignment="1">
      <alignment horizontal="center" vertical="top" wrapText="1"/>
    </xf>
    <xf numFmtId="0" fontId="5" fillId="8" borderId="2" xfId="0" applyFont="1" applyFill="1" applyBorder="1" applyAlignment="1">
      <alignment horizontal="center" vertical="top" wrapText="1"/>
    </xf>
    <xf numFmtId="0" fontId="66" fillId="0" borderId="5" xfId="0" applyFont="1" applyFill="1" applyBorder="1" applyAlignment="1">
      <alignment horizontal="left" vertical="top" wrapText="1"/>
    </xf>
    <xf numFmtId="0" fontId="26" fillId="7" borderId="1" xfId="0" applyFont="1" applyFill="1" applyBorder="1" applyAlignment="1">
      <alignment horizontal="left" vertical="top" wrapText="1"/>
    </xf>
    <xf numFmtId="0" fontId="26" fillId="2" borderId="1" xfId="0" applyFont="1" applyFill="1" applyBorder="1" applyAlignment="1">
      <alignment horizontal="left" vertical="top" wrapText="1"/>
    </xf>
    <xf numFmtId="0" fontId="64" fillId="0" borderId="5" xfId="0" applyFont="1" applyFill="1" applyBorder="1" applyAlignment="1">
      <alignment horizontal="left" vertical="top" wrapText="1"/>
    </xf>
    <xf numFmtId="0" fontId="2" fillId="0" borderId="0" xfId="0" applyFont="1" applyFill="1" applyBorder="1" applyAlignment="1">
      <alignment horizontal="center" vertical="top" wrapText="1"/>
    </xf>
    <xf numFmtId="0" fontId="5" fillId="4" borderId="9" xfId="0" applyFont="1" applyFill="1" applyBorder="1" applyAlignment="1">
      <alignment horizontal="center" vertical="top" wrapText="1"/>
    </xf>
    <xf numFmtId="0" fontId="5" fillId="4" borderId="0" xfId="0" applyFont="1" applyFill="1" applyBorder="1" applyAlignment="1">
      <alignment horizontal="center" vertical="top" wrapText="1"/>
    </xf>
    <xf numFmtId="0" fontId="5" fillId="2" borderId="9" xfId="0" applyFont="1" applyFill="1" applyBorder="1" applyAlignment="1">
      <alignment horizontal="left" vertical="top" wrapText="1"/>
    </xf>
    <xf numFmtId="0" fontId="5" fillId="2" borderId="0" xfId="0" applyFont="1" applyFill="1" applyBorder="1" applyAlignment="1">
      <alignment horizontal="left" vertical="top" wrapText="1"/>
    </xf>
    <xf numFmtId="0" fontId="65" fillId="0" borderId="1" xfId="0" applyFont="1" applyFill="1" applyBorder="1" applyAlignment="1">
      <alignment horizontal="left" vertical="top" wrapText="1"/>
    </xf>
    <xf numFmtId="0" fontId="75"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11" fillId="0" borderId="4" xfId="0" applyFont="1" applyFill="1" applyBorder="1" applyAlignment="1">
      <alignment vertical="top" wrapText="1"/>
    </xf>
    <xf numFmtId="0" fontId="11" fillId="0" borderId="6" xfId="0" applyFont="1" applyFill="1" applyBorder="1" applyAlignment="1">
      <alignment vertical="top" wrapText="1"/>
    </xf>
    <xf numFmtId="0" fontId="11" fillId="0" borderId="2" xfId="0" applyFont="1" applyFill="1" applyBorder="1" applyAlignment="1">
      <alignment vertical="top" wrapText="1"/>
    </xf>
    <xf numFmtId="0" fontId="5" fillId="2" borderId="1" xfId="0" applyFont="1" applyFill="1" applyBorder="1" applyAlignment="1">
      <alignment horizontal="left" vertical="top" wrapText="1"/>
    </xf>
    <xf numFmtId="0" fontId="65" fillId="0" borderId="4"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2" xfId="0" applyFont="1" applyFill="1" applyBorder="1" applyAlignment="1">
      <alignment horizontal="left" vertical="top" wrapText="1"/>
    </xf>
    <xf numFmtId="164" fontId="65" fillId="0" borderId="5" xfId="0" applyNumberFormat="1" applyFont="1" applyFill="1" applyBorder="1" applyAlignment="1">
      <alignment horizontal="left" vertical="top" wrapText="1"/>
    </xf>
    <xf numFmtId="164" fontId="65" fillId="0" borderId="9" xfId="0" applyNumberFormat="1" applyFont="1" applyFill="1" applyBorder="1" applyAlignment="1">
      <alignment horizontal="left" vertical="top" wrapText="1"/>
    </xf>
    <xf numFmtId="164" fontId="65" fillId="0" borderId="14" xfId="0" applyNumberFormat="1" applyFont="1" applyFill="1" applyBorder="1" applyAlignment="1">
      <alignment horizontal="left" vertical="top" wrapText="1"/>
    </xf>
    <xf numFmtId="0" fontId="5" fillId="2" borderId="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1" fillId="2" borderId="1" xfId="0" applyFont="1" applyFill="1" applyBorder="1" applyAlignment="1">
      <alignment horizontal="left" vertical="top" wrapText="1"/>
    </xf>
    <xf numFmtId="0" fontId="65" fillId="16" borderId="1" xfId="0" applyFont="1" applyFill="1" applyBorder="1" applyAlignment="1">
      <alignment horizontal="left" vertical="top" wrapText="1"/>
    </xf>
    <xf numFmtId="0" fontId="75" fillId="16" borderId="1" xfId="0" applyFont="1" applyFill="1" applyBorder="1" applyAlignment="1">
      <alignment horizontal="left" vertical="top" wrapText="1"/>
    </xf>
    <xf numFmtId="0" fontId="36" fillId="2" borderId="4" xfId="0" applyFont="1" applyFill="1" applyBorder="1" applyAlignment="1">
      <alignment horizontal="left" vertical="center" wrapText="1"/>
    </xf>
    <xf numFmtId="0" fontId="36" fillId="2" borderId="6"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48" fillId="0" borderId="9" xfId="0" applyFont="1" applyFill="1" applyBorder="1" applyAlignment="1">
      <alignment horizontal="left" vertical="top" wrapText="1"/>
    </xf>
    <xf numFmtId="0" fontId="48" fillId="0" borderId="14" xfId="0" applyFont="1" applyFill="1" applyBorder="1" applyAlignment="1">
      <alignment horizontal="left" vertical="top" wrapText="1"/>
    </xf>
    <xf numFmtId="0" fontId="5" fillId="5" borderId="4" xfId="0" applyFont="1" applyFill="1" applyBorder="1" applyAlignment="1">
      <alignment horizontal="left" vertical="top" wrapText="1"/>
    </xf>
    <xf numFmtId="0" fontId="5" fillId="5" borderId="6"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5" fillId="2" borderId="5" xfId="0" applyFont="1" applyFill="1" applyBorder="1" applyAlignment="1">
      <alignment horizontal="left" vertical="top" wrapText="1"/>
    </xf>
    <xf numFmtId="0" fontId="65" fillId="2" borderId="9" xfId="0" applyFont="1" applyFill="1" applyBorder="1" applyAlignment="1">
      <alignment horizontal="left" vertical="top" wrapText="1"/>
    </xf>
    <xf numFmtId="0" fontId="65" fillId="2" borderId="14" xfId="0" applyFont="1" applyFill="1" applyBorder="1" applyAlignment="1">
      <alignment horizontal="left" vertical="top" wrapText="1"/>
    </xf>
    <xf numFmtId="0" fontId="65" fillId="0" borderId="5" xfId="0" applyFont="1" applyFill="1" applyBorder="1" applyAlignment="1">
      <alignment horizontal="left" vertical="top"/>
    </xf>
    <xf numFmtId="0" fontId="65" fillId="0" borderId="9" xfId="0" applyFont="1" applyFill="1" applyBorder="1" applyAlignment="1">
      <alignment horizontal="left" vertical="top"/>
    </xf>
    <xf numFmtId="0" fontId="65" fillId="0" borderId="14" xfId="0" applyFont="1" applyFill="1" applyBorder="1" applyAlignment="1">
      <alignment horizontal="left" vertical="top"/>
    </xf>
    <xf numFmtId="0" fontId="42" fillId="0" borderId="9" xfId="0" applyFont="1" applyFill="1" applyBorder="1" applyAlignment="1">
      <alignment horizontal="left" vertical="top" wrapText="1"/>
    </xf>
    <xf numFmtId="0" fontId="42" fillId="0" borderId="14" xfId="0" applyFont="1" applyFill="1" applyBorder="1" applyAlignment="1">
      <alignment horizontal="left" vertical="top" wrapText="1"/>
    </xf>
    <xf numFmtId="0" fontId="42" fillId="2" borderId="5" xfId="0" applyFont="1" applyFill="1" applyBorder="1" applyAlignment="1">
      <alignment horizontal="left" vertical="top" wrapText="1"/>
    </xf>
    <xf numFmtId="0" fontId="42" fillId="2" borderId="9" xfId="0" applyFont="1" applyFill="1" applyBorder="1" applyAlignment="1">
      <alignment horizontal="left" vertical="top" wrapText="1"/>
    </xf>
    <xf numFmtId="0" fontId="42" fillId="2" borderId="14" xfId="0" applyFont="1" applyFill="1" applyBorder="1" applyAlignment="1">
      <alignment horizontal="left" vertical="top" wrapText="1"/>
    </xf>
    <xf numFmtId="0" fontId="66" fillId="0" borderId="9" xfId="0" applyFont="1" applyFill="1" applyBorder="1" applyAlignment="1">
      <alignment horizontal="left" vertical="top" wrapText="1"/>
    </xf>
    <xf numFmtId="0" fontId="66" fillId="0" borderId="14" xfId="0" applyFont="1" applyFill="1" applyBorder="1" applyAlignment="1">
      <alignment horizontal="left" vertical="top" wrapText="1"/>
    </xf>
    <xf numFmtId="0" fontId="66" fillId="0" borderId="5" xfId="0" applyFont="1" applyFill="1" applyBorder="1" applyAlignment="1">
      <alignment horizontal="left" vertical="top"/>
    </xf>
    <xf numFmtId="0" fontId="66" fillId="0" borderId="9" xfId="0" applyFont="1" applyFill="1" applyBorder="1" applyAlignment="1">
      <alignment horizontal="left" vertical="top"/>
    </xf>
    <xf numFmtId="0" fontId="66" fillId="0" borderId="14" xfId="0" applyFont="1" applyFill="1" applyBorder="1" applyAlignment="1">
      <alignment horizontal="left" vertical="top"/>
    </xf>
    <xf numFmtId="0" fontId="51" fillId="2" borderId="9" xfId="0" applyFont="1" applyFill="1" applyBorder="1" applyAlignment="1">
      <alignment horizontal="left" vertical="top" wrapText="1"/>
    </xf>
    <xf numFmtId="0" fontId="51" fillId="2" borderId="14" xfId="0" applyFont="1" applyFill="1" applyBorder="1" applyAlignment="1">
      <alignment horizontal="left" vertical="top" wrapText="1"/>
    </xf>
    <xf numFmtId="0" fontId="43" fillId="2" borderId="4" xfId="0" applyFont="1" applyFill="1" applyBorder="1" applyAlignment="1">
      <alignment horizontal="left" vertical="top" wrapText="1"/>
    </xf>
    <xf numFmtId="0" fontId="43" fillId="2" borderId="6" xfId="0" applyFont="1" applyFill="1" applyBorder="1" applyAlignment="1">
      <alignment horizontal="left" vertical="top" wrapText="1"/>
    </xf>
    <xf numFmtId="0" fontId="43" fillId="2" borderId="2" xfId="0" applyFont="1" applyFill="1" applyBorder="1" applyAlignment="1">
      <alignment horizontal="left" vertical="top" wrapText="1"/>
    </xf>
    <xf numFmtId="0" fontId="42" fillId="2" borderId="11"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13" xfId="0" applyFont="1" applyFill="1" applyBorder="1" applyAlignment="1">
      <alignment horizontal="left" vertical="top" wrapText="1"/>
    </xf>
    <xf numFmtId="0" fontId="48" fillId="2" borderId="11" xfId="0" applyFont="1" applyFill="1" applyBorder="1" applyAlignment="1">
      <alignment horizontal="left" vertical="top" wrapText="1"/>
    </xf>
    <xf numFmtId="0" fontId="48" fillId="2" borderId="12" xfId="0" applyFont="1" applyFill="1" applyBorder="1" applyAlignment="1">
      <alignment horizontal="left" vertical="top" wrapText="1"/>
    </xf>
    <xf numFmtId="0" fontId="48" fillId="2" borderId="13" xfId="0" applyFont="1" applyFill="1" applyBorder="1" applyAlignment="1">
      <alignment horizontal="left" vertical="top" wrapText="1"/>
    </xf>
    <xf numFmtId="0" fontId="48" fillId="2" borderId="3" xfId="0" applyFont="1" applyFill="1" applyBorder="1" applyAlignment="1">
      <alignment horizontal="left" vertical="top" wrapText="1"/>
    </xf>
    <xf numFmtId="0" fontId="48" fillId="2" borderId="10" xfId="0" applyFont="1" applyFill="1" applyBorder="1" applyAlignment="1">
      <alignment horizontal="left" vertical="top" wrapText="1"/>
    </xf>
    <xf numFmtId="0" fontId="48" fillId="2" borderId="7" xfId="0" applyFont="1" applyFill="1" applyBorder="1" applyAlignment="1">
      <alignment horizontal="left" vertical="top" wrapText="1"/>
    </xf>
    <xf numFmtId="0" fontId="48" fillId="2" borderId="3" xfId="0" applyFont="1" applyFill="1" applyBorder="1" applyAlignment="1">
      <alignment horizontal="left" vertical="top"/>
    </xf>
    <xf numFmtId="0" fontId="48" fillId="2" borderId="10" xfId="0" applyFont="1" applyFill="1" applyBorder="1" applyAlignment="1">
      <alignment horizontal="left" vertical="top"/>
    </xf>
    <xf numFmtId="0" fontId="48" fillId="2" borderId="7" xfId="0" applyFont="1" applyFill="1" applyBorder="1" applyAlignment="1">
      <alignment horizontal="left" vertical="top"/>
    </xf>
    <xf numFmtId="0" fontId="50" fillId="2" borderId="3" xfId="0" applyFont="1" applyFill="1" applyBorder="1" applyAlignment="1">
      <alignment horizontal="left" vertical="top" wrapText="1"/>
    </xf>
    <xf numFmtId="0" fontId="42" fillId="2" borderId="3"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7" xfId="0" applyFont="1" applyFill="1" applyBorder="1" applyAlignment="1">
      <alignment horizontal="left" vertical="top" wrapText="1"/>
    </xf>
    <xf numFmtId="0" fontId="51" fillId="2" borderId="3" xfId="0" applyFont="1" applyFill="1" applyBorder="1" applyAlignment="1">
      <alignment horizontal="left" vertical="top" wrapText="1"/>
    </xf>
    <xf numFmtId="0" fontId="51" fillId="2" borderId="10" xfId="0" applyFont="1" applyFill="1" applyBorder="1" applyAlignment="1">
      <alignment horizontal="left" vertical="top" wrapText="1"/>
    </xf>
    <xf numFmtId="0" fontId="51" fillId="2" borderId="7" xfId="0" applyFont="1" applyFill="1" applyBorder="1" applyAlignment="1">
      <alignment horizontal="left" vertical="top" wrapText="1"/>
    </xf>
    <xf numFmtId="0" fontId="44" fillId="2" borderId="3" xfId="0" applyFont="1" applyFill="1" applyBorder="1" applyAlignment="1">
      <alignment horizontal="left" vertical="top"/>
    </xf>
    <xf numFmtId="0" fontId="44" fillId="2" borderId="10" xfId="0" applyFont="1" applyFill="1" applyBorder="1" applyAlignment="1">
      <alignment horizontal="left" vertical="top"/>
    </xf>
    <xf numFmtId="0" fontId="44" fillId="2" borderId="7" xfId="0" applyFont="1" applyFill="1" applyBorder="1" applyAlignment="1">
      <alignment horizontal="left" vertical="top"/>
    </xf>
    <xf numFmtId="0" fontId="50" fillId="2" borderId="10" xfId="0" applyFont="1" applyFill="1" applyBorder="1" applyAlignment="1">
      <alignment horizontal="left" vertical="top" wrapText="1"/>
    </xf>
    <xf numFmtId="0" fontId="50" fillId="2" borderId="7" xfId="0" applyFont="1" applyFill="1" applyBorder="1" applyAlignment="1">
      <alignment horizontal="left" vertical="top" wrapText="1"/>
    </xf>
    <xf numFmtId="164" fontId="42" fillId="2" borderId="3" xfId="0" applyNumberFormat="1" applyFont="1" applyFill="1" applyBorder="1" applyAlignment="1">
      <alignment horizontal="left" vertical="top" wrapText="1"/>
    </xf>
    <xf numFmtId="164" fontId="42" fillId="2" borderId="10" xfId="0" applyNumberFormat="1" applyFont="1" applyFill="1" applyBorder="1" applyAlignment="1">
      <alignment horizontal="left" vertical="top" wrapText="1"/>
    </xf>
    <xf numFmtId="164" fontId="42" fillId="2" borderId="7" xfId="0" applyNumberFormat="1" applyFont="1" applyFill="1" applyBorder="1" applyAlignment="1">
      <alignment horizontal="left" vertical="top" wrapText="1"/>
    </xf>
    <xf numFmtId="0" fontId="24" fillId="0" borderId="9" xfId="0" applyFont="1" applyFill="1" applyBorder="1" applyAlignment="1">
      <alignment horizontal="left" vertical="top" wrapText="1"/>
    </xf>
    <xf numFmtId="0" fontId="2" fillId="0" borderId="9" xfId="0" applyFont="1" applyFill="1" applyBorder="1" applyAlignment="1">
      <alignment horizontal="left" vertical="top" wrapText="1"/>
    </xf>
    <xf numFmtId="0" fontId="5" fillId="2" borderId="4"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2" xfId="0" applyFont="1" applyFill="1" applyBorder="1" applyAlignment="1">
      <alignment horizontal="center" vertical="top" wrapText="1"/>
    </xf>
    <xf numFmtId="0" fontId="20" fillId="2" borderId="1" xfId="0" applyFont="1" applyFill="1" applyBorder="1" applyAlignment="1">
      <alignment horizontal="left" vertical="top" wrapText="1"/>
    </xf>
    <xf numFmtId="164" fontId="26" fillId="2" borderId="3" xfId="0" applyNumberFormat="1" applyFont="1" applyFill="1" applyBorder="1" applyAlignment="1">
      <alignment horizontal="center" vertical="center" wrapText="1"/>
    </xf>
    <xf numFmtId="164" fontId="26" fillId="2" borderId="7" xfId="0" applyNumberFormat="1" applyFont="1" applyFill="1" applyBorder="1" applyAlignment="1">
      <alignment horizontal="center" vertical="center" wrapText="1"/>
    </xf>
    <xf numFmtId="0" fontId="12" fillId="0" borderId="9" xfId="0" applyFont="1" applyFill="1" applyBorder="1" applyAlignment="1">
      <alignment horizontal="left" vertical="top" wrapText="1"/>
    </xf>
    <xf numFmtId="0" fontId="42" fillId="0" borderId="3" xfId="0" applyFont="1" applyFill="1" applyBorder="1" applyAlignment="1">
      <alignment horizontal="left" vertical="top" wrapText="1"/>
    </xf>
    <xf numFmtId="0" fontId="42" fillId="0" borderId="10" xfId="0" applyFont="1" applyFill="1" applyBorder="1" applyAlignment="1">
      <alignment horizontal="left" vertical="top" wrapText="1"/>
    </xf>
    <xf numFmtId="0" fontId="42" fillId="0" borderId="7" xfId="0" applyFont="1" applyFill="1" applyBorder="1" applyAlignment="1">
      <alignment horizontal="left" vertical="top" wrapText="1"/>
    </xf>
    <xf numFmtId="0" fontId="42" fillId="2" borderId="3"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50" fillId="2" borderId="3" xfId="0" applyFont="1" applyFill="1" applyBorder="1" applyAlignment="1">
      <alignment horizontal="left" vertical="top"/>
    </xf>
    <xf numFmtId="0" fontId="50" fillId="2" borderId="10" xfId="0" applyFont="1" applyFill="1" applyBorder="1" applyAlignment="1">
      <alignment horizontal="left" vertical="top"/>
    </xf>
    <xf numFmtId="0" fontId="50" fillId="2" borderId="7" xfId="0" applyFont="1" applyFill="1" applyBorder="1" applyAlignment="1">
      <alignment horizontal="left" vertical="top"/>
    </xf>
    <xf numFmtId="0" fontId="89" fillId="0" borderId="0" xfId="0" applyFont="1" applyFill="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11"/>
  <sheetViews>
    <sheetView tabSelected="1" view="pageBreakPreview" zoomScale="70" zoomScaleNormal="70" zoomScaleSheetLayoutView="70" workbookViewId="0">
      <selection activeCell="K6" sqref="K6"/>
    </sheetView>
  </sheetViews>
  <sheetFormatPr defaultRowHeight="18.75" x14ac:dyDescent="0.3"/>
  <cols>
    <col min="1" max="1" width="46.7109375" style="360" customWidth="1"/>
    <col min="2" max="2" width="21.42578125" style="166" customWidth="1"/>
    <col min="3" max="3" width="18" style="166" customWidth="1"/>
    <col min="4" max="9" width="21.42578125" style="166" customWidth="1"/>
    <col min="10" max="10" width="101.42578125" style="361" customWidth="1"/>
    <col min="11" max="11" width="112" style="208" customWidth="1"/>
    <col min="12" max="42" width="9.140625" style="208"/>
    <col min="43" max="16384" width="9.140625" style="6"/>
  </cols>
  <sheetData>
    <row r="1" spans="1:42" s="297" customFormat="1" ht="18" customHeight="1" x14ac:dyDescent="0.35">
      <c r="A1" s="444"/>
      <c r="B1" s="444"/>
      <c r="C1" s="444"/>
      <c r="D1" s="444"/>
      <c r="E1" s="444"/>
      <c r="F1" s="444"/>
      <c r="G1" s="444"/>
      <c r="H1" s="444"/>
      <c r="I1" s="444"/>
      <c r="J1" s="444"/>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row>
    <row r="2" spans="1:42" s="297" customFormat="1" ht="18" customHeight="1" x14ac:dyDescent="0.35">
      <c r="A2" s="364"/>
      <c r="B2" s="364"/>
      <c r="C2" s="364"/>
      <c r="D2" s="364"/>
      <c r="E2" s="364"/>
      <c r="F2" s="364"/>
      <c r="G2" s="364"/>
      <c r="H2" s="364"/>
      <c r="I2" s="364"/>
      <c r="J2" s="364"/>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row>
    <row r="3" spans="1:42" s="297" customFormat="1" ht="33.75" customHeight="1" x14ac:dyDescent="0.35">
      <c r="A3" s="600" t="s">
        <v>573</v>
      </c>
      <c r="B3" s="600"/>
      <c r="C3" s="600"/>
      <c r="D3" s="600"/>
      <c r="E3" s="600"/>
      <c r="F3" s="600"/>
      <c r="G3" s="600"/>
      <c r="H3" s="600"/>
      <c r="I3" s="600"/>
      <c r="J3" s="600"/>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row>
    <row r="4" spans="1:42" s="297" customFormat="1" ht="18" customHeight="1" x14ac:dyDescent="0.35">
      <c r="A4" s="298"/>
      <c r="B4" s="298"/>
      <c r="C4" s="298"/>
      <c r="D4" s="298"/>
      <c r="E4" s="298"/>
      <c r="F4" s="298"/>
      <c r="G4" s="298"/>
      <c r="H4" s="298"/>
      <c r="I4" s="298"/>
      <c r="J4" s="298"/>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row>
    <row r="5" spans="1:42" s="301" customFormat="1" ht="18" customHeight="1" x14ac:dyDescent="0.35">
      <c r="A5" s="299"/>
      <c r="B5" s="162"/>
      <c r="C5" s="162"/>
      <c r="D5" s="162"/>
      <c r="E5" s="162"/>
      <c r="F5" s="162"/>
      <c r="G5" s="162"/>
      <c r="H5" s="162"/>
      <c r="I5" s="162"/>
      <c r="J5" s="295" t="s">
        <v>6</v>
      </c>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row>
    <row r="6" spans="1:42" ht="67.5" customHeight="1" x14ac:dyDescent="0.25">
      <c r="A6" s="445" t="s">
        <v>89</v>
      </c>
      <c r="B6" s="447" t="s">
        <v>221</v>
      </c>
      <c r="C6" s="447" t="s">
        <v>4</v>
      </c>
      <c r="D6" s="447" t="s">
        <v>92</v>
      </c>
      <c r="E6" s="447" t="s">
        <v>23</v>
      </c>
      <c r="F6" s="447" t="s">
        <v>93</v>
      </c>
      <c r="G6" s="447" t="s">
        <v>24</v>
      </c>
      <c r="H6" s="447" t="s">
        <v>94</v>
      </c>
      <c r="I6" s="447" t="s">
        <v>25</v>
      </c>
      <c r="J6" s="439" t="s">
        <v>7</v>
      </c>
    </row>
    <row r="7" spans="1:42" ht="52.5" customHeight="1" x14ac:dyDescent="0.25">
      <c r="A7" s="446"/>
      <c r="B7" s="448"/>
      <c r="C7" s="448"/>
      <c r="D7" s="448"/>
      <c r="E7" s="448"/>
      <c r="F7" s="448"/>
      <c r="G7" s="448"/>
      <c r="H7" s="448"/>
      <c r="I7" s="448"/>
      <c r="J7" s="440"/>
    </row>
    <row r="8" spans="1:42" s="304" customFormat="1" x14ac:dyDescent="0.25">
      <c r="A8" s="302">
        <v>1</v>
      </c>
      <c r="B8" s="163">
        <v>2</v>
      </c>
      <c r="C8" s="163">
        <v>3</v>
      </c>
      <c r="D8" s="163">
        <v>4</v>
      </c>
      <c r="E8" s="163">
        <v>5</v>
      </c>
      <c r="F8" s="163">
        <v>6</v>
      </c>
      <c r="G8" s="163">
        <v>7</v>
      </c>
      <c r="H8" s="163">
        <v>8</v>
      </c>
      <c r="I8" s="163">
        <v>9</v>
      </c>
      <c r="J8" s="186">
        <v>10</v>
      </c>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row>
    <row r="9" spans="1:42" s="22" customFormat="1" ht="35.25" customHeight="1" x14ac:dyDescent="0.25">
      <c r="A9" s="305" t="s">
        <v>251</v>
      </c>
      <c r="B9" s="59">
        <f>SUM(B10:B14)</f>
        <v>8830084.5129799992</v>
      </c>
      <c r="C9" s="59">
        <f>SUM(C10:C14)</f>
        <v>7969598.8129799962</v>
      </c>
      <c r="D9" s="59">
        <f>C9/B9*100</f>
        <v>90.255068354837249</v>
      </c>
      <c r="E9" s="59">
        <f>SUM(E10:E14)</f>
        <v>7950778.2129799966</v>
      </c>
      <c r="F9" s="59">
        <f>E9/B9*100</f>
        <v>90.041926566983079</v>
      </c>
      <c r="G9" s="59">
        <f>SUM(G10:G14)</f>
        <v>7267692.4129799977</v>
      </c>
      <c r="H9" s="59">
        <f>(G9-G12)/B9*100</f>
        <v>82.306034583210106</v>
      </c>
      <c r="I9" s="59">
        <f>B9-G9</f>
        <v>1562392.1000000015</v>
      </c>
      <c r="J9" s="390" t="s">
        <v>544</v>
      </c>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row>
    <row r="10" spans="1:42" s="307" customFormat="1" ht="35.25" customHeight="1" x14ac:dyDescent="0.25">
      <c r="A10" s="68" t="s">
        <v>5</v>
      </c>
      <c r="B10" s="59">
        <f>B17+B22</f>
        <v>603841.06532000005</v>
      </c>
      <c r="C10" s="59">
        <f>C17+C22</f>
        <v>602448.32531999995</v>
      </c>
      <c r="D10" s="59">
        <f>C10/B10*100</f>
        <v>99.769353215607808</v>
      </c>
      <c r="E10" s="59">
        <f>E17+E22</f>
        <v>602448.32531999995</v>
      </c>
      <c r="F10" s="59">
        <f>E10/B10*100</f>
        <v>99.769353215607808</v>
      </c>
      <c r="G10" s="59">
        <f>G17+G22</f>
        <v>713439.52532000002</v>
      </c>
      <c r="H10" s="59">
        <f>G10/B10*100</f>
        <v>118.15021638879747</v>
      </c>
      <c r="I10" s="59">
        <f>B10-G10</f>
        <v>-109598.45999999996</v>
      </c>
      <c r="J10" s="391"/>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row>
    <row r="11" spans="1:42" s="307" customFormat="1" ht="35.25" customHeight="1" x14ac:dyDescent="0.25">
      <c r="A11" s="68" t="s">
        <v>1</v>
      </c>
      <c r="B11" s="59">
        <f>B18+B23</f>
        <v>7898731.0150399981</v>
      </c>
      <c r="C11" s="328">
        <f>C18+C23</f>
        <v>7087454.9550399967</v>
      </c>
      <c r="D11" s="328">
        <f>C11/B11*100</f>
        <v>89.729032949023733</v>
      </c>
      <c r="E11" s="328">
        <f>E18+E23</f>
        <v>7087240.1550399968</v>
      </c>
      <c r="F11" s="328">
        <f>E11/B11*100</f>
        <v>89.726313524858114</v>
      </c>
      <c r="G11" s="328">
        <f>G18+G23</f>
        <v>6317364.855039998</v>
      </c>
      <c r="H11" s="328">
        <f>G11/B11*100</f>
        <v>79.979490920897092</v>
      </c>
      <c r="I11" s="328">
        <f>B11-G11</f>
        <v>1581366.1600000001</v>
      </c>
      <c r="J11" s="391"/>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row>
    <row r="12" spans="1:42" s="307" customFormat="1" ht="35.25" customHeight="1" x14ac:dyDescent="0.25">
      <c r="A12" s="308" t="s">
        <v>110</v>
      </c>
      <c r="B12" s="441"/>
      <c r="C12" s="442"/>
      <c r="D12" s="442"/>
      <c r="E12" s="442"/>
      <c r="F12" s="443"/>
      <c r="G12" s="57"/>
      <c r="H12" s="441"/>
      <c r="I12" s="443"/>
      <c r="J12" s="391"/>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row>
    <row r="13" spans="1:42" s="22" customFormat="1" ht="35.25" customHeight="1" x14ac:dyDescent="0.25">
      <c r="A13" s="69" t="s">
        <v>2</v>
      </c>
      <c r="B13" s="57">
        <f>B19+B24</f>
        <v>310017.63262000005</v>
      </c>
      <c r="C13" s="57">
        <f>C19+C24</f>
        <v>262200.73262000002</v>
      </c>
      <c r="D13" s="57">
        <f>C13/B13*100</f>
        <v>84.57607085252117</v>
      </c>
      <c r="E13" s="57">
        <f>E19+E24</f>
        <v>243594.93262000001</v>
      </c>
      <c r="F13" s="57">
        <f>E13/B13*100</f>
        <v>78.57454124829836</v>
      </c>
      <c r="G13" s="57">
        <f>G19+G24</f>
        <v>219393.23262000002</v>
      </c>
      <c r="H13" s="57">
        <f>G13/B13*100</f>
        <v>70.767985280668967</v>
      </c>
      <c r="I13" s="57">
        <f>B13-G13</f>
        <v>90624.400000000023</v>
      </c>
      <c r="J13" s="391"/>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row>
    <row r="14" spans="1:42" s="22" customFormat="1" ht="35.25" customHeight="1" x14ac:dyDescent="0.25">
      <c r="A14" s="69" t="s">
        <v>3</v>
      </c>
      <c r="B14" s="57">
        <f>B20+B25</f>
        <v>17494.8</v>
      </c>
      <c r="C14" s="57">
        <f>C20+C25</f>
        <v>17494.8</v>
      </c>
      <c r="D14" s="57">
        <f>C14/B14*100</f>
        <v>100</v>
      </c>
      <c r="E14" s="57">
        <f>E20+E25</f>
        <v>17494.8</v>
      </c>
      <c r="F14" s="57">
        <f>E14/B14*100</f>
        <v>100</v>
      </c>
      <c r="G14" s="57">
        <f>G20+G25</f>
        <v>17494.8</v>
      </c>
      <c r="H14" s="57">
        <f>G14/B14*100</f>
        <v>100</v>
      </c>
      <c r="I14" s="57">
        <f>B14-G14</f>
        <v>0</v>
      </c>
      <c r="J14" s="391"/>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row>
    <row r="15" spans="1:42" ht="35.25" customHeight="1" x14ac:dyDescent="0.25">
      <c r="A15" s="291" t="s">
        <v>38</v>
      </c>
      <c r="B15" s="103"/>
      <c r="C15" s="57"/>
      <c r="D15" s="57"/>
      <c r="E15" s="57"/>
      <c r="F15" s="57"/>
      <c r="G15" s="57"/>
      <c r="H15" s="57"/>
      <c r="I15" s="57"/>
      <c r="J15" s="391"/>
    </row>
    <row r="16" spans="1:42" ht="35.25" customHeight="1" x14ac:dyDescent="0.25">
      <c r="A16" s="362" t="s">
        <v>39</v>
      </c>
      <c r="B16" s="363">
        <f>SUM(B17:B20)</f>
        <v>2768980.7</v>
      </c>
      <c r="C16" s="363">
        <f>SUM(C17:C20)</f>
        <v>2187515.9000000004</v>
      </c>
      <c r="D16" s="363">
        <f>C16/B16*100</f>
        <v>79.000763710631873</v>
      </c>
      <c r="E16" s="363">
        <f>SUM(E17:E20)</f>
        <v>2187515.9000000004</v>
      </c>
      <c r="F16" s="363">
        <f>E16/B16*100</f>
        <v>79.000763710631873</v>
      </c>
      <c r="G16" s="363">
        <f>SUM(G17:G20)</f>
        <v>1533963.2</v>
      </c>
      <c r="H16" s="363">
        <f>G16/B16*100</f>
        <v>55.398118159509011</v>
      </c>
      <c r="I16" s="363">
        <f t="shared" ref="I16:I30" si="0">B16-G16</f>
        <v>1235017.5000000002</v>
      </c>
      <c r="J16" s="391"/>
      <c r="K16" s="202"/>
    </row>
    <row r="17" spans="1:42" s="310" customFormat="1" ht="35.25" customHeight="1" x14ac:dyDescent="0.25">
      <c r="A17" s="58" t="s">
        <v>0</v>
      </c>
      <c r="B17" s="175">
        <f>B57+B110+B124+B141+B173+B210+B285+B526+B328+B97+B161</f>
        <v>115023.2</v>
      </c>
      <c r="C17" s="175">
        <f>C57+C110+C124+C141+C173+C210+C285+C320+C526+C328+C97+C422+C161</f>
        <v>115023.2</v>
      </c>
      <c r="D17" s="175">
        <v>0</v>
      </c>
      <c r="E17" s="175">
        <f>E57+E110+E124+E141+E173+E210+E285+E320+E526+E328+E97+E422+E161</f>
        <v>115023.2</v>
      </c>
      <c r="F17" s="175">
        <v>0</v>
      </c>
      <c r="G17" s="175">
        <f>G57+G110+G124+G141+G173+G210+G285+G320+G526+G328+G97+G422+G161</f>
        <v>286101</v>
      </c>
      <c r="H17" s="175">
        <f>G17/B17*100</f>
        <v>248.73329902141484</v>
      </c>
      <c r="I17" s="175">
        <f t="shared" si="0"/>
        <v>-171077.8</v>
      </c>
      <c r="J17" s="391"/>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row>
    <row r="18" spans="1:42" s="310" customFormat="1" ht="35.25" customHeight="1" x14ac:dyDescent="0.25">
      <c r="A18" s="58" t="s">
        <v>1</v>
      </c>
      <c r="B18" s="175">
        <f>B58+B111+B125+B142+B174+B211+B286+B527+B329+B98+B423+B162</f>
        <v>2541424</v>
      </c>
      <c r="C18" s="175">
        <f>C58+C111+C125+C142+C174+C211+C286+C321+C527+C329+C98+C423+C162</f>
        <v>1989456.7000000002</v>
      </c>
      <c r="D18" s="175">
        <f>C18/B18*100</f>
        <v>78.281180157266178</v>
      </c>
      <c r="E18" s="175">
        <f>E58+E111+E125+E142+E174+E211+E286+E321+E527+E329+E98+E423+E162</f>
        <v>1989456.7000000002</v>
      </c>
      <c r="F18" s="175">
        <f>E18/B18*100</f>
        <v>78.281180157266178</v>
      </c>
      <c r="G18" s="175">
        <f>G58+G111+G125+G142+G174+G211+G286+G321+G527+G329+G98+G423+G162</f>
        <v>1191902</v>
      </c>
      <c r="H18" s="175">
        <f>G18/B18*100</f>
        <v>46.898982617619097</v>
      </c>
      <c r="I18" s="175">
        <f t="shared" si="0"/>
        <v>1349522</v>
      </c>
      <c r="J18" s="391"/>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row>
    <row r="19" spans="1:42" ht="35.25" customHeight="1" x14ac:dyDescent="0.25">
      <c r="A19" s="60" t="s">
        <v>2</v>
      </c>
      <c r="B19" s="176">
        <f>B59+B112+B126+B143+B175+B212+B287+B528+B330+B99+B424+B163</f>
        <v>112533.50000000001</v>
      </c>
      <c r="C19" s="176">
        <f>C59+C112+C126+C143+C175+C212+C287+C322+C528+C330+C99+C424+C163</f>
        <v>83036</v>
      </c>
      <c r="D19" s="176">
        <f>C19/B19*100</f>
        <v>73.787805409055963</v>
      </c>
      <c r="E19" s="176">
        <f>E59+E112+E126+E143+E175+E212+E287+E322+E528+E330+E99+E424+E163</f>
        <v>83036</v>
      </c>
      <c r="F19" s="176">
        <f>E19/B19*100</f>
        <v>73.787805409055963</v>
      </c>
      <c r="G19" s="176">
        <f>G59+G112+G126+G143+G175+G212+G287+G322+G528+G330+G99+G424+G163</f>
        <v>55960.200000000004</v>
      </c>
      <c r="H19" s="176">
        <f>G19/B19*100</f>
        <v>49.727592228092078</v>
      </c>
      <c r="I19" s="176">
        <f t="shared" si="0"/>
        <v>56573.30000000001</v>
      </c>
      <c r="J19" s="391"/>
    </row>
    <row r="20" spans="1:42" ht="35.25" customHeight="1" x14ac:dyDescent="0.25">
      <c r="A20" s="60" t="s">
        <v>3</v>
      </c>
      <c r="B20" s="176">
        <f>B60+B113+B127+B144+B176+B213+B288+B323+B529+B331+B100+B425+B164</f>
        <v>0</v>
      </c>
      <c r="C20" s="176">
        <f>C60+C113+C127+C144+C176+C213+C288+C323+C529+C331+C100+C425+C164</f>
        <v>0</v>
      </c>
      <c r="D20" s="176">
        <v>0</v>
      </c>
      <c r="E20" s="176">
        <f>E60+E113+E127+E144+E176+E213+E288+E323+E529+E331+E100+E425+E164</f>
        <v>0</v>
      </c>
      <c r="F20" s="176">
        <v>0</v>
      </c>
      <c r="G20" s="176">
        <f>G60+G113+G127+G144+G176+G213+G288+G323+G529+G331+G100+G425+G164</f>
        <v>0</v>
      </c>
      <c r="H20" s="176">
        <v>0</v>
      </c>
      <c r="I20" s="176">
        <f t="shared" si="0"/>
        <v>0</v>
      </c>
      <c r="J20" s="391"/>
    </row>
    <row r="21" spans="1:42" ht="35.25" customHeight="1" x14ac:dyDescent="0.25">
      <c r="A21" s="291" t="s">
        <v>40</v>
      </c>
      <c r="B21" s="59">
        <f>SUM(B22:B25)</f>
        <v>6061103.8129799981</v>
      </c>
      <c r="C21" s="59">
        <f>SUM(C22:C25)</f>
        <v>5782082.9129799958</v>
      </c>
      <c r="D21" s="59">
        <f t="shared" ref="D21:D26" si="1">C21/B21*100</f>
        <v>95.396533228774729</v>
      </c>
      <c r="E21" s="59">
        <f>SUM(E22:E25)</f>
        <v>5763262.3129799962</v>
      </c>
      <c r="F21" s="59">
        <f t="shared" ref="F21:F26" si="2">E21/B21*100</f>
        <v>95.086018831055711</v>
      </c>
      <c r="G21" s="59">
        <f>SUM(G22:G25)</f>
        <v>5733729.2129799975</v>
      </c>
      <c r="H21" s="59">
        <f t="shared" ref="H21:H26" si="3">G21/B21*100</f>
        <v>94.598762698983634</v>
      </c>
      <c r="I21" s="59">
        <f t="shared" si="0"/>
        <v>327374.60000000056</v>
      </c>
      <c r="J21" s="391"/>
    </row>
    <row r="22" spans="1:42" s="310" customFormat="1" ht="35.25" customHeight="1" x14ac:dyDescent="0.25">
      <c r="A22" s="58" t="s">
        <v>0</v>
      </c>
      <c r="B22" s="59">
        <f>B39+B215+B62+B71+B84+B146+B151+B220+B229+B246+B260+B269+B290+B310+B315+B295+B300+B305+B337+B347+B357+B367+B372+B377+B382+B387+B392+B397+B402+B440+B448+B456+B466+B471+B476+B481+B491+B501+B511+B516+B535+B594+B599+B407+B417+B608+B27+B427+B432</f>
        <v>488817.86532000004</v>
      </c>
      <c r="C22" s="59">
        <f>C39+C215+C62+C71+C84+C146+C151+C220+C229+C246+C260+C269+C290+C310+C315+C295+C300+C305+C337+C347+C357+C367+C372+C377+C382+C387+C392+C397+C402+C440+C448+C456+C466+C471+C476+C481+C491+C501+C511+C516+C535+C594+C599+C407+C417+C608+C27+C427+C432</f>
        <v>487425.12531999999</v>
      </c>
      <c r="D22" s="59">
        <f t="shared" si="1"/>
        <v>99.715079971741972</v>
      </c>
      <c r="E22" s="59">
        <f>E39+E215+E62+E71+E84+E146+E151+E220+E229+E246+E260+E269+E290+E310+E315+E295+E300+E305+E337+E347+E357+E367+E372+E377+E382+E387+E392+E397+E402+E440+E448+E456+E466+E471+E476+E481+E491+E501+E511+E516+E535+E594+E599+E407+E417+E608+E27+E427+E432</f>
        <v>487425.12531999999</v>
      </c>
      <c r="F22" s="59">
        <f t="shared" si="2"/>
        <v>99.715079971741972</v>
      </c>
      <c r="G22" s="59">
        <f>G39+G215+G62+G71+G84+G146+G151+G220+G229+G246+G260+G269+G290+G310+G315+G295+G300+G305+G337+G347+G357+G367+G372+G377+G382+G387+G392+G397+G402+G440+G448+G456+G466+G471+G476+G481+G491+G501+G511+G516+G535+G594+G599+G407+G417+G608+G27+G427+G432</f>
        <v>427338.52531999996</v>
      </c>
      <c r="H22" s="59">
        <f t="shared" si="3"/>
        <v>87.42285330349921</v>
      </c>
      <c r="I22" s="59">
        <f t="shared" si="0"/>
        <v>61479.340000000084</v>
      </c>
      <c r="J22" s="391"/>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row>
    <row r="23" spans="1:42" s="310" customFormat="1" ht="35.25" customHeight="1" x14ac:dyDescent="0.25">
      <c r="A23" s="58" t="s">
        <v>1</v>
      </c>
      <c r="B23" s="59">
        <f>B40+B216+B63+B72+B85+B147+B152+B221+B230+B247+B261+B270+B291+B311+B316+B296+B301+B306+B338+B348+B358+B368+B373+B378+B383+B388+B393+B398+B403+B441+B449+B457+B467+B472+B477+B482+B492+B502+B512+B517+B536+B595+B600+B408+B418+B609+B28+B428+B433+B157</f>
        <v>5357307.0150399981</v>
      </c>
      <c r="C23" s="59">
        <f>C40+C216+C63+C72+C85+C147+C152+C221+C230+C247+C261+C270+C291+C311+C316+C296+C301+C306+C338+C348+C358+C368+C373+C378+C383+C388+C393+C398+C403+C441+C449+C457+C467+C472+C477+C482+C492+C502+C512+C517+C536+C595+C600+C408+C418+C609+C28+C428+C433+C157</f>
        <v>5097998.2550399965</v>
      </c>
      <c r="D23" s="59">
        <f t="shared" si="1"/>
        <v>95.159718133158634</v>
      </c>
      <c r="E23" s="59">
        <f>E40+E216+E63+E72+E85+E147+E152+E221+E230+E247+E261+E270+E291+E311+E316+E296+E301+E306+E338+E348+E358+E368+E373+E378+E383+E388+E393+E398+E403+E441+E449+E457+E467+E472+E477+E482+E492+E502+E512+E517+E536+E595+E600+E408+E418+E609+E28+E428+E433+E157</f>
        <v>5097783.4550399967</v>
      </c>
      <c r="F23" s="59">
        <f t="shared" si="2"/>
        <v>95.155708656020266</v>
      </c>
      <c r="G23" s="59">
        <f>G40+G216+G63+G72+G85+G147+G152+G221+G230+G247+G261+G270+G291+G311+G316+G296+G301+G306+G338+G348+G358+G368+G373+G378+G383+G388+G393+G398+G403+G441+G449+G457+G467+G472+G477+G482+G492+G502+G512+G517+G536+G595+G600+G408+G418+G609+G28+G428+G433+G157</f>
        <v>5125462.855039998</v>
      </c>
      <c r="H23" s="59">
        <f t="shared" si="3"/>
        <v>95.672374957247627</v>
      </c>
      <c r="I23" s="59">
        <f>B23-G23</f>
        <v>231844.16000000015</v>
      </c>
      <c r="J23" s="391"/>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row>
    <row r="24" spans="1:42" ht="35.25" customHeight="1" x14ac:dyDescent="0.25">
      <c r="A24" s="60" t="s">
        <v>2</v>
      </c>
      <c r="B24" s="57">
        <f>B41+B217+B64+B73+B86+B148+B153+B222+B231+B248+B262+B271+B292+B312+B317+B297+B302+B307+B339+B349+B359+B369+B374+B379+B384+B389+B394+B399+B404+B442+B450+B458+B468+B473+B478+B483+B493+B503+B513+B518+B537+B596+B601+B409+B419+B610+B29+B429+B434</f>
        <v>197484.13262000005</v>
      </c>
      <c r="C24" s="57">
        <f>C41+C217+C64+C73+C86+C148+C153+C222+C231+C248+C262+C271+C292+C312+C317+C297+C302+C307+C339+C349+C359+C369+C374+C379+C384+C389+C394+C399+C404+C442+C450+C458+C468+C473+C478+C483+C493+C503+C513+C518+C537+C596+C601+C409+C419+C610+C29+C429+C434</f>
        <v>179164.73262000005</v>
      </c>
      <c r="D24" s="57">
        <f t="shared" si="1"/>
        <v>90.72360915433633</v>
      </c>
      <c r="E24" s="57">
        <f>E41+E217+E64+E73+E86+E148+E153+E222+E231+E248+E262+E271+E292+E312+E317+E297+E302+E307+E339+E349+E359+E369+E374+E379+E384+E389+E394+E399+E404+E442+E450+E458+E468+E473+E478+E483+E493+E503+E513+E518+E537+E596+E601+E409+E419+E610+E29+E429+E434</f>
        <v>160558.93262000001</v>
      </c>
      <c r="F24" s="57">
        <f t="shared" si="2"/>
        <v>81.302193999022847</v>
      </c>
      <c r="G24" s="57">
        <f>G41+G217+G64+G73+G86+G148+G153+G222+G231+G248+G262+G271+G292+G312+G317+G297+G302+G307+G339+G349+G359+G369+G374+G379+G384+G389+G394+G399+G404+G442+G450+G458+G468+G473+G478+G483+G493+G503+G513+G518+G537+G596+G601+G409+G419+G610+G29+G429+G434</f>
        <v>163433.03262000001</v>
      </c>
      <c r="H24" s="57">
        <f t="shared" si="3"/>
        <v>82.757551430462854</v>
      </c>
      <c r="I24" s="57">
        <f t="shared" si="0"/>
        <v>34051.100000000035</v>
      </c>
      <c r="J24" s="391"/>
    </row>
    <row r="25" spans="1:42" ht="35.25" customHeight="1" x14ac:dyDescent="0.25">
      <c r="A25" s="60" t="s">
        <v>3</v>
      </c>
      <c r="B25" s="57">
        <f>B42+B218+B65+B74+B87+B149+B154+B223+B232+B249+B263+B272+B293+B313+B318+B298+B303+B308+B340+B350+B360+B370+B375+B380+B385+B390+B395+B400+B405+B443+B451+B459+B469+B474+B479+B484+B494+B504+B514+B519+B538+B597+B602+B410+B420+B611+B30+B430+B435</f>
        <v>17494.8</v>
      </c>
      <c r="C25" s="57">
        <f>C42+C218+C65+C74+C87+C149+C154+C223+C232+C249+C263+C272+C293+C313+C318+C298+C303+C308+C340+C350+C360+C370+C375+C380+C385+C390+C395+C400+C405+C443+C451+C459+C469+C474+C479+C484+C494+C504+C514+C519+C538+C597+C602+C410+C420+C611+C30+C430+C435</f>
        <v>17494.8</v>
      </c>
      <c r="D25" s="57">
        <f t="shared" si="1"/>
        <v>100</v>
      </c>
      <c r="E25" s="57">
        <f>E42+E218+E65+E74+E87+E149+E154+E223+E232+E249+E263+E272+E293+E313+E318+E298+E303+E308+E340+E350+E360+E370+E375+E380+E385+E390+E395+E400+E405+E443+E451+E459+E469+E474+E479+E484+E494+E504+E514+E519+E538+E597+E602+E410+E420+E611+E30+E430+E435</f>
        <v>17494.8</v>
      </c>
      <c r="F25" s="57">
        <f t="shared" si="2"/>
        <v>100</v>
      </c>
      <c r="G25" s="57">
        <f>G42+G218+G65+G74+G87+G149+G154+G223+G232+G249+G263+G272+G293+G313+G318+G298+G303+G308+G340+G350+G360+G370+G375+G380+G385+G390+G395+G400+G405+G443+G451+G459+G469+G474+G479+G484+G494+G504+G514+G519+G538+G597+G602+G410+G420+G611+G30+G430+G435</f>
        <v>17494.8</v>
      </c>
      <c r="H25" s="57">
        <f t="shared" si="3"/>
        <v>100</v>
      </c>
      <c r="I25" s="57">
        <f t="shared" si="0"/>
        <v>0</v>
      </c>
      <c r="J25" s="391"/>
    </row>
    <row r="26" spans="1:42" ht="86.25" hidden="1" customHeight="1" x14ac:dyDescent="0.25">
      <c r="A26" s="311" t="s">
        <v>288</v>
      </c>
      <c r="B26" s="59">
        <f>SUM(B27:B30)</f>
        <v>126445.2</v>
      </c>
      <c r="C26" s="59">
        <f>SUM(C27:C30)</f>
        <v>126445.2</v>
      </c>
      <c r="D26" s="59">
        <f t="shared" si="1"/>
        <v>100</v>
      </c>
      <c r="E26" s="59">
        <f>SUM(E27:E30)</f>
        <v>126445.2</v>
      </c>
      <c r="F26" s="59">
        <f t="shared" si="2"/>
        <v>100</v>
      </c>
      <c r="G26" s="59">
        <f>SUM(G27:G30)</f>
        <v>126445.2</v>
      </c>
      <c r="H26" s="59">
        <f t="shared" si="3"/>
        <v>100</v>
      </c>
      <c r="I26" s="59">
        <f t="shared" si="0"/>
        <v>0</v>
      </c>
      <c r="J26" s="391"/>
    </row>
    <row r="27" spans="1:42" s="310" customFormat="1" ht="19.5" hidden="1" x14ac:dyDescent="0.25">
      <c r="A27" s="58" t="s">
        <v>0</v>
      </c>
      <c r="B27" s="59">
        <f>B545+B550+B555+B563+B568+B576+B581+B586</f>
        <v>0</v>
      </c>
      <c r="C27" s="59">
        <f>C545+C550+C555+C563+C568+C576+C581+C586</f>
        <v>0</v>
      </c>
      <c r="D27" s="59">
        <v>0</v>
      </c>
      <c r="E27" s="59">
        <f>E545+E550+E555+E563+E568+E576+E581+E586</f>
        <v>0</v>
      </c>
      <c r="F27" s="59">
        <v>0</v>
      </c>
      <c r="G27" s="59">
        <f>G545+G550+G555+G563+G568+G576+G581+G586</f>
        <v>0</v>
      </c>
      <c r="H27" s="59">
        <v>0</v>
      </c>
      <c r="I27" s="59">
        <f t="shared" si="0"/>
        <v>0</v>
      </c>
      <c r="J27" s="391"/>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row>
    <row r="28" spans="1:42" s="310" customFormat="1" ht="19.5" hidden="1" x14ac:dyDescent="0.25">
      <c r="A28" s="58" t="s">
        <v>1</v>
      </c>
      <c r="B28" s="59">
        <f t="shared" ref="B28:C30" si="4">B546+B551+B556+B564+B569+B577+B582+B587</f>
        <v>118858.5</v>
      </c>
      <c r="C28" s="59">
        <f t="shared" si="4"/>
        <v>118858.5</v>
      </c>
      <c r="D28" s="59">
        <f>C28/B28*100</f>
        <v>100</v>
      </c>
      <c r="E28" s="59">
        <f>E546+E551+E556+E564+E569+E577+E582+E587</f>
        <v>118858.5</v>
      </c>
      <c r="F28" s="59">
        <f>E28/B28*100</f>
        <v>100</v>
      </c>
      <c r="G28" s="59">
        <f>G546+G551+G556+G564+G569+G577+G582+G587</f>
        <v>118858.5</v>
      </c>
      <c r="H28" s="59">
        <f>G28/B28*100</f>
        <v>100</v>
      </c>
      <c r="I28" s="59">
        <f t="shared" si="0"/>
        <v>0</v>
      </c>
      <c r="J28" s="391"/>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row>
    <row r="29" spans="1:42" hidden="1" x14ac:dyDescent="0.25">
      <c r="A29" s="60" t="s">
        <v>2</v>
      </c>
      <c r="B29" s="57">
        <f t="shared" si="4"/>
        <v>7586.7</v>
      </c>
      <c r="C29" s="57">
        <f t="shared" si="4"/>
        <v>7586.7</v>
      </c>
      <c r="D29" s="57">
        <v>0</v>
      </c>
      <c r="E29" s="57">
        <f>E547+E552+E557+E565+E570+E578+E583+E588</f>
        <v>7586.7</v>
      </c>
      <c r="F29" s="57">
        <v>0</v>
      </c>
      <c r="G29" s="57">
        <f>G547+G552+G557+G565+G570+G578+G583+G588</f>
        <v>7586.7</v>
      </c>
      <c r="H29" s="57">
        <v>0</v>
      </c>
      <c r="I29" s="57">
        <f t="shared" si="0"/>
        <v>0</v>
      </c>
      <c r="J29" s="391"/>
    </row>
    <row r="30" spans="1:42" hidden="1" x14ac:dyDescent="0.25">
      <c r="A30" s="60" t="s">
        <v>3</v>
      </c>
      <c r="B30" s="57">
        <f t="shared" si="4"/>
        <v>0</v>
      </c>
      <c r="C30" s="57">
        <f t="shared" si="4"/>
        <v>0</v>
      </c>
      <c r="D30" s="57">
        <v>0</v>
      </c>
      <c r="E30" s="57">
        <f>E548+E553+E558+E566+E571+E579+E584+E589</f>
        <v>0</v>
      </c>
      <c r="F30" s="57">
        <v>0</v>
      </c>
      <c r="G30" s="57">
        <f>G548+G553+G558+G566+G571+G579+G584+G589</f>
        <v>0</v>
      </c>
      <c r="H30" s="57">
        <v>0</v>
      </c>
      <c r="I30" s="57">
        <f t="shared" si="0"/>
        <v>0</v>
      </c>
      <c r="J30" s="392"/>
    </row>
    <row r="31" spans="1:42" s="273" customFormat="1" x14ac:dyDescent="0.25">
      <c r="A31" s="381" t="s">
        <v>257</v>
      </c>
      <c r="B31" s="382"/>
      <c r="C31" s="382"/>
      <c r="D31" s="382"/>
      <c r="E31" s="382"/>
      <c r="F31" s="382"/>
      <c r="G31" s="382"/>
      <c r="H31" s="382"/>
      <c r="I31" s="382"/>
      <c r="J31" s="383"/>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row>
    <row r="32" spans="1:42" x14ac:dyDescent="0.25">
      <c r="A32" s="384" t="s">
        <v>476</v>
      </c>
      <c r="B32" s="385"/>
      <c r="C32" s="385"/>
      <c r="D32" s="385"/>
      <c r="E32" s="385"/>
      <c r="F32" s="385"/>
      <c r="G32" s="385"/>
      <c r="H32" s="385"/>
      <c r="I32" s="385"/>
      <c r="J32" s="385"/>
    </row>
    <row r="33" spans="1:42" s="275" customFormat="1" x14ac:dyDescent="0.25">
      <c r="A33" s="387" t="s">
        <v>259</v>
      </c>
      <c r="B33" s="388"/>
      <c r="C33" s="388"/>
      <c r="D33" s="388"/>
      <c r="E33" s="388"/>
      <c r="F33" s="388"/>
      <c r="G33" s="388"/>
      <c r="H33" s="388"/>
      <c r="I33" s="388"/>
      <c r="J33" s="389"/>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row>
    <row r="34" spans="1:42" x14ac:dyDescent="0.25">
      <c r="A34" s="378" t="s">
        <v>477</v>
      </c>
      <c r="B34" s="379"/>
      <c r="C34" s="379"/>
      <c r="D34" s="379"/>
      <c r="E34" s="379"/>
      <c r="F34" s="379"/>
      <c r="G34" s="379"/>
      <c r="H34" s="379"/>
      <c r="I34" s="379"/>
      <c r="J34" s="380"/>
    </row>
    <row r="35" spans="1:42" s="313" customFormat="1" x14ac:dyDescent="0.25">
      <c r="A35" s="393" t="s">
        <v>141</v>
      </c>
      <c r="B35" s="394"/>
      <c r="C35" s="394"/>
      <c r="D35" s="394"/>
      <c r="E35" s="394"/>
      <c r="F35" s="394"/>
      <c r="G35" s="394"/>
      <c r="H35" s="394"/>
      <c r="I35" s="394"/>
      <c r="J35" s="394"/>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row>
    <row r="36" spans="1:42" s="313" customFormat="1" x14ac:dyDescent="0.25">
      <c r="A36" s="378" t="s">
        <v>222</v>
      </c>
      <c r="B36" s="379"/>
      <c r="C36" s="379"/>
      <c r="D36" s="379"/>
      <c r="E36" s="379"/>
      <c r="F36" s="379"/>
      <c r="G36" s="379"/>
      <c r="H36" s="379"/>
      <c r="I36" s="379"/>
      <c r="J36" s="379"/>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row>
    <row r="37" spans="1:42" x14ac:dyDescent="0.25">
      <c r="A37" s="420" t="s">
        <v>261</v>
      </c>
      <c r="B37" s="421"/>
      <c r="C37" s="421"/>
      <c r="D37" s="421"/>
      <c r="E37" s="421"/>
      <c r="F37" s="421"/>
      <c r="G37" s="421"/>
      <c r="H37" s="421"/>
      <c r="I37" s="421"/>
      <c r="J37" s="421"/>
    </row>
    <row r="38" spans="1:42" s="316" customFormat="1" ht="132.75" customHeight="1" x14ac:dyDescent="0.25">
      <c r="A38" s="311" t="s">
        <v>46</v>
      </c>
      <c r="B38" s="175">
        <f>SUM(B39:B42)</f>
        <v>26915.1</v>
      </c>
      <c r="C38" s="175">
        <f>SUM(C39:C42)</f>
        <v>26915.1</v>
      </c>
      <c r="D38" s="175">
        <f>C38/B38*100</f>
        <v>100</v>
      </c>
      <c r="E38" s="175">
        <f>SUM(E39:E42)</f>
        <v>26915.1</v>
      </c>
      <c r="F38" s="175">
        <f>E38/B38*100</f>
        <v>100</v>
      </c>
      <c r="G38" s="175">
        <f>SUM(G39:G42)</f>
        <v>26915.1</v>
      </c>
      <c r="H38" s="175">
        <f>G38/B38*100</f>
        <v>100</v>
      </c>
      <c r="I38" s="175">
        <f>B38-G38</f>
        <v>0</v>
      </c>
      <c r="J38" s="390" t="s">
        <v>547</v>
      </c>
      <c r="K38" s="314"/>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row>
    <row r="39" spans="1:42" s="316" customFormat="1" ht="24" customHeight="1" x14ac:dyDescent="0.25">
      <c r="A39" s="282" t="s">
        <v>0</v>
      </c>
      <c r="B39" s="175">
        <v>0</v>
      </c>
      <c r="C39" s="175">
        <v>0</v>
      </c>
      <c r="D39" s="175">
        <v>0</v>
      </c>
      <c r="E39" s="175">
        <v>0</v>
      </c>
      <c r="F39" s="175">
        <v>0</v>
      </c>
      <c r="G39" s="175">
        <v>0</v>
      </c>
      <c r="H39" s="175">
        <v>0</v>
      </c>
      <c r="I39" s="175">
        <f>B39-G39</f>
        <v>0</v>
      </c>
      <c r="J39" s="391"/>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row>
    <row r="40" spans="1:42" s="318" customFormat="1" ht="24" customHeight="1" x14ac:dyDescent="0.25">
      <c r="A40" s="66" t="s">
        <v>1</v>
      </c>
      <c r="B40" s="277">
        <v>8855.1</v>
      </c>
      <c r="C40" s="277">
        <v>8855.1</v>
      </c>
      <c r="D40" s="175">
        <f t="shared" ref="D40" si="5">C40/B40*100</f>
        <v>100</v>
      </c>
      <c r="E40" s="277">
        <v>8855.1</v>
      </c>
      <c r="F40" s="175">
        <f t="shared" ref="F40" si="6">E40/B40*100</f>
        <v>100</v>
      </c>
      <c r="G40" s="175">
        <v>8855.1</v>
      </c>
      <c r="H40" s="175">
        <f t="shared" ref="H40" si="7">G40/B40*100</f>
        <v>100</v>
      </c>
      <c r="I40" s="175">
        <f>B40-G40</f>
        <v>0</v>
      </c>
      <c r="J40" s="391"/>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row>
    <row r="41" spans="1:42" s="316" customFormat="1" ht="24" customHeight="1" x14ac:dyDescent="0.25">
      <c r="A41" s="67" t="s">
        <v>2</v>
      </c>
      <c r="B41" s="278">
        <v>565.20000000000005</v>
      </c>
      <c r="C41" s="278">
        <v>565.20000000000005</v>
      </c>
      <c r="D41" s="176">
        <f>C41/B41*100</f>
        <v>100</v>
      </c>
      <c r="E41" s="278">
        <v>565.20000000000005</v>
      </c>
      <c r="F41" s="176">
        <f>E41/B41*100</f>
        <v>100</v>
      </c>
      <c r="G41" s="176">
        <v>565.20000000000005</v>
      </c>
      <c r="H41" s="176">
        <f>G41/B41*100</f>
        <v>100</v>
      </c>
      <c r="I41" s="176">
        <f>B41-G41</f>
        <v>0</v>
      </c>
      <c r="J41" s="391"/>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row>
    <row r="42" spans="1:42" s="316" customFormat="1" ht="24" customHeight="1" x14ac:dyDescent="0.25">
      <c r="A42" s="67" t="s">
        <v>3</v>
      </c>
      <c r="B42" s="278">
        <v>17494.8</v>
      </c>
      <c r="C42" s="278">
        <v>17494.8</v>
      </c>
      <c r="D42" s="176">
        <f>C42/B42*100</f>
        <v>100</v>
      </c>
      <c r="E42" s="278">
        <v>17494.8</v>
      </c>
      <c r="F42" s="176">
        <f>E42/B42*100</f>
        <v>100</v>
      </c>
      <c r="G42" s="176">
        <v>17494.8</v>
      </c>
      <c r="H42" s="176">
        <f>G42/B42*100</f>
        <v>100</v>
      </c>
      <c r="I42" s="176">
        <f>B42-G42</f>
        <v>0</v>
      </c>
      <c r="J42" s="392"/>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row>
    <row r="43" spans="1:42" s="107" customFormat="1" x14ac:dyDescent="0.25">
      <c r="A43" s="403" t="s">
        <v>258</v>
      </c>
      <c r="B43" s="404"/>
      <c r="C43" s="404"/>
      <c r="D43" s="404"/>
      <c r="E43" s="404"/>
      <c r="F43" s="404"/>
      <c r="G43" s="404"/>
      <c r="H43" s="404"/>
      <c r="I43" s="404"/>
      <c r="J43" s="405"/>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row>
    <row r="44" spans="1:42" s="107" customFormat="1" x14ac:dyDescent="0.25">
      <c r="A44" s="403" t="s">
        <v>13</v>
      </c>
      <c r="B44" s="404"/>
      <c r="C44" s="404"/>
      <c r="D44" s="404"/>
      <c r="E44" s="404"/>
      <c r="F44" s="404"/>
      <c r="G44" s="404"/>
      <c r="H44" s="404"/>
      <c r="I44" s="404"/>
      <c r="J44" s="405"/>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row>
    <row r="45" spans="1:42" s="107" customFormat="1" x14ac:dyDescent="0.25">
      <c r="A45" s="403" t="s">
        <v>42</v>
      </c>
      <c r="B45" s="404"/>
      <c r="C45" s="404"/>
      <c r="D45" s="404"/>
      <c r="E45" s="404"/>
      <c r="F45" s="404"/>
      <c r="G45" s="404"/>
      <c r="H45" s="404"/>
      <c r="I45" s="404"/>
      <c r="J45" s="405"/>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row>
    <row r="46" spans="1:42" x14ac:dyDescent="0.25">
      <c r="A46" s="384" t="s">
        <v>478</v>
      </c>
      <c r="B46" s="385"/>
      <c r="C46" s="385"/>
      <c r="D46" s="385"/>
      <c r="E46" s="385"/>
      <c r="F46" s="385"/>
      <c r="G46" s="385"/>
      <c r="H46" s="385"/>
      <c r="I46" s="385"/>
      <c r="J46" s="386"/>
    </row>
    <row r="47" spans="1:42" s="313" customFormat="1" x14ac:dyDescent="0.25">
      <c r="A47" s="393" t="s">
        <v>141</v>
      </c>
      <c r="B47" s="394"/>
      <c r="C47" s="394"/>
      <c r="D47" s="394"/>
      <c r="E47" s="394"/>
      <c r="F47" s="394"/>
      <c r="G47" s="394"/>
      <c r="H47" s="394"/>
      <c r="I47" s="394"/>
      <c r="J47" s="395"/>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row>
    <row r="48" spans="1:42" s="313" customFormat="1" x14ac:dyDescent="0.25">
      <c r="A48" s="378" t="s">
        <v>262</v>
      </c>
      <c r="B48" s="379"/>
      <c r="C48" s="379"/>
      <c r="D48" s="379"/>
      <c r="E48" s="379"/>
      <c r="F48" s="379"/>
      <c r="G48" s="379"/>
      <c r="H48" s="379"/>
      <c r="I48" s="379"/>
      <c r="J48" s="380"/>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row>
    <row r="49" spans="1:42" x14ac:dyDescent="0.25">
      <c r="A49" s="420" t="s">
        <v>261</v>
      </c>
      <c r="B49" s="421"/>
      <c r="C49" s="421"/>
      <c r="D49" s="421"/>
      <c r="E49" s="421"/>
      <c r="F49" s="421"/>
      <c r="G49" s="421"/>
      <c r="H49" s="421"/>
      <c r="I49" s="421"/>
      <c r="J49" s="422"/>
    </row>
    <row r="50" spans="1:42" s="22" customFormat="1" ht="409.5" customHeight="1" x14ac:dyDescent="0.25">
      <c r="A50" s="281" t="s">
        <v>479</v>
      </c>
      <c r="B50" s="175">
        <f>SUM(B51:B54)</f>
        <v>337044</v>
      </c>
      <c r="C50" s="175">
        <f>SUM(C51:C54)</f>
        <v>194038.40000000002</v>
      </c>
      <c r="D50" s="175">
        <f>C50/B50*100</f>
        <v>57.57064359549495</v>
      </c>
      <c r="E50" s="175">
        <f>SUM(E51:E54)</f>
        <v>194038.40000000002</v>
      </c>
      <c r="F50" s="175">
        <f>E50/B50*100</f>
        <v>57.57064359549495</v>
      </c>
      <c r="G50" s="175">
        <f>SUM(G51:G54)</f>
        <v>67880.200000000012</v>
      </c>
      <c r="H50" s="175">
        <f>G50/B50*100</f>
        <v>20.139863044587653</v>
      </c>
      <c r="I50" s="175">
        <f>B50-G50</f>
        <v>269163.8</v>
      </c>
      <c r="J50" s="390" t="s">
        <v>546</v>
      </c>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row>
    <row r="51" spans="1:42" s="22" customFormat="1" ht="57.75" customHeight="1" x14ac:dyDescent="0.25">
      <c r="A51" s="282" t="s">
        <v>0</v>
      </c>
      <c r="B51" s="175">
        <f t="shared" ref="B51:C54" si="8">B57+B62</f>
        <v>0</v>
      </c>
      <c r="C51" s="175">
        <f t="shared" si="8"/>
        <v>0</v>
      </c>
      <c r="D51" s="175">
        <v>0</v>
      </c>
      <c r="E51" s="175">
        <v>0</v>
      </c>
      <c r="F51" s="175">
        <v>0</v>
      </c>
      <c r="G51" s="175">
        <f>G57+G62</f>
        <v>0</v>
      </c>
      <c r="H51" s="175">
        <v>0</v>
      </c>
      <c r="I51" s="175">
        <f>B51-G51</f>
        <v>0</v>
      </c>
      <c r="J51" s="391"/>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row>
    <row r="52" spans="1:42" s="22" customFormat="1" ht="57.75" customHeight="1" x14ac:dyDescent="0.25">
      <c r="A52" s="66" t="s">
        <v>1</v>
      </c>
      <c r="B52" s="175">
        <f>B58+B63</f>
        <v>315863.8</v>
      </c>
      <c r="C52" s="175">
        <f>C58+C63</f>
        <v>173263.6</v>
      </c>
      <c r="D52" s="175">
        <f t="shared" ref="D52" si="9">C52/B52*100</f>
        <v>54.853895888037819</v>
      </c>
      <c r="E52" s="175">
        <f>E58+E63</f>
        <v>173263.6</v>
      </c>
      <c r="F52" s="175">
        <f>E52/B52*100</f>
        <v>54.853895888037819</v>
      </c>
      <c r="G52" s="175">
        <f>G58+G63</f>
        <v>50694.3</v>
      </c>
      <c r="H52" s="175">
        <f>G52/B52*100</f>
        <v>16.049417502100592</v>
      </c>
      <c r="I52" s="175">
        <f>B52-G52</f>
        <v>265169.5</v>
      </c>
      <c r="J52" s="391"/>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row>
    <row r="53" spans="1:42" s="22" customFormat="1" ht="57.75" customHeight="1" x14ac:dyDescent="0.25">
      <c r="A53" s="67" t="s">
        <v>2</v>
      </c>
      <c r="B53" s="176">
        <f>B59+B64</f>
        <v>21180.2</v>
      </c>
      <c r="C53" s="176">
        <f>C59+C64</f>
        <v>20774.800000000003</v>
      </c>
      <c r="D53" s="176">
        <f>C53/B53*100</f>
        <v>98.085948196900887</v>
      </c>
      <c r="E53" s="176">
        <f>E59+E64</f>
        <v>20774.800000000003</v>
      </c>
      <c r="F53" s="176">
        <v>0</v>
      </c>
      <c r="G53" s="176">
        <f>G59+G64</f>
        <v>17185.900000000001</v>
      </c>
      <c r="H53" s="176">
        <f>G53/B53*100</f>
        <v>81.141348995760197</v>
      </c>
      <c r="I53" s="176">
        <f>B53-G53</f>
        <v>3994.2999999999993</v>
      </c>
      <c r="J53" s="391"/>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row>
    <row r="54" spans="1:42" s="22" customFormat="1" ht="57.75" customHeight="1" x14ac:dyDescent="0.25">
      <c r="A54" s="283" t="s">
        <v>3</v>
      </c>
      <c r="B54" s="176">
        <f t="shared" si="8"/>
        <v>0</v>
      </c>
      <c r="C54" s="176">
        <f t="shared" si="8"/>
        <v>0</v>
      </c>
      <c r="D54" s="176">
        <v>0</v>
      </c>
      <c r="E54" s="176">
        <f>E60+E65</f>
        <v>0</v>
      </c>
      <c r="F54" s="176">
        <v>0</v>
      </c>
      <c r="G54" s="176">
        <f>G60+G65</f>
        <v>0</v>
      </c>
      <c r="H54" s="176">
        <v>0</v>
      </c>
      <c r="I54" s="176">
        <f>B54-G54</f>
        <v>0</v>
      </c>
      <c r="J54" s="392"/>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row>
    <row r="55" spans="1:42" s="22" customFormat="1" x14ac:dyDescent="0.25">
      <c r="A55" s="291" t="s">
        <v>38</v>
      </c>
      <c r="B55" s="59"/>
      <c r="C55" s="59"/>
      <c r="D55" s="59"/>
      <c r="E55" s="59"/>
      <c r="F55" s="59"/>
      <c r="G55" s="59"/>
      <c r="H55" s="59"/>
      <c r="I55" s="59"/>
      <c r="J55" s="292"/>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row>
    <row r="56" spans="1:42" s="22" customFormat="1" ht="409.5" customHeight="1" x14ac:dyDescent="0.25">
      <c r="A56" s="362" t="s">
        <v>39</v>
      </c>
      <c r="B56" s="328">
        <f>SUM(B57:B60)</f>
        <v>261003.1</v>
      </c>
      <c r="C56" s="175">
        <f>SUM(C57:C60)</f>
        <v>126158.2</v>
      </c>
      <c r="D56" s="175">
        <f>C56/B56*100</f>
        <v>48.335900991214274</v>
      </c>
      <c r="E56" s="175">
        <f>SUM(E57:E60)</f>
        <v>126158.2</v>
      </c>
      <c r="F56" s="175">
        <f>E56/B56*100</f>
        <v>48.335900991214274</v>
      </c>
      <c r="G56" s="175">
        <f>SUM(G57:G60)</f>
        <v>0</v>
      </c>
      <c r="H56" s="175">
        <f>G56/B56*100</f>
        <v>0</v>
      </c>
      <c r="I56" s="175">
        <f t="shared" ref="I56:I65" si="10">B56-G56</f>
        <v>261003.1</v>
      </c>
      <c r="J56" s="390" t="s">
        <v>548</v>
      </c>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row>
    <row r="57" spans="1:42" s="22" customFormat="1" ht="61.5" customHeight="1" x14ac:dyDescent="0.25">
      <c r="A57" s="282" t="s">
        <v>0</v>
      </c>
      <c r="B57" s="175">
        <v>0</v>
      </c>
      <c r="C57" s="175">
        <v>0</v>
      </c>
      <c r="D57" s="175">
        <v>0</v>
      </c>
      <c r="E57" s="175">
        <v>0</v>
      </c>
      <c r="F57" s="175">
        <v>0</v>
      </c>
      <c r="G57" s="175">
        <v>0</v>
      </c>
      <c r="H57" s="175">
        <v>0</v>
      </c>
      <c r="I57" s="175">
        <f t="shared" si="10"/>
        <v>0</v>
      </c>
      <c r="J57" s="391"/>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row>
    <row r="58" spans="1:42" s="22" customFormat="1" ht="61.5" customHeight="1" x14ac:dyDescent="0.25">
      <c r="A58" s="66" t="s">
        <v>1</v>
      </c>
      <c r="B58" s="175">
        <v>257414.2</v>
      </c>
      <c r="C58" s="175">
        <v>122569.3</v>
      </c>
      <c r="D58" s="175">
        <f>C58/B58*100</f>
        <v>47.615593856127589</v>
      </c>
      <c r="E58" s="175">
        <v>122569.3</v>
      </c>
      <c r="F58" s="175">
        <f>E58/B58*100</f>
        <v>47.615593856127589</v>
      </c>
      <c r="G58" s="175">
        <v>0</v>
      </c>
      <c r="H58" s="175">
        <f>G58/B58*100</f>
        <v>0</v>
      </c>
      <c r="I58" s="175">
        <f>B58-G58</f>
        <v>257414.2</v>
      </c>
      <c r="J58" s="391"/>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row>
    <row r="59" spans="1:42" s="22" customFormat="1" ht="61.5" customHeight="1" x14ac:dyDescent="0.25">
      <c r="A59" s="67" t="s">
        <v>2</v>
      </c>
      <c r="B59" s="176">
        <v>3588.9</v>
      </c>
      <c r="C59" s="176">
        <v>3588.9</v>
      </c>
      <c r="D59" s="175">
        <f t="shared" ref="D59" si="11">C59/B59*100</f>
        <v>100</v>
      </c>
      <c r="E59" s="176">
        <v>3588.9</v>
      </c>
      <c r="F59" s="175">
        <f t="shared" ref="F59" si="12">E59/B59*100</f>
        <v>100</v>
      </c>
      <c r="G59" s="176">
        <v>0</v>
      </c>
      <c r="H59" s="176">
        <v>0</v>
      </c>
      <c r="I59" s="176">
        <f t="shared" si="10"/>
        <v>3588.9</v>
      </c>
      <c r="J59" s="391"/>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row>
    <row r="60" spans="1:42" s="22" customFormat="1" ht="61.5" customHeight="1" x14ac:dyDescent="0.25">
      <c r="A60" s="67" t="s">
        <v>3</v>
      </c>
      <c r="B60" s="176">
        <v>0</v>
      </c>
      <c r="C60" s="176">
        <v>0</v>
      </c>
      <c r="D60" s="176">
        <v>0</v>
      </c>
      <c r="E60" s="176">
        <v>0</v>
      </c>
      <c r="F60" s="176">
        <v>0</v>
      </c>
      <c r="G60" s="176">
        <v>0</v>
      </c>
      <c r="H60" s="176">
        <v>0</v>
      </c>
      <c r="I60" s="176">
        <f t="shared" si="10"/>
        <v>0</v>
      </c>
      <c r="J60" s="392"/>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row>
    <row r="61" spans="1:42" s="22" customFormat="1" ht="54.75" customHeight="1" x14ac:dyDescent="0.25">
      <c r="A61" s="365" t="s">
        <v>40</v>
      </c>
      <c r="B61" s="175">
        <f>SUM(B62:B65)</f>
        <v>76040.899999999994</v>
      </c>
      <c r="C61" s="175">
        <f>SUM(C62:C65)</f>
        <v>67880.200000000012</v>
      </c>
      <c r="D61" s="175">
        <f>C61/B61*100</f>
        <v>89.268012345987515</v>
      </c>
      <c r="E61" s="175">
        <f>SUM(E62:E65)</f>
        <v>67880.200000000012</v>
      </c>
      <c r="F61" s="175">
        <f>E61/B61*100</f>
        <v>89.268012345987515</v>
      </c>
      <c r="G61" s="175">
        <f>SUM(G62:G65)</f>
        <v>67880.200000000012</v>
      </c>
      <c r="H61" s="175">
        <f>G61/B61*100</f>
        <v>89.268012345987515</v>
      </c>
      <c r="I61" s="175">
        <f t="shared" si="10"/>
        <v>8160.6999999999825</v>
      </c>
      <c r="J61" s="390" t="s">
        <v>549</v>
      </c>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row>
    <row r="62" spans="1:42" s="22" customFormat="1" ht="19.5" x14ac:dyDescent="0.25">
      <c r="A62" s="66" t="s">
        <v>0</v>
      </c>
      <c r="B62" s="175">
        <v>0</v>
      </c>
      <c r="C62" s="175">
        <v>0</v>
      </c>
      <c r="D62" s="175">
        <v>0</v>
      </c>
      <c r="E62" s="175">
        <v>0</v>
      </c>
      <c r="F62" s="175">
        <v>0</v>
      </c>
      <c r="G62" s="175">
        <v>0</v>
      </c>
      <c r="H62" s="175">
        <v>0</v>
      </c>
      <c r="I62" s="175">
        <f t="shared" si="10"/>
        <v>0</v>
      </c>
      <c r="J62" s="391"/>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row>
    <row r="63" spans="1:42" s="22" customFormat="1" ht="19.5" x14ac:dyDescent="0.25">
      <c r="A63" s="66" t="s">
        <v>1</v>
      </c>
      <c r="B63" s="175">
        <v>58449.599999999999</v>
      </c>
      <c r="C63" s="175">
        <v>50694.3</v>
      </c>
      <c r="D63" s="175">
        <f>C63/B63*100</f>
        <v>86.731645725548162</v>
      </c>
      <c r="E63" s="175">
        <v>50694.3</v>
      </c>
      <c r="F63" s="175">
        <f>E63/B63*100</f>
        <v>86.731645725548162</v>
      </c>
      <c r="G63" s="175">
        <v>50694.3</v>
      </c>
      <c r="H63" s="175">
        <f>G63/B63*100</f>
        <v>86.731645725548162</v>
      </c>
      <c r="I63" s="175">
        <f t="shared" si="10"/>
        <v>7755.2999999999956</v>
      </c>
      <c r="J63" s="391"/>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row>
    <row r="64" spans="1:42" s="22" customFormat="1" x14ac:dyDescent="0.25">
      <c r="A64" s="67" t="s">
        <v>2</v>
      </c>
      <c r="B64" s="176">
        <v>17591.3</v>
      </c>
      <c r="C64" s="176">
        <v>17185.900000000001</v>
      </c>
      <c r="D64" s="175">
        <f t="shared" ref="D64" si="13">C64/B64*100</f>
        <v>97.695451728979677</v>
      </c>
      <c r="E64" s="176">
        <v>17185.900000000001</v>
      </c>
      <c r="F64" s="176">
        <v>0</v>
      </c>
      <c r="G64" s="176">
        <v>17185.900000000001</v>
      </c>
      <c r="H64" s="176">
        <v>0</v>
      </c>
      <c r="I64" s="176">
        <f t="shared" si="10"/>
        <v>405.39999999999782</v>
      </c>
      <c r="J64" s="391"/>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row>
    <row r="65" spans="1:42" x14ac:dyDescent="0.25">
      <c r="A65" s="283" t="s">
        <v>3</v>
      </c>
      <c r="B65" s="176">
        <v>0</v>
      </c>
      <c r="C65" s="176">
        <v>0</v>
      </c>
      <c r="D65" s="176">
        <v>0</v>
      </c>
      <c r="E65" s="176">
        <v>0</v>
      </c>
      <c r="F65" s="176">
        <v>0</v>
      </c>
      <c r="G65" s="176">
        <v>0</v>
      </c>
      <c r="H65" s="176">
        <v>0</v>
      </c>
      <c r="I65" s="176">
        <f t="shared" si="10"/>
        <v>0</v>
      </c>
      <c r="J65" s="392"/>
    </row>
    <row r="66" spans="1:42" x14ac:dyDescent="0.25">
      <c r="A66" s="384" t="s">
        <v>480</v>
      </c>
      <c r="B66" s="385"/>
      <c r="C66" s="385"/>
      <c r="D66" s="385"/>
      <c r="E66" s="385"/>
      <c r="F66" s="385"/>
      <c r="G66" s="385"/>
      <c r="H66" s="385"/>
      <c r="I66" s="385"/>
      <c r="J66" s="386"/>
    </row>
    <row r="67" spans="1:42" s="313" customFormat="1" x14ac:dyDescent="0.25">
      <c r="A67" s="393" t="s">
        <v>141</v>
      </c>
      <c r="B67" s="394"/>
      <c r="C67" s="394"/>
      <c r="D67" s="394"/>
      <c r="E67" s="394"/>
      <c r="F67" s="394"/>
      <c r="G67" s="394"/>
      <c r="H67" s="394"/>
      <c r="I67" s="394"/>
      <c r="J67" s="395"/>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row>
    <row r="68" spans="1:42" s="313" customFormat="1" x14ac:dyDescent="0.25">
      <c r="A68" s="378" t="s">
        <v>316</v>
      </c>
      <c r="B68" s="379"/>
      <c r="C68" s="379"/>
      <c r="D68" s="379"/>
      <c r="E68" s="379"/>
      <c r="F68" s="379"/>
      <c r="G68" s="379"/>
      <c r="H68" s="379"/>
      <c r="I68" s="379"/>
      <c r="J68" s="380"/>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row>
    <row r="69" spans="1:42" x14ac:dyDescent="0.25">
      <c r="A69" s="420" t="s">
        <v>261</v>
      </c>
      <c r="B69" s="421"/>
      <c r="C69" s="421"/>
      <c r="D69" s="421"/>
      <c r="E69" s="421"/>
      <c r="F69" s="421"/>
      <c r="G69" s="421"/>
      <c r="H69" s="421"/>
      <c r="I69" s="421"/>
      <c r="J69" s="422"/>
    </row>
    <row r="70" spans="1:42" ht="151.5" customHeight="1" x14ac:dyDescent="0.25">
      <c r="A70" s="365" t="s">
        <v>317</v>
      </c>
      <c r="B70" s="175">
        <f>SUM(B71:B74)</f>
        <v>21200</v>
      </c>
      <c r="C70" s="175">
        <f>SUM(C71:C74)</f>
        <v>18400</v>
      </c>
      <c r="D70" s="175">
        <f>C70/B70*100</f>
        <v>86.79245283018868</v>
      </c>
      <c r="E70" s="175">
        <f>SUM(E71:E74)</f>
        <v>18171.5</v>
      </c>
      <c r="F70" s="175">
        <f>E70/B70*100</f>
        <v>85.714622641509436</v>
      </c>
      <c r="G70" s="175">
        <f>SUM(G71:G74)</f>
        <v>18171.5</v>
      </c>
      <c r="H70" s="175">
        <f>G70/B70*100</f>
        <v>85.714622641509436</v>
      </c>
      <c r="I70" s="175">
        <f>B70-G70</f>
        <v>3028.5</v>
      </c>
      <c r="J70" s="390" t="s">
        <v>481</v>
      </c>
    </row>
    <row r="71" spans="1:42" ht="19.5" x14ac:dyDescent="0.25">
      <c r="A71" s="66" t="s">
        <v>0</v>
      </c>
      <c r="B71" s="175">
        <v>0</v>
      </c>
      <c r="C71" s="175">
        <v>0</v>
      </c>
      <c r="D71" s="175">
        <v>0</v>
      </c>
      <c r="E71" s="175">
        <v>0</v>
      </c>
      <c r="F71" s="175">
        <v>0</v>
      </c>
      <c r="G71" s="175">
        <v>0</v>
      </c>
      <c r="H71" s="175">
        <v>0</v>
      </c>
      <c r="I71" s="175">
        <f>B71-G71</f>
        <v>0</v>
      </c>
      <c r="J71" s="391"/>
    </row>
    <row r="72" spans="1:42" ht="19.5" x14ac:dyDescent="0.25">
      <c r="A72" s="66" t="s">
        <v>1</v>
      </c>
      <c r="B72" s="175">
        <v>19928</v>
      </c>
      <c r="C72" s="175">
        <v>17296</v>
      </c>
      <c r="D72" s="175">
        <f>C72/B72*100</f>
        <v>86.79245283018868</v>
      </c>
      <c r="E72" s="175">
        <v>17081.2</v>
      </c>
      <c r="F72" s="175">
        <f>E72/B72*100</f>
        <v>85.714572460859102</v>
      </c>
      <c r="G72" s="175">
        <v>17081.2</v>
      </c>
      <c r="H72" s="175">
        <f>G72/B72*100</f>
        <v>85.714572460859102</v>
      </c>
      <c r="I72" s="175">
        <f>B72-G72</f>
        <v>2846.7999999999993</v>
      </c>
      <c r="J72" s="391"/>
    </row>
    <row r="73" spans="1:42" x14ac:dyDescent="0.25">
      <c r="A73" s="67" t="s">
        <v>2</v>
      </c>
      <c r="B73" s="176">
        <v>1272</v>
      </c>
      <c r="C73" s="176">
        <v>1104</v>
      </c>
      <c r="D73" s="175">
        <f>C73/B73*100</f>
        <v>86.79245283018868</v>
      </c>
      <c r="E73" s="176">
        <v>1090.3</v>
      </c>
      <c r="F73" s="175">
        <f>E73/B73*100</f>
        <v>85.715408805031444</v>
      </c>
      <c r="G73" s="176">
        <v>1090.3</v>
      </c>
      <c r="H73" s="176">
        <f>G73/B73*100</f>
        <v>85.715408805031444</v>
      </c>
      <c r="I73" s="176">
        <f>B73-G73</f>
        <v>181.70000000000005</v>
      </c>
      <c r="J73" s="391"/>
    </row>
    <row r="74" spans="1:42" x14ac:dyDescent="0.25">
      <c r="A74" s="67" t="s">
        <v>3</v>
      </c>
      <c r="B74" s="176">
        <v>0</v>
      </c>
      <c r="C74" s="176">
        <v>0</v>
      </c>
      <c r="D74" s="176">
        <v>0</v>
      </c>
      <c r="E74" s="176">
        <v>0</v>
      </c>
      <c r="F74" s="176">
        <v>0</v>
      </c>
      <c r="G74" s="176">
        <v>0</v>
      </c>
      <c r="H74" s="176">
        <v>0</v>
      </c>
      <c r="I74" s="176">
        <f>B74-G74</f>
        <v>0</v>
      </c>
      <c r="J74" s="392"/>
    </row>
    <row r="75" spans="1:42" s="34" customFormat="1" x14ac:dyDescent="0.25">
      <c r="A75" s="403" t="s">
        <v>258</v>
      </c>
      <c r="B75" s="404"/>
      <c r="C75" s="404"/>
      <c r="D75" s="404"/>
      <c r="E75" s="404"/>
      <c r="F75" s="404"/>
      <c r="G75" s="404"/>
      <c r="H75" s="404"/>
      <c r="I75" s="404"/>
      <c r="J75" s="405"/>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row>
    <row r="76" spans="1:42" s="34" customFormat="1" x14ac:dyDescent="0.25">
      <c r="A76" s="403" t="s">
        <v>11</v>
      </c>
      <c r="B76" s="404"/>
      <c r="C76" s="404"/>
      <c r="D76" s="404"/>
      <c r="E76" s="404"/>
      <c r="F76" s="404"/>
      <c r="G76" s="404"/>
      <c r="H76" s="404"/>
      <c r="I76" s="404"/>
      <c r="J76" s="405"/>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row>
    <row r="77" spans="1:42" s="34" customFormat="1" x14ac:dyDescent="0.25">
      <c r="A77" s="403" t="s">
        <v>218</v>
      </c>
      <c r="B77" s="404"/>
      <c r="C77" s="404"/>
      <c r="D77" s="404"/>
      <c r="E77" s="404"/>
      <c r="F77" s="404"/>
      <c r="G77" s="404"/>
      <c r="H77" s="404"/>
      <c r="I77" s="404"/>
      <c r="J77" s="405"/>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row>
    <row r="78" spans="1:42" x14ac:dyDescent="0.25">
      <c r="A78" s="384" t="s">
        <v>482</v>
      </c>
      <c r="B78" s="385"/>
      <c r="C78" s="385"/>
      <c r="D78" s="385"/>
      <c r="E78" s="385"/>
      <c r="F78" s="385"/>
      <c r="G78" s="385"/>
      <c r="H78" s="385"/>
      <c r="I78" s="385"/>
      <c r="J78" s="386"/>
    </row>
    <row r="79" spans="1:42" s="275" customFormat="1" x14ac:dyDescent="0.25">
      <c r="A79" s="387" t="s">
        <v>8</v>
      </c>
      <c r="B79" s="388"/>
      <c r="C79" s="388"/>
      <c r="D79" s="388"/>
      <c r="E79" s="388"/>
      <c r="F79" s="388"/>
      <c r="G79" s="388"/>
      <c r="H79" s="388"/>
      <c r="I79" s="388"/>
      <c r="J79" s="389"/>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row>
    <row r="80" spans="1:42" s="310" customFormat="1" x14ac:dyDescent="0.25">
      <c r="A80" s="384" t="s">
        <v>483</v>
      </c>
      <c r="B80" s="385"/>
      <c r="C80" s="385"/>
      <c r="D80" s="385"/>
      <c r="E80" s="385"/>
      <c r="F80" s="385"/>
      <c r="G80" s="385"/>
      <c r="H80" s="385"/>
      <c r="I80" s="385"/>
      <c r="J80" s="386"/>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row>
    <row r="81" spans="1:42" s="36" customFormat="1" x14ac:dyDescent="0.25">
      <c r="A81" s="377" t="s">
        <v>12</v>
      </c>
      <c r="B81" s="399"/>
      <c r="C81" s="399"/>
      <c r="D81" s="399"/>
      <c r="E81" s="399"/>
      <c r="F81" s="399"/>
      <c r="G81" s="399"/>
      <c r="H81" s="399"/>
      <c r="I81" s="399"/>
      <c r="J81" s="400"/>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row>
    <row r="82" spans="1:42" s="37" customFormat="1" x14ac:dyDescent="0.25">
      <c r="A82" s="420" t="s">
        <v>219</v>
      </c>
      <c r="B82" s="421"/>
      <c r="C82" s="421"/>
      <c r="D82" s="421"/>
      <c r="E82" s="421"/>
      <c r="F82" s="421"/>
      <c r="G82" s="421"/>
      <c r="H82" s="421"/>
      <c r="I82" s="421"/>
      <c r="J82" s="422"/>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row>
    <row r="83" spans="1:42" ht="409.5" customHeight="1" x14ac:dyDescent="0.25">
      <c r="A83" s="281" t="s">
        <v>458</v>
      </c>
      <c r="B83" s="175">
        <f>SUM(B84:B87)</f>
        <v>131556.4</v>
      </c>
      <c r="C83" s="175">
        <f>SUM(C84:C87)</f>
        <v>131556.4</v>
      </c>
      <c r="D83" s="175">
        <f>C83/B83*100</f>
        <v>100</v>
      </c>
      <c r="E83" s="175">
        <f>SUM(E84:E87)</f>
        <v>131556.4</v>
      </c>
      <c r="F83" s="175">
        <f>E83/B83*100</f>
        <v>100</v>
      </c>
      <c r="G83" s="175">
        <f>SUM(G84:G87)</f>
        <v>131556.4</v>
      </c>
      <c r="H83" s="175">
        <f>G83/B83*100</f>
        <v>100</v>
      </c>
      <c r="I83" s="175">
        <f>B83-G83</f>
        <v>0</v>
      </c>
      <c r="J83" s="390" t="s">
        <v>545</v>
      </c>
      <c r="K83" s="375"/>
    </row>
    <row r="84" spans="1:42" ht="36.75" customHeight="1" x14ac:dyDescent="0.25">
      <c r="A84" s="73" t="s">
        <v>0</v>
      </c>
      <c r="B84" s="175">
        <v>102581.7</v>
      </c>
      <c r="C84" s="175">
        <v>102581.7</v>
      </c>
      <c r="D84" s="175">
        <f>C84/B84*100</f>
        <v>100</v>
      </c>
      <c r="E84" s="175">
        <v>102581.7</v>
      </c>
      <c r="F84" s="175">
        <f>E84/B84*100</f>
        <v>100</v>
      </c>
      <c r="G84" s="175">
        <v>102581.7</v>
      </c>
      <c r="H84" s="175">
        <f>G84/B84*100</f>
        <v>100</v>
      </c>
      <c r="I84" s="175">
        <f>B84-G84</f>
        <v>0</v>
      </c>
      <c r="J84" s="391"/>
      <c r="K84" s="375"/>
    </row>
    <row r="85" spans="1:42" ht="36.75" customHeight="1" x14ac:dyDescent="0.25">
      <c r="A85" s="73" t="s">
        <v>1</v>
      </c>
      <c r="B85" s="175">
        <v>27672.2</v>
      </c>
      <c r="C85" s="175">
        <v>27672.2</v>
      </c>
      <c r="D85" s="175">
        <f>C85/B85*100</f>
        <v>100</v>
      </c>
      <c r="E85" s="175">
        <v>27672.2</v>
      </c>
      <c r="F85" s="175">
        <f>E85/B85*100</f>
        <v>100</v>
      </c>
      <c r="G85" s="175">
        <v>27672.2</v>
      </c>
      <c r="H85" s="175">
        <f>G85/B85*100</f>
        <v>100</v>
      </c>
      <c r="I85" s="175">
        <f>B85-G85</f>
        <v>0</v>
      </c>
      <c r="J85" s="391"/>
      <c r="K85" s="375"/>
    </row>
    <row r="86" spans="1:42" ht="36.75" customHeight="1" x14ac:dyDescent="0.25">
      <c r="A86" s="245" t="s">
        <v>2</v>
      </c>
      <c r="B86" s="176">
        <v>1302.5</v>
      </c>
      <c r="C86" s="176">
        <v>1302.5</v>
      </c>
      <c r="D86" s="176">
        <f>C86/B86*100</f>
        <v>100</v>
      </c>
      <c r="E86" s="176">
        <v>1302.5</v>
      </c>
      <c r="F86" s="176">
        <f>E86/B86*100</f>
        <v>100</v>
      </c>
      <c r="G86" s="176">
        <v>1302.5</v>
      </c>
      <c r="H86" s="176">
        <f>G86/B86*100</f>
        <v>100</v>
      </c>
      <c r="I86" s="176">
        <f>B86-G86</f>
        <v>0</v>
      </c>
      <c r="J86" s="391"/>
      <c r="K86" s="375"/>
    </row>
    <row r="87" spans="1:42" ht="36.75" customHeight="1" x14ac:dyDescent="0.25">
      <c r="A87" s="285" t="s">
        <v>3</v>
      </c>
      <c r="B87" s="176">
        <v>0</v>
      </c>
      <c r="C87" s="176">
        <v>0</v>
      </c>
      <c r="D87" s="176">
        <v>0</v>
      </c>
      <c r="E87" s="176">
        <v>0</v>
      </c>
      <c r="F87" s="176">
        <v>0</v>
      </c>
      <c r="G87" s="176">
        <v>0</v>
      </c>
      <c r="H87" s="176">
        <v>0</v>
      </c>
      <c r="I87" s="176">
        <f>B87-G87</f>
        <v>0</v>
      </c>
      <c r="J87" s="392"/>
      <c r="K87" s="375"/>
    </row>
    <row r="88" spans="1:42" s="201" customFormat="1" x14ac:dyDescent="0.25">
      <c r="A88" s="403" t="s">
        <v>258</v>
      </c>
      <c r="B88" s="404"/>
      <c r="C88" s="404"/>
      <c r="D88" s="404"/>
      <c r="E88" s="404"/>
      <c r="F88" s="404"/>
      <c r="G88" s="404"/>
      <c r="H88" s="404"/>
      <c r="I88" s="404"/>
      <c r="J88" s="405"/>
    </row>
    <row r="89" spans="1:42" s="320" customFormat="1" x14ac:dyDescent="0.25">
      <c r="A89" s="406" t="s">
        <v>332</v>
      </c>
      <c r="B89" s="406"/>
      <c r="C89" s="406"/>
      <c r="D89" s="406"/>
      <c r="E89" s="406"/>
      <c r="F89" s="406"/>
      <c r="G89" s="406"/>
      <c r="H89" s="406"/>
      <c r="I89" s="406"/>
      <c r="J89" s="407"/>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row>
    <row r="90" spans="1:42" s="320" customFormat="1" x14ac:dyDescent="0.25">
      <c r="A90" s="449" t="s">
        <v>331</v>
      </c>
      <c r="B90" s="406"/>
      <c r="C90" s="406"/>
      <c r="D90" s="406"/>
      <c r="E90" s="406"/>
      <c r="F90" s="406"/>
      <c r="G90" s="406"/>
      <c r="H90" s="406"/>
      <c r="I90" s="406"/>
      <c r="J90" s="407"/>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row>
    <row r="91" spans="1:42" s="275" customFormat="1" x14ac:dyDescent="0.25">
      <c r="A91" s="401" t="s">
        <v>571</v>
      </c>
      <c r="B91" s="402"/>
      <c r="C91" s="402"/>
      <c r="D91" s="402"/>
      <c r="E91" s="402"/>
      <c r="F91" s="402"/>
      <c r="G91" s="402"/>
      <c r="H91" s="402"/>
      <c r="I91" s="402"/>
      <c r="J91" s="402"/>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row>
    <row r="92" spans="1:42" x14ac:dyDescent="0.25">
      <c r="A92" s="415" t="s">
        <v>459</v>
      </c>
      <c r="B92" s="416"/>
      <c r="C92" s="416"/>
      <c r="D92" s="416"/>
      <c r="E92" s="416"/>
      <c r="F92" s="416"/>
      <c r="G92" s="416"/>
      <c r="H92" s="416"/>
      <c r="I92" s="416"/>
      <c r="J92" s="416"/>
    </row>
    <row r="93" spans="1:42" s="322" customFormat="1" x14ac:dyDescent="0.25">
      <c r="A93" s="423" t="s">
        <v>158</v>
      </c>
      <c r="B93" s="423"/>
      <c r="C93" s="423"/>
      <c r="D93" s="423"/>
      <c r="E93" s="423"/>
      <c r="F93" s="423"/>
      <c r="G93" s="423"/>
      <c r="H93" s="423"/>
      <c r="I93" s="423"/>
      <c r="J93" s="423"/>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row>
    <row r="94" spans="1:42" s="322" customFormat="1" x14ac:dyDescent="0.25">
      <c r="A94" s="424" t="s">
        <v>118</v>
      </c>
      <c r="B94" s="424"/>
      <c r="C94" s="424"/>
      <c r="D94" s="424"/>
      <c r="E94" s="424"/>
      <c r="F94" s="424"/>
      <c r="G94" s="424"/>
      <c r="H94" s="424"/>
      <c r="I94" s="424"/>
      <c r="J94" s="424"/>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row>
    <row r="95" spans="1:42" s="322" customFormat="1" x14ac:dyDescent="0.25">
      <c r="A95" s="428" t="s">
        <v>333</v>
      </c>
      <c r="B95" s="428"/>
      <c r="C95" s="428"/>
      <c r="D95" s="428"/>
      <c r="E95" s="428"/>
      <c r="F95" s="428"/>
      <c r="G95" s="428"/>
      <c r="H95" s="428"/>
      <c r="I95" s="428"/>
      <c r="J95" s="428"/>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row>
    <row r="96" spans="1:42" s="323" customFormat="1" ht="409.5" customHeight="1" x14ac:dyDescent="0.25">
      <c r="A96" s="368" t="s">
        <v>551</v>
      </c>
      <c r="B96" s="339">
        <f>SUM(B97:B100)</f>
        <v>211981.8</v>
      </c>
      <c r="C96" s="183">
        <f>SUM(C97:C100)</f>
        <v>211981.8</v>
      </c>
      <c r="D96" s="183">
        <f>C96/B96*100</f>
        <v>100</v>
      </c>
      <c r="E96" s="183">
        <f>SUM(E97:E100)</f>
        <v>211981.8</v>
      </c>
      <c r="F96" s="183">
        <f>E96/B96*100</f>
        <v>100</v>
      </c>
      <c r="G96" s="183">
        <f>SUM(G97:G100)</f>
        <v>277482.3</v>
      </c>
      <c r="H96" s="183">
        <f>G96/B96*100</f>
        <v>130.89911492401706</v>
      </c>
      <c r="I96" s="183">
        <f>B96-G96</f>
        <v>-65500.5</v>
      </c>
      <c r="J96" s="390" t="s">
        <v>550</v>
      </c>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row>
    <row r="97" spans="1:42" s="323" customFormat="1" ht="127.5" customHeight="1" x14ac:dyDescent="0.25">
      <c r="A97" s="366" t="s">
        <v>0</v>
      </c>
      <c r="B97" s="183">
        <v>115023.2</v>
      </c>
      <c r="C97" s="183">
        <v>115023.2</v>
      </c>
      <c r="D97" s="183">
        <f>C97/B97*100</f>
        <v>100</v>
      </c>
      <c r="E97" s="183">
        <v>115023.2</v>
      </c>
      <c r="F97" s="183">
        <f>E97/B97*100</f>
        <v>100</v>
      </c>
      <c r="G97" s="183">
        <v>115023.2</v>
      </c>
      <c r="H97" s="183">
        <f>G97/B97*100</f>
        <v>100</v>
      </c>
      <c r="I97" s="183">
        <f>B97-G97</f>
        <v>0</v>
      </c>
      <c r="J97" s="391"/>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row>
    <row r="98" spans="1:42" s="323" customFormat="1" ht="127.5" customHeight="1" x14ac:dyDescent="0.25">
      <c r="A98" s="366" t="s">
        <v>1</v>
      </c>
      <c r="B98" s="183">
        <v>94838.8</v>
      </c>
      <c r="C98" s="183">
        <v>94838.8</v>
      </c>
      <c r="D98" s="183">
        <f>C98/B98*100</f>
        <v>100</v>
      </c>
      <c r="E98" s="183">
        <v>94838.8</v>
      </c>
      <c r="F98" s="183">
        <f>E98/B98*100</f>
        <v>100</v>
      </c>
      <c r="G98" s="183">
        <v>156409.29999999999</v>
      </c>
      <c r="H98" s="183">
        <f>G98/B98*100</f>
        <v>164.92121368047674</v>
      </c>
      <c r="I98" s="183">
        <f>B98-G98</f>
        <v>-61570.499999999985</v>
      </c>
      <c r="J98" s="391"/>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row>
    <row r="99" spans="1:42" s="323" customFormat="1" ht="127.5" customHeight="1" x14ac:dyDescent="0.25">
      <c r="A99" s="367" t="s">
        <v>2</v>
      </c>
      <c r="B99" s="184">
        <v>2119.8000000000002</v>
      </c>
      <c r="C99" s="184">
        <v>2119.8000000000002</v>
      </c>
      <c r="D99" s="184">
        <f>C99/B99*100</f>
        <v>100</v>
      </c>
      <c r="E99" s="184">
        <v>2119.8000000000002</v>
      </c>
      <c r="F99" s="184">
        <f>E99/B99*100</f>
        <v>100</v>
      </c>
      <c r="G99" s="184">
        <v>6049.8</v>
      </c>
      <c r="H99" s="184">
        <f>G99/B99*100</f>
        <v>285.3948485706199</v>
      </c>
      <c r="I99" s="184">
        <f>B99-G99</f>
        <v>-3930</v>
      </c>
      <c r="J99" s="391"/>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row>
    <row r="100" spans="1:42" s="323" customFormat="1" ht="127.5" customHeight="1" x14ac:dyDescent="0.25">
      <c r="A100" s="287" t="s">
        <v>3</v>
      </c>
      <c r="B100" s="184">
        <v>0</v>
      </c>
      <c r="C100" s="184">
        <v>0</v>
      </c>
      <c r="D100" s="184">
        <v>0</v>
      </c>
      <c r="E100" s="184">
        <v>0</v>
      </c>
      <c r="F100" s="184">
        <v>0</v>
      </c>
      <c r="G100" s="184">
        <v>0</v>
      </c>
      <c r="H100" s="184">
        <v>0</v>
      </c>
      <c r="I100" s="184">
        <f>B100-G100</f>
        <v>0</v>
      </c>
      <c r="J100" s="392"/>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row>
    <row r="101" spans="1:42" s="201" customFormat="1" x14ac:dyDescent="0.25">
      <c r="A101" s="403" t="s">
        <v>258</v>
      </c>
      <c r="B101" s="404"/>
      <c r="C101" s="404"/>
      <c r="D101" s="404"/>
      <c r="E101" s="404"/>
      <c r="F101" s="404"/>
      <c r="G101" s="404"/>
      <c r="H101" s="404"/>
      <c r="I101" s="404"/>
      <c r="J101" s="405"/>
    </row>
    <row r="102" spans="1:42" s="242" customFormat="1" ht="18.75" customHeight="1" x14ac:dyDescent="0.25">
      <c r="A102" s="403" t="s">
        <v>423</v>
      </c>
      <c r="B102" s="404"/>
      <c r="C102" s="404"/>
      <c r="D102" s="404"/>
      <c r="E102" s="404"/>
      <c r="F102" s="404"/>
      <c r="G102" s="404"/>
      <c r="H102" s="404"/>
      <c r="I102" s="404"/>
      <c r="J102" s="405"/>
      <c r="K102" s="247"/>
      <c r="L102" s="247"/>
      <c r="M102" s="208"/>
      <c r="N102" s="208"/>
      <c r="O102" s="248"/>
      <c r="P102" s="248"/>
      <c r="Q102" s="248"/>
      <c r="R102" s="248"/>
      <c r="S102" s="248"/>
      <c r="T102" s="248"/>
    </row>
    <row r="103" spans="1:42" s="242" customFormat="1" ht="18.75" customHeight="1" x14ac:dyDescent="0.25">
      <c r="A103" s="403" t="s">
        <v>380</v>
      </c>
      <c r="B103" s="404"/>
      <c r="C103" s="404"/>
      <c r="D103" s="404"/>
      <c r="E103" s="404"/>
      <c r="F103" s="404"/>
      <c r="G103" s="404"/>
      <c r="H103" s="404"/>
      <c r="I103" s="404"/>
      <c r="J103" s="405"/>
      <c r="K103" s="250"/>
      <c r="L103" s="250"/>
      <c r="M103" s="248"/>
      <c r="N103" s="248"/>
      <c r="O103" s="248"/>
      <c r="P103" s="248"/>
      <c r="Q103" s="248"/>
      <c r="R103" s="248"/>
      <c r="S103" s="248"/>
      <c r="T103" s="248"/>
    </row>
    <row r="104" spans="1:42" s="243" customFormat="1" ht="18.75" customHeight="1" x14ac:dyDescent="0.25">
      <c r="A104" s="401" t="s">
        <v>235</v>
      </c>
      <c r="B104" s="402"/>
      <c r="C104" s="402"/>
      <c r="D104" s="402"/>
      <c r="E104" s="402"/>
      <c r="F104" s="402"/>
      <c r="G104" s="402"/>
      <c r="H104" s="402"/>
      <c r="I104" s="402"/>
      <c r="J104" s="402"/>
      <c r="K104" s="251"/>
      <c r="L104" s="251"/>
      <c r="M104" s="252"/>
      <c r="N104" s="253"/>
      <c r="O104" s="253"/>
      <c r="P104" s="253"/>
      <c r="Q104" s="253"/>
      <c r="R104" s="253"/>
      <c r="S104" s="253"/>
      <c r="T104" s="253"/>
    </row>
    <row r="105" spans="1:42" x14ac:dyDescent="0.25">
      <c r="A105" s="415" t="s">
        <v>484</v>
      </c>
      <c r="B105" s="416"/>
      <c r="C105" s="416"/>
      <c r="D105" s="416"/>
      <c r="E105" s="416"/>
      <c r="F105" s="416"/>
      <c r="G105" s="416"/>
      <c r="H105" s="416"/>
      <c r="I105" s="416"/>
      <c r="J105" s="416"/>
    </row>
    <row r="106" spans="1:42" x14ac:dyDescent="0.25">
      <c r="A106" s="423" t="s">
        <v>425</v>
      </c>
      <c r="B106" s="423"/>
      <c r="C106" s="423"/>
      <c r="D106" s="423"/>
      <c r="E106" s="423"/>
      <c r="F106" s="423"/>
      <c r="G106" s="423"/>
      <c r="H106" s="423"/>
      <c r="I106" s="423"/>
      <c r="J106" s="423"/>
      <c r="K106" s="249"/>
      <c r="L106" s="249"/>
      <c r="U106" s="6"/>
      <c r="V106" s="6"/>
      <c r="W106" s="6"/>
      <c r="X106" s="6"/>
      <c r="Y106" s="6"/>
      <c r="Z106" s="6"/>
      <c r="AA106" s="6"/>
      <c r="AB106" s="6"/>
      <c r="AC106" s="6"/>
      <c r="AD106" s="6"/>
      <c r="AE106" s="6"/>
      <c r="AF106" s="6"/>
      <c r="AG106" s="6"/>
      <c r="AH106" s="6"/>
      <c r="AI106" s="6"/>
      <c r="AJ106" s="6"/>
      <c r="AK106" s="6"/>
      <c r="AL106" s="6"/>
      <c r="AM106" s="6"/>
      <c r="AN106" s="6"/>
      <c r="AO106" s="6"/>
      <c r="AP106" s="6"/>
    </row>
    <row r="107" spans="1:42" x14ac:dyDescent="0.25">
      <c r="A107" s="459" t="s">
        <v>485</v>
      </c>
      <c r="B107" s="459"/>
      <c r="C107" s="459"/>
      <c r="D107" s="459"/>
      <c r="E107" s="459"/>
      <c r="F107" s="459"/>
      <c r="G107" s="459"/>
      <c r="H107" s="459"/>
      <c r="I107" s="459"/>
      <c r="J107" s="459"/>
      <c r="K107" s="265"/>
      <c r="L107" s="265"/>
      <c r="U107" s="6"/>
      <c r="V107" s="6"/>
      <c r="W107" s="6"/>
      <c r="X107" s="6"/>
      <c r="Y107" s="6"/>
      <c r="Z107" s="6"/>
      <c r="AA107" s="6"/>
      <c r="AB107" s="6"/>
      <c r="AC107" s="6"/>
      <c r="AD107" s="6"/>
      <c r="AE107" s="6"/>
      <c r="AF107" s="6"/>
      <c r="AG107" s="6"/>
      <c r="AH107" s="6"/>
      <c r="AI107" s="6"/>
      <c r="AJ107" s="6"/>
      <c r="AK107" s="6"/>
      <c r="AL107" s="6"/>
      <c r="AM107" s="6"/>
      <c r="AN107" s="6"/>
      <c r="AO107" s="6"/>
      <c r="AP107" s="6"/>
    </row>
    <row r="108" spans="1:42" ht="23.25" customHeight="1" x14ac:dyDescent="0.25">
      <c r="A108" s="420" t="s">
        <v>381</v>
      </c>
      <c r="B108" s="421"/>
      <c r="C108" s="421"/>
      <c r="D108" s="421"/>
      <c r="E108" s="421"/>
      <c r="F108" s="421"/>
      <c r="G108" s="421"/>
      <c r="H108" s="421"/>
      <c r="I108" s="421"/>
      <c r="J108" s="422"/>
      <c r="K108" s="254"/>
      <c r="L108" s="254"/>
      <c r="U108" s="6"/>
      <c r="V108" s="6"/>
      <c r="W108" s="6"/>
      <c r="X108" s="6"/>
      <c r="Y108" s="6"/>
      <c r="Z108" s="6"/>
      <c r="AA108" s="6"/>
      <c r="AB108" s="6"/>
      <c r="AC108" s="6"/>
      <c r="AD108" s="6"/>
      <c r="AE108" s="6"/>
      <c r="AF108" s="6"/>
      <c r="AG108" s="6"/>
      <c r="AH108" s="6"/>
      <c r="AI108" s="6"/>
      <c r="AJ108" s="6"/>
      <c r="AK108" s="6"/>
      <c r="AL108" s="6"/>
      <c r="AM108" s="6"/>
      <c r="AN108" s="6"/>
      <c r="AO108" s="6"/>
      <c r="AP108" s="6"/>
    </row>
    <row r="109" spans="1:42" ht="409.6" customHeight="1" x14ac:dyDescent="0.25">
      <c r="A109" s="362" t="s">
        <v>382</v>
      </c>
      <c r="B109" s="175">
        <f>B110+B111+B112</f>
        <v>25529.200000000001</v>
      </c>
      <c r="C109" s="175">
        <f>C110+C111+C112</f>
        <v>0</v>
      </c>
      <c r="D109" s="175">
        <f>C109/B109*100</f>
        <v>0</v>
      </c>
      <c r="E109" s="175">
        <f>E110+E111+E112</f>
        <v>0</v>
      </c>
      <c r="F109" s="175">
        <f>E109/B109*100</f>
        <v>0</v>
      </c>
      <c r="G109" s="175">
        <f>G110+G111+G112</f>
        <v>0</v>
      </c>
      <c r="H109" s="175">
        <f>G109/B109*100</f>
        <v>0</v>
      </c>
      <c r="I109" s="175">
        <f t="shared" ref="I109:I112" si="14">B109-G109</f>
        <v>25529.200000000001</v>
      </c>
      <c r="J109" s="459" t="s">
        <v>552</v>
      </c>
      <c r="K109" s="246"/>
      <c r="L109" s="462"/>
      <c r="M109" s="244"/>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row>
    <row r="110" spans="1:42" ht="86.25" customHeight="1" x14ac:dyDescent="0.25">
      <c r="A110" s="284" t="s">
        <v>0</v>
      </c>
      <c r="B110" s="175">
        <v>0</v>
      </c>
      <c r="C110" s="175">
        <v>0</v>
      </c>
      <c r="D110" s="175">
        <v>0</v>
      </c>
      <c r="E110" s="175">
        <v>0</v>
      </c>
      <c r="F110" s="175">
        <v>0</v>
      </c>
      <c r="G110" s="175">
        <v>0</v>
      </c>
      <c r="H110" s="175">
        <v>0</v>
      </c>
      <c r="I110" s="175">
        <f t="shared" si="14"/>
        <v>0</v>
      </c>
      <c r="J110" s="464"/>
      <c r="K110" s="246"/>
      <c r="L110" s="463"/>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row>
    <row r="111" spans="1:42" ht="86.25" customHeight="1" x14ac:dyDescent="0.25">
      <c r="A111" s="73" t="s">
        <v>1</v>
      </c>
      <c r="B111" s="175">
        <v>23997.4</v>
      </c>
      <c r="C111" s="175">
        <v>0</v>
      </c>
      <c r="D111" s="175">
        <v>0</v>
      </c>
      <c r="E111" s="175">
        <v>0</v>
      </c>
      <c r="F111" s="175">
        <v>0</v>
      </c>
      <c r="G111" s="175">
        <v>0</v>
      </c>
      <c r="H111" s="175">
        <v>0</v>
      </c>
      <c r="I111" s="175">
        <f>B111-G111</f>
        <v>23997.4</v>
      </c>
      <c r="J111" s="464"/>
      <c r="K111" s="246"/>
      <c r="L111" s="463"/>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row>
    <row r="112" spans="1:42" ht="86.25" customHeight="1" x14ac:dyDescent="0.25">
      <c r="A112" s="245" t="s">
        <v>2</v>
      </c>
      <c r="B112" s="176">
        <v>1531.8</v>
      </c>
      <c r="C112" s="176">
        <v>0</v>
      </c>
      <c r="D112" s="176">
        <v>0</v>
      </c>
      <c r="E112" s="176">
        <v>0</v>
      </c>
      <c r="F112" s="176">
        <v>0</v>
      </c>
      <c r="G112" s="176">
        <v>0</v>
      </c>
      <c r="H112" s="176">
        <v>0</v>
      </c>
      <c r="I112" s="176">
        <f t="shared" si="14"/>
        <v>1531.8</v>
      </c>
      <c r="J112" s="464"/>
      <c r="K112" s="246"/>
      <c r="L112" s="463"/>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row>
    <row r="113" spans="1:42" x14ac:dyDescent="0.25">
      <c r="A113" s="381" t="s">
        <v>264</v>
      </c>
      <c r="B113" s="382"/>
      <c r="C113" s="382"/>
      <c r="D113" s="382"/>
      <c r="E113" s="382"/>
      <c r="F113" s="382"/>
      <c r="G113" s="382"/>
      <c r="H113" s="382"/>
      <c r="I113" s="382"/>
      <c r="J113" s="383"/>
    </row>
    <row r="114" spans="1:42" x14ac:dyDescent="0.25">
      <c r="A114" s="384" t="s">
        <v>486</v>
      </c>
      <c r="B114" s="385"/>
      <c r="C114" s="385"/>
      <c r="D114" s="385"/>
      <c r="E114" s="385"/>
      <c r="F114" s="385"/>
      <c r="G114" s="385"/>
      <c r="H114" s="385"/>
      <c r="I114" s="385"/>
      <c r="J114" s="386"/>
    </row>
    <row r="115" spans="1:42" x14ac:dyDescent="0.25">
      <c r="A115" s="387" t="s">
        <v>266</v>
      </c>
      <c r="B115" s="388"/>
      <c r="C115" s="388"/>
      <c r="D115" s="388"/>
      <c r="E115" s="388"/>
      <c r="F115" s="388"/>
      <c r="G115" s="388"/>
      <c r="H115" s="388"/>
      <c r="I115" s="388"/>
      <c r="J115" s="389"/>
    </row>
    <row r="116" spans="1:42" x14ac:dyDescent="0.25">
      <c r="A116" s="384" t="s">
        <v>267</v>
      </c>
      <c r="B116" s="385"/>
      <c r="C116" s="385"/>
      <c r="D116" s="385"/>
      <c r="E116" s="385"/>
      <c r="F116" s="385"/>
      <c r="G116" s="385"/>
      <c r="H116" s="385"/>
      <c r="I116" s="385"/>
      <c r="J116" s="386"/>
    </row>
    <row r="117" spans="1:42" x14ac:dyDescent="0.25">
      <c r="A117" s="393" t="s">
        <v>153</v>
      </c>
      <c r="B117" s="394"/>
      <c r="C117" s="394"/>
      <c r="D117" s="394"/>
      <c r="E117" s="394"/>
      <c r="F117" s="394"/>
      <c r="G117" s="394"/>
      <c r="H117" s="394"/>
      <c r="I117" s="394"/>
      <c r="J117" s="395"/>
    </row>
    <row r="118" spans="1:42" x14ac:dyDescent="0.25">
      <c r="A118" s="378" t="s">
        <v>267</v>
      </c>
      <c r="B118" s="379"/>
      <c r="C118" s="379"/>
      <c r="D118" s="379"/>
      <c r="E118" s="379"/>
      <c r="F118" s="379"/>
      <c r="G118" s="379"/>
      <c r="H118" s="379"/>
      <c r="I118" s="379"/>
      <c r="J118" s="380"/>
    </row>
    <row r="119" spans="1:42" x14ac:dyDescent="0.25">
      <c r="A119" s="372" t="s">
        <v>35</v>
      </c>
      <c r="B119" s="373"/>
      <c r="C119" s="373"/>
      <c r="D119" s="373"/>
      <c r="E119" s="373"/>
      <c r="F119" s="373"/>
      <c r="G119" s="373"/>
      <c r="H119" s="373"/>
      <c r="I119" s="373"/>
      <c r="J119" s="374"/>
    </row>
    <row r="120" spans="1:42" x14ac:dyDescent="0.25">
      <c r="A120" s="403" t="s">
        <v>263</v>
      </c>
      <c r="B120" s="404"/>
      <c r="C120" s="404"/>
      <c r="D120" s="404"/>
      <c r="E120" s="404"/>
      <c r="F120" s="404"/>
      <c r="G120" s="404"/>
      <c r="H120" s="404"/>
      <c r="I120" s="404"/>
      <c r="J120" s="405"/>
    </row>
    <row r="121" spans="1:42" s="22" customFormat="1" x14ac:dyDescent="0.25">
      <c r="A121" s="403" t="s">
        <v>14</v>
      </c>
      <c r="B121" s="404"/>
      <c r="C121" s="404"/>
      <c r="D121" s="404"/>
      <c r="E121" s="404"/>
      <c r="F121" s="404"/>
      <c r="G121" s="404"/>
      <c r="H121" s="404"/>
      <c r="I121" s="404"/>
      <c r="J121" s="405"/>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row>
    <row r="122" spans="1:42" x14ac:dyDescent="0.25">
      <c r="A122" s="403" t="s">
        <v>36</v>
      </c>
      <c r="B122" s="404"/>
      <c r="C122" s="404"/>
      <c r="D122" s="404"/>
      <c r="E122" s="404"/>
      <c r="F122" s="404"/>
      <c r="G122" s="404"/>
      <c r="H122" s="404"/>
      <c r="I122" s="404"/>
      <c r="J122" s="405"/>
    </row>
    <row r="123" spans="1:42" ht="319.5" customHeight="1" x14ac:dyDescent="0.25">
      <c r="A123" s="362" t="s">
        <v>556</v>
      </c>
      <c r="B123" s="175">
        <f>SUM(B124:B127)</f>
        <v>935620.7</v>
      </c>
      <c r="C123" s="175">
        <f>SUM(C124:C127)</f>
        <v>935620.7</v>
      </c>
      <c r="D123" s="175">
        <f>C123/B123*100</f>
        <v>100</v>
      </c>
      <c r="E123" s="175">
        <f>SUM(E124:E127)</f>
        <v>935620.7</v>
      </c>
      <c r="F123" s="175">
        <f>E123/B123*100</f>
        <v>100</v>
      </c>
      <c r="G123" s="175">
        <f>SUM(G124:G127)</f>
        <v>303739.90000000002</v>
      </c>
      <c r="H123" s="175">
        <f>G123/B123*100</f>
        <v>32.46399956734605</v>
      </c>
      <c r="I123" s="175">
        <f>SUM(I124:I127)</f>
        <v>631880.79999999993</v>
      </c>
      <c r="J123" s="390" t="s">
        <v>553</v>
      </c>
    </row>
    <row r="124" spans="1:42" s="325" customFormat="1" ht="246.75" customHeight="1" x14ac:dyDescent="0.25">
      <c r="A124" s="284" t="s">
        <v>0</v>
      </c>
      <c r="B124" s="175">
        <v>0</v>
      </c>
      <c r="C124" s="175">
        <v>0</v>
      </c>
      <c r="D124" s="175">
        <v>0</v>
      </c>
      <c r="E124" s="175">
        <v>0</v>
      </c>
      <c r="F124" s="175">
        <v>0</v>
      </c>
      <c r="G124" s="175">
        <v>0</v>
      </c>
      <c r="H124" s="175">
        <v>0</v>
      </c>
      <c r="I124" s="175">
        <f t="shared" ref="I124:I125" si="15">B124-G124</f>
        <v>0</v>
      </c>
      <c r="J124" s="391"/>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324"/>
      <c r="AM124" s="324"/>
      <c r="AN124" s="324"/>
      <c r="AO124" s="324"/>
      <c r="AP124" s="324"/>
    </row>
    <row r="125" spans="1:42" s="327" customFormat="1" ht="246.75" customHeight="1" x14ac:dyDescent="0.25">
      <c r="A125" s="73" t="s">
        <v>1</v>
      </c>
      <c r="B125" s="175">
        <v>910183.2</v>
      </c>
      <c r="C125" s="175">
        <v>910183.2</v>
      </c>
      <c r="D125" s="175">
        <f>C125/B125*100</f>
        <v>100</v>
      </c>
      <c r="E125" s="175">
        <v>910183.2</v>
      </c>
      <c r="F125" s="175">
        <f>E125/B125*100</f>
        <v>100</v>
      </c>
      <c r="G125" s="175">
        <v>297793.90000000002</v>
      </c>
      <c r="H125" s="175">
        <f>G125/B125*100</f>
        <v>32.718017647436263</v>
      </c>
      <c r="I125" s="175">
        <f t="shared" si="15"/>
        <v>612389.29999999993</v>
      </c>
      <c r="J125" s="391"/>
      <c r="K125" s="326"/>
      <c r="L125" s="326"/>
      <c r="M125" s="326"/>
      <c r="N125" s="326"/>
      <c r="O125" s="326"/>
      <c r="P125" s="326"/>
      <c r="Q125" s="326"/>
      <c r="R125" s="326"/>
      <c r="S125" s="326"/>
      <c r="T125" s="326"/>
      <c r="U125" s="326"/>
      <c r="V125" s="326"/>
      <c r="W125" s="326"/>
      <c r="X125" s="326"/>
      <c r="Y125" s="326"/>
      <c r="Z125" s="326"/>
      <c r="AA125" s="326"/>
      <c r="AB125" s="326"/>
      <c r="AC125" s="326"/>
      <c r="AD125" s="326"/>
      <c r="AE125" s="326"/>
      <c r="AF125" s="326"/>
      <c r="AG125" s="326"/>
      <c r="AH125" s="326"/>
      <c r="AI125" s="326"/>
      <c r="AJ125" s="326"/>
      <c r="AK125" s="326"/>
      <c r="AL125" s="326"/>
      <c r="AM125" s="326"/>
      <c r="AN125" s="326"/>
      <c r="AO125" s="326"/>
      <c r="AP125" s="326"/>
    </row>
    <row r="126" spans="1:42" ht="246.75" customHeight="1" x14ac:dyDescent="0.25">
      <c r="A126" s="245" t="s">
        <v>2</v>
      </c>
      <c r="B126" s="176">
        <v>25437.5</v>
      </c>
      <c r="C126" s="176">
        <v>25437.5</v>
      </c>
      <c r="D126" s="176">
        <f>C126/B126*100</f>
        <v>100</v>
      </c>
      <c r="E126" s="176">
        <v>25437.5</v>
      </c>
      <c r="F126" s="176">
        <f>E126/B126*100</f>
        <v>100</v>
      </c>
      <c r="G126" s="176">
        <v>5946</v>
      </c>
      <c r="H126" s="176">
        <f>G126/B126*100</f>
        <v>23.374938574938575</v>
      </c>
      <c r="I126" s="176">
        <f>B126-G126</f>
        <v>19491.5</v>
      </c>
      <c r="J126" s="391"/>
    </row>
    <row r="127" spans="1:42" ht="154.5" hidden="1" customHeight="1" x14ac:dyDescent="0.25">
      <c r="A127" s="245" t="s">
        <v>3</v>
      </c>
      <c r="B127" s="176">
        <v>0</v>
      </c>
      <c r="C127" s="176">
        <v>0</v>
      </c>
      <c r="D127" s="176">
        <v>0</v>
      </c>
      <c r="E127" s="176">
        <v>0</v>
      </c>
      <c r="F127" s="176">
        <v>0</v>
      </c>
      <c r="G127" s="176">
        <v>0</v>
      </c>
      <c r="H127" s="176">
        <v>0</v>
      </c>
      <c r="I127" s="176">
        <f>B127-G127</f>
        <v>0</v>
      </c>
      <c r="J127" s="392"/>
    </row>
    <row r="128" spans="1:42" s="273" customFormat="1" ht="20.100000000000001" customHeight="1" x14ac:dyDescent="0.25">
      <c r="A128" s="381" t="s">
        <v>320</v>
      </c>
      <c r="B128" s="382"/>
      <c r="C128" s="382"/>
      <c r="D128" s="382"/>
      <c r="E128" s="382"/>
      <c r="F128" s="382"/>
      <c r="G128" s="382"/>
      <c r="H128" s="382"/>
      <c r="I128" s="382"/>
      <c r="J128" s="383"/>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row>
    <row r="129" spans="1:42" ht="20.100000000000001" customHeight="1" x14ac:dyDescent="0.25">
      <c r="A129" s="384" t="s">
        <v>321</v>
      </c>
      <c r="B129" s="385"/>
      <c r="C129" s="385"/>
      <c r="D129" s="385"/>
      <c r="E129" s="385"/>
      <c r="F129" s="385"/>
      <c r="G129" s="385"/>
      <c r="H129" s="385"/>
      <c r="I129" s="385"/>
      <c r="J129" s="386"/>
    </row>
    <row r="130" spans="1:42" s="275" customFormat="1" x14ac:dyDescent="0.25">
      <c r="A130" s="387" t="s">
        <v>224</v>
      </c>
      <c r="B130" s="388"/>
      <c r="C130" s="388"/>
      <c r="D130" s="388"/>
      <c r="E130" s="388"/>
      <c r="F130" s="388"/>
      <c r="G130" s="388"/>
      <c r="H130" s="388"/>
      <c r="I130" s="388"/>
      <c r="J130" s="389"/>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row>
    <row r="131" spans="1:42" x14ac:dyDescent="0.25">
      <c r="A131" s="384" t="s">
        <v>487</v>
      </c>
      <c r="B131" s="385"/>
      <c r="C131" s="385"/>
      <c r="D131" s="385"/>
      <c r="E131" s="385"/>
      <c r="F131" s="385"/>
      <c r="G131" s="385"/>
      <c r="H131" s="385"/>
      <c r="I131" s="385"/>
      <c r="J131" s="386"/>
    </row>
    <row r="132" spans="1:42" ht="18.75" customHeight="1" x14ac:dyDescent="0.25">
      <c r="A132" s="377" t="s">
        <v>141</v>
      </c>
      <c r="B132" s="399"/>
      <c r="C132" s="399"/>
      <c r="D132" s="399"/>
      <c r="E132" s="399"/>
      <c r="F132" s="399"/>
      <c r="G132" s="399"/>
      <c r="H132" s="399"/>
      <c r="I132" s="399"/>
      <c r="J132" s="400"/>
    </row>
    <row r="133" spans="1:42" x14ac:dyDescent="0.25">
      <c r="A133" s="420" t="s">
        <v>225</v>
      </c>
      <c r="B133" s="421"/>
      <c r="C133" s="421"/>
      <c r="D133" s="421"/>
      <c r="E133" s="421"/>
      <c r="F133" s="421"/>
      <c r="G133" s="421"/>
      <c r="H133" s="421"/>
      <c r="I133" s="421"/>
      <c r="J133" s="422"/>
    </row>
    <row r="134" spans="1:42" ht="116.25" customHeight="1" x14ac:dyDescent="0.25">
      <c r="A134" s="271" t="s">
        <v>54</v>
      </c>
      <c r="B134" s="175">
        <f>SUM(B135:B138)</f>
        <v>67089.3</v>
      </c>
      <c r="C134" s="175">
        <f>SUM(C135:C138)</f>
        <v>67031</v>
      </c>
      <c r="D134" s="175">
        <f>C134/B134*100</f>
        <v>99.913100896864321</v>
      </c>
      <c r="E134" s="175">
        <f>SUM(E135:E138)</f>
        <v>67031</v>
      </c>
      <c r="F134" s="175">
        <f>E134/B134*100</f>
        <v>99.913100896864321</v>
      </c>
      <c r="G134" s="175">
        <f>SUM(G135:G138)</f>
        <v>67031</v>
      </c>
      <c r="H134" s="176">
        <f>G134/B134*100</f>
        <v>99.913100896864321</v>
      </c>
      <c r="I134" s="175">
        <f>B134-G134</f>
        <v>58.30000000000291</v>
      </c>
      <c r="J134" s="390" t="s">
        <v>554</v>
      </c>
    </row>
    <row r="135" spans="1:42" ht="19.5" x14ac:dyDescent="0.25">
      <c r="A135" s="68" t="s">
        <v>0</v>
      </c>
      <c r="B135" s="175">
        <f>B141+B146</f>
        <v>0</v>
      </c>
      <c r="C135" s="175">
        <f>C141+C146</f>
        <v>0</v>
      </c>
      <c r="D135" s="175">
        <f>D141+D146</f>
        <v>0</v>
      </c>
      <c r="E135" s="175">
        <f>E141+E146</f>
        <v>0</v>
      </c>
      <c r="F135" s="175">
        <v>0</v>
      </c>
      <c r="G135" s="175">
        <f>G141+G146</f>
        <v>0</v>
      </c>
      <c r="H135" s="175">
        <v>0</v>
      </c>
      <c r="I135" s="175">
        <f>B135-G135</f>
        <v>0</v>
      </c>
      <c r="J135" s="391"/>
    </row>
    <row r="136" spans="1:42" ht="19.5" x14ac:dyDescent="0.25">
      <c r="A136" s="73" t="s">
        <v>1</v>
      </c>
      <c r="B136" s="175">
        <f t="shared" ref="B136:C138" si="16">B142+B147</f>
        <v>67089.3</v>
      </c>
      <c r="C136" s="175">
        <f t="shared" si="16"/>
        <v>67031</v>
      </c>
      <c r="D136" s="175">
        <f>C136/B136*100</f>
        <v>99.913100896864321</v>
      </c>
      <c r="E136" s="175">
        <f t="shared" ref="E136:E137" si="17">E142+E147</f>
        <v>67031</v>
      </c>
      <c r="F136" s="175">
        <f t="shared" ref="F136" si="18">E136/B136*100</f>
        <v>99.913100896864321</v>
      </c>
      <c r="G136" s="175">
        <f>G142+G147</f>
        <v>67031</v>
      </c>
      <c r="H136" s="175">
        <f>G136/B136*100</f>
        <v>99.913100896864321</v>
      </c>
      <c r="I136" s="175">
        <f>B136-G136</f>
        <v>58.30000000000291</v>
      </c>
      <c r="J136" s="391"/>
    </row>
    <row r="137" spans="1:42" x14ac:dyDescent="0.25">
      <c r="A137" s="69" t="s">
        <v>2</v>
      </c>
      <c r="B137" s="176">
        <f t="shared" si="16"/>
        <v>0</v>
      </c>
      <c r="C137" s="176">
        <f t="shared" si="16"/>
        <v>0</v>
      </c>
      <c r="D137" s="176">
        <f t="shared" ref="D137:D138" si="19">D143+D148</f>
        <v>0</v>
      </c>
      <c r="E137" s="176">
        <f t="shared" si="17"/>
        <v>0</v>
      </c>
      <c r="F137" s="176">
        <v>0</v>
      </c>
      <c r="G137" s="176">
        <f t="shared" ref="G137" si="20">G143+G148</f>
        <v>0</v>
      </c>
      <c r="H137" s="176">
        <v>0</v>
      </c>
      <c r="I137" s="176">
        <f>B137-G137</f>
        <v>0</v>
      </c>
      <c r="J137" s="391"/>
    </row>
    <row r="138" spans="1:42" x14ac:dyDescent="0.25">
      <c r="A138" s="69" t="s">
        <v>3</v>
      </c>
      <c r="B138" s="176">
        <f t="shared" si="16"/>
        <v>0</v>
      </c>
      <c r="C138" s="176">
        <f t="shared" si="16"/>
        <v>0</v>
      </c>
      <c r="D138" s="176">
        <f t="shared" si="19"/>
        <v>0</v>
      </c>
      <c r="E138" s="176">
        <f>E144+E149</f>
        <v>0</v>
      </c>
      <c r="F138" s="176">
        <v>0</v>
      </c>
      <c r="G138" s="176">
        <f t="shared" ref="G138" si="21">G144+G149</f>
        <v>0</v>
      </c>
      <c r="H138" s="176">
        <v>0</v>
      </c>
      <c r="I138" s="176">
        <f>B138-G138</f>
        <v>0</v>
      </c>
      <c r="J138" s="392"/>
    </row>
    <row r="139" spans="1:42" s="22" customFormat="1" x14ac:dyDescent="0.25">
      <c r="A139" s="376" t="s">
        <v>38</v>
      </c>
      <c r="B139" s="376"/>
      <c r="C139" s="376"/>
      <c r="D139" s="376"/>
      <c r="E139" s="376"/>
      <c r="F139" s="376"/>
      <c r="G139" s="376"/>
      <c r="H139" s="376"/>
      <c r="I139" s="376"/>
      <c r="J139" s="376"/>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row>
    <row r="140" spans="1:42" s="22" customFormat="1" ht="116.25" customHeight="1" x14ac:dyDescent="0.25">
      <c r="A140" s="362" t="s">
        <v>39</v>
      </c>
      <c r="B140" s="175">
        <f>SUM(B141:B144)</f>
        <v>42033.1</v>
      </c>
      <c r="C140" s="175">
        <f>SUM(C141:C144)</f>
        <v>41974.8</v>
      </c>
      <c r="D140" s="175">
        <f>C140/B140*100</f>
        <v>99.861299785169322</v>
      </c>
      <c r="E140" s="175">
        <f>SUM(E141:E144)</f>
        <v>41974.8</v>
      </c>
      <c r="F140" s="175">
        <f>E140/B140*100</f>
        <v>99.861299785169322</v>
      </c>
      <c r="G140" s="175">
        <f>SUM(G141:G144)</f>
        <v>41974.8</v>
      </c>
      <c r="H140" s="175">
        <f>G140/B140*100</f>
        <v>99.861299785169322</v>
      </c>
      <c r="I140" s="175">
        <f t="shared" ref="I140:I154" si="22">B140-G140</f>
        <v>58.299999999995634</v>
      </c>
      <c r="J140" s="377" t="s">
        <v>539</v>
      </c>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row>
    <row r="141" spans="1:42" s="22" customFormat="1" ht="19.5" x14ac:dyDescent="0.25">
      <c r="A141" s="66" t="s">
        <v>0</v>
      </c>
      <c r="B141" s="328">
        <v>0</v>
      </c>
      <c r="C141" s="328">
        <v>0</v>
      </c>
      <c r="D141" s="175">
        <v>0</v>
      </c>
      <c r="E141" s="175">
        <v>0</v>
      </c>
      <c r="F141" s="175">
        <v>0</v>
      </c>
      <c r="G141" s="175">
        <v>0</v>
      </c>
      <c r="H141" s="175">
        <v>0</v>
      </c>
      <c r="I141" s="175">
        <f t="shared" si="22"/>
        <v>0</v>
      </c>
      <c r="J141" s="37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row>
    <row r="142" spans="1:42" s="22" customFormat="1" ht="19.5" x14ac:dyDescent="0.25">
      <c r="A142" s="66" t="s">
        <v>1</v>
      </c>
      <c r="B142" s="175">
        <v>42033.1</v>
      </c>
      <c r="C142" s="328">
        <v>41974.8</v>
      </c>
      <c r="D142" s="175">
        <f>C142/B142*100</f>
        <v>99.861299785169322</v>
      </c>
      <c r="E142" s="175">
        <v>41974.8</v>
      </c>
      <c r="F142" s="175">
        <f>E142/B142*100</f>
        <v>99.861299785169322</v>
      </c>
      <c r="G142" s="175">
        <v>41974.8</v>
      </c>
      <c r="H142" s="175">
        <f>G142/B142*100</f>
        <v>99.861299785169322</v>
      </c>
      <c r="I142" s="175">
        <f t="shared" si="22"/>
        <v>58.299999999995634</v>
      </c>
      <c r="J142" s="37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row>
    <row r="143" spans="1:42" s="22" customFormat="1" x14ac:dyDescent="0.25">
      <c r="A143" s="67" t="s">
        <v>2</v>
      </c>
      <c r="B143" s="329">
        <v>0</v>
      </c>
      <c r="C143" s="329">
        <v>0</v>
      </c>
      <c r="D143" s="176">
        <v>0</v>
      </c>
      <c r="E143" s="176">
        <v>0</v>
      </c>
      <c r="F143" s="176">
        <v>0</v>
      </c>
      <c r="G143" s="176">
        <v>0</v>
      </c>
      <c r="H143" s="176">
        <v>0</v>
      </c>
      <c r="I143" s="176">
        <f t="shared" si="22"/>
        <v>0</v>
      </c>
      <c r="J143" s="37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row>
    <row r="144" spans="1:42" s="22" customFormat="1" x14ac:dyDescent="0.25">
      <c r="A144" s="67" t="s">
        <v>3</v>
      </c>
      <c r="B144" s="329">
        <v>0</v>
      </c>
      <c r="C144" s="329">
        <v>0</v>
      </c>
      <c r="D144" s="176">
        <v>0</v>
      </c>
      <c r="E144" s="176">
        <v>0</v>
      </c>
      <c r="F144" s="176">
        <v>0</v>
      </c>
      <c r="G144" s="176">
        <v>0</v>
      </c>
      <c r="H144" s="176">
        <v>0</v>
      </c>
      <c r="I144" s="176">
        <f t="shared" si="22"/>
        <v>0</v>
      </c>
      <c r="J144" s="37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row>
    <row r="145" spans="1:42" s="22" customFormat="1" ht="21.75" customHeight="1" x14ac:dyDescent="0.25">
      <c r="A145" s="293" t="s">
        <v>40</v>
      </c>
      <c r="B145" s="175">
        <f>SUM(B146:B149)</f>
        <v>25056.2</v>
      </c>
      <c r="C145" s="175">
        <f>SUM(C146:C149)</f>
        <v>25056.2</v>
      </c>
      <c r="D145" s="175">
        <f>C145/B145*100</f>
        <v>100</v>
      </c>
      <c r="E145" s="175">
        <f>SUM(E146:E149)</f>
        <v>25056.2</v>
      </c>
      <c r="F145" s="175">
        <f>E145/B145*100</f>
        <v>100</v>
      </c>
      <c r="G145" s="175">
        <f>SUM(G146:G149)</f>
        <v>25056.2</v>
      </c>
      <c r="H145" s="175">
        <f>G145/B145*100</f>
        <v>100</v>
      </c>
      <c r="I145" s="175">
        <f t="shared" si="22"/>
        <v>0</v>
      </c>
      <c r="J145" s="377" t="s">
        <v>469</v>
      </c>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row>
    <row r="146" spans="1:42" s="22" customFormat="1" ht="19.5" x14ac:dyDescent="0.25">
      <c r="A146" s="58" t="s">
        <v>0</v>
      </c>
      <c r="B146" s="175">
        <v>0</v>
      </c>
      <c r="C146" s="175">
        <v>0</v>
      </c>
      <c r="D146" s="175">
        <v>0</v>
      </c>
      <c r="E146" s="175">
        <v>0</v>
      </c>
      <c r="F146" s="175">
        <v>0</v>
      </c>
      <c r="G146" s="175">
        <v>0</v>
      </c>
      <c r="H146" s="175">
        <v>0</v>
      </c>
      <c r="I146" s="175">
        <f t="shared" si="22"/>
        <v>0</v>
      </c>
      <c r="J146" s="37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row>
    <row r="147" spans="1:42" s="22" customFormat="1" ht="19.5" x14ac:dyDescent="0.25">
      <c r="A147" s="66" t="s">
        <v>1</v>
      </c>
      <c r="B147" s="175">
        <v>25056.2</v>
      </c>
      <c r="C147" s="175">
        <v>25056.2</v>
      </c>
      <c r="D147" s="175">
        <f>C147/B147*100</f>
        <v>100</v>
      </c>
      <c r="E147" s="175">
        <v>25056.2</v>
      </c>
      <c r="F147" s="175">
        <f>E147/B147*100</f>
        <v>100</v>
      </c>
      <c r="G147" s="175">
        <v>25056.2</v>
      </c>
      <c r="H147" s="175">
        <f>G147/B147*100</f>
        <v>100</v>
      </c>
      <c r="I147" s="175">
        <f t="shared" si="22"/>
        <v>0</v>
      </c>
      <c r="J147" s="37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row>
    <row r="148" spans="1:42" s="22" customFormat="1" x14ac:dyDescent="0.25">
      <c r="A148" s="60" t="s">
        <v>2</v>
      </c>
      <c r="B148" s="176">
        <v>0</v>
      </c>
      <c r="C148" s="176">
        <v>0</v>
      </c>
      <c r="D148" s="176">
        <v>0</v>
      </c>
      <c r="E148" s="176">
        <v>0</v>
      </c>
      <c r="F148" s="176">
        <v>0</v>
      </c>
      <c r="G148" s="176">
        <v>0</v>
      </c>
      <c r="H148" s="176">
        <v>0</v>
      </c>
      <c r="I148" s="176">
        <f t="shared" si="22"/>
        <v>0</v>
      </c>
      <c r="J148" s="37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row>
    <row r="149" spans="1:42" s="22" customFormat="1" x14ac:dyDescent="0.25">
      <c r="A149" s="60" t="s">
        <v>3</v>
      </c>
      <c r="B149" s="176">
        <v>0</v>
      </c>
      <c r="C149" s="176">
        <v>0</v>
      </c>
      <c r="D149" s="176">
        <v>0</v>
      </c>
      <c r="E149" s="176">
        <v>0</v>
      </c>
      <c r="F149" s="176">
        <v>0</v>
      </c>
      <c r="G149" s="176">
        <v>0</v>
      </c>
      <c r="H149" s="176">
        <v>0</v>
      </c>
      <c r="I149" s="176">
        <f t="shared" si="22"/>
        <v>0</v>
      </c>
      <c r="J149" s="37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row>
    <row r="150" spans="1:42" ht="176.25" customHeight="1" x14ac:dyDescent="0.25">
      <c r="A150" s="281" t="s">
        <v>451</v>
      </c>
      <c r="B150" s="175">
        <f>SUM(B151:B154)</f>
        <v>1004.8</v>
      </c>
      <c r="C150" s="175">
        <f>SUM(C151:C154)</f>
        <v>563.4</v>
      </c>
      <c r="D150" s="175">
        <f>C150/B150*100</f>
        <v>56.070859872611464</v>
      </c>
      <c r="E150" s="175">
        <f>SUM(E151:E154)</f>
        <v>563.4</v>
      </c>
      <c r="F150" s="175">
        <f>E150/B150*100</f>
        <v>56.070859872611464</v>
      </c>
      <c r="G150" s="175">
        <f>SUM(G151:G154)</f>
        <v>563.4</v>
      </c>
      <c r="H150" s="175">
        <f>G150/B150*100</f>
        <v>56.070859872611464</v>
      </c>
      <c r="I150" s="175">
        <f t="shared" si="22"/>
        <v>441.4</v>
      </c>
      <c r="J150" s="390" t="s">
        <v>488</v>
      </c>
    </row>
    <row r="151" spans="1:42" ht="19.5" x14ac:dyDescent="0.25">
      <c r="A151" s="284" t="s">
        <v>0</v>
      </c>
      <c r="B151" s="175">
        <v>0</v>
      </c>
      <c r="C151" s="175">
        <v>0</v>
      </c>
      <c r="D151" s="175">
        <v>0</v>
      </c>
      <c r="E151" s="175">
        <v>0</v>
      </c>
      <c r="F151" s="175">
        <v>0</v>
      </c>
      <c r="G151" s="175">
        <v>0</v>
      </c>
      <c r="H151" s="175">
        <v>0</v>
      </c>
      <c r="I151" s="175">
        <f t="shared" si="22"/>
        <v>0</v>
      </c>
      <c r="J151" s="391"/>
    </row>
    <row r="152" spans="1:42" ht="19.5" x14ac:dyDescent="0.25">
      <c r="A152" s="73" t="s">
        <v>1</v>
      </c>
      <c r="B152" s="175">
        <v>1004.8</v>
      </c>
      <c r="C152" s="175">
        <v>563.4</v>
      </c>
      <c r="D152" s="175">
        <f>C152/B152*100</f>
        <v>56.070859872611464</v>
      </c>
      <c r="E152" s="175">
        <v>563.4</v>
      </c>
      <c r="F152" s="175">
        <v>0</v>
      </c>
      <c r="G152" s="175">
        <v>563.4</v>
      </c>
      <c r="H152" s="175">
        <f>G152/B152*100</f>
        <v>56.070859872611464</v>
      </c>
      <c r="I152" s="175">
        <f t="shared" si="22"/>
        <v>441.4</v>
      </c>
      <c r="J152" s="391"/>
    </row>
    <row r="153" spans="1:42" x14ac:dyDescent="0.25">
      <c r="A153" s="285" t="s">
        <v>2</v>
      </c>
      <c r="B153" s="176">
        <v>0</v>
      </c>
      <c r="C153" s="176">
        <v>0</v>
      </c>
      <c r="D153" s="176">
        <v>0</v>
      </c>
      <c r="E153" s="176">
        <v>0</v>
      </c>
      <c r="F153" s="176">
        <v>0</v>
      </c>
      <c r="G153" s="176">
        <v>0</v>
      </c>
      <c r="H153" s="175">
        <v>0</v>
      </c>
      <c r="I153" s="176">
        <f t="shared" si="22"/>
        <v>0</v>
      </c>
      <c r="J153" s="391"/>
    </row>
    <row r="154" spans="1:42" x14ac:dyDescent="0.25">
      <c r="A154" s="285" t="s">
        <v>3</v>
      </c>
      <c r="B154" s="176">
        <v>0</v>
      </c>
      <c r="C154" s="176">
        <v>0</v>
      </c>
      <c r="D154" s="176">
        <v>0</v>
      </c>
      <c r="E154" s="176">
        <v>0</v>
      </c>
      <c r="F154" s="176">
        <v>0</v>
      </c>
      <c r="G154" s="176">
        <v>0</v>
      </c>
      <c r="H154" s="175">
        <v>0</v>
      </c>
      <c r="I154" s="176">
        <f t="shared" si="22"/>
        <v>0</v>
      </c>
      <c r="J154" s="392"/>
    </row>
    <row r="155" spans="1:42" ht="139.5" customHeight="1" x14ac:dyDescent="0.25">
      <c r="A155" s="281" t="s">
        <v>536</v>
      </c>
      <c r="B155" s="175">
        <f>SUM(B156:B159)</f>
        <v>573.9</v>
      </c>
      <c r="C155" s="175">
        <f>SUM(C156:C159)</f>
        <v>573.6</v>
      </c>
      <c r="D155" s="175">
        <f>C155/B155*100</f>
        <v>99.947726084683751</v>
      </c>
      <c r="E155" s="175">
        <f>SUM(E156:E159)</f>
        <v>573.6</v>
      </c>
      <c r="F155" s="175">
        <f>E155/B155*100</f>
        <v>99.947726084683751</v>
      </c>
      <c r="G155" s="175">
        <f>SUM(G156:G159)</f>
        <v>573.6</v>
      </c>
      <c r="H155" s="175">
        <f>G155/B155*100</f>
        <v>99.947726084683751</v>
      </c>
      <c r="I155" s="175">
        <f t="shared" ref="I155:I159" si="23">B155-G155</f>
        <v>0.29999999999995453</v>
      </c>
      <c r="J155" s="390" t="s">
        <v>489</v>
      </c>
    </row>
    <row r="156" spans="1:42" ht="19.5" x14ac:dyDescent="0.25">
      <c r="A156" s="284" t="s">
        <v>0</v>
      </c>
      <c r="B156" s="175">
        <v>0</v>
      </c>
      <c r="C156" s="175">
        <v>0</v>
      </c>
      <c r="D156" s="175">
        <v>0</v>
      </c>
      <c r="E156" s="175">
        <v>0</v>
      </c>
      <c r="F156" s="175">
        <v>0</v>
      </c>
      <c r="G156" s="175">
        <v>0</v>
      </c>
      <c r="H156" s="175">
        <v>0</v>
      </c>
      <c r="I156" s="175">
        <f t="shared" si="23"/>
        <v>0</v>
      </c>
      <c r="J156" s="391"/>
    </row>
    <row r="157" spans="1:42" ht="19.5" x14ac:dyDescent="0.25">
      <c r="A157" s="73" t="s">
        <v>1</v>
      </c>
      <c r="B157" s="175">
        <v>573.9</v>
      </c>
      <c r="C157" s="175">
        <v>573.6</v>
      </c>
      <c r="D157" s="175">
        <f>C157/B157*100</f>
        <v>99.947726084683751</v>
      </c>
      <c r="E157" s="175">
        <v>573.6</v>
      </c>
      <c r="F157" s="175">
        <v>99.2</v>
      </c>
      <c r="G157" s="175">
        <v>573.6</v>
      </c>
      <c r="H157" s="175">
        <f>G157/B157*100</f>
        <v>99.947726084683751</v>
      </c>
      <c r="I157" s="175">
        <f>B157-G157</f>
        <v>0.29999999999995453</v>
      </c>
      <c r="J157" s="391"/>
    </row>
    <row r="158" spans="1:42" x14ac:dyDescent="0.25">
      <c r="A158" s="285" t="s">
        <v>2</v>
      </c>
      <c r="B158" s="176">
        <v>0</v>
      </c>
      <c r="C158" s="176">
        <v>0</v>
      </c>
      <c r="D158" s="176">
        <v>0</v>
      </c>
      <c r="E158" s="176">
        <v>0</v>
      </c>
      <c r="F158" s="176">
        <v>0</v>
      </c>
      <c r="G158" s="176">
        <v>0</v>
      </c>
      <c r="H158" s="175">
        <v>0</v>
      </c>
      <c r="I158" s="176">
        <f t="shared" si="23"/>
        <v>0</v>
      </c>
      <c r="J158" s="391"/>
    </row>
    <row r="159" spans="1:42" x14ac:dyDescent="0.25">
      <c r="A159" s="285" t="s">
        <v>3</v>
      </c>
      <c r="B159" s="176">
        <v>0</v>
      </c>
      <c r="C159" s="176">
        <v>0</v>
      </c>
      <c r="D159" s="176">
        <v>0</v>
      </c>
      <c r="E159" s="176">
        <v>0</v>
      </c>
      <c r="F159" s="176">
        <v>0</v>
      </c>
      <c r="G159" s="176">
        <v>0</v>
      </c>
      <c r="H159" s="175">
        <v>0</v>
      </c>
      <c r="I159" s="176">
        <f t="shared" si="23"/>
        <v>0</v>
      </c>
      <c r="J159" s="392"/>
    </row>
    <row r="160" spans="1:42" ht="209.25" customHeight="1" x14ac:dyDescent="0.25">
      <c r="A160" s="362" t="s">
        <v>537</v>
      </c>
      <c r="B160" s="175">
        <f>SUM(B161:B164)</f>
        <v>28562.799999999999</v>
      </c>
      <c r="C160" s="175">
        <f>SUM(C161:C164)</f>
        <v>28562.799999999999</v>
      </c>
      <c r="D160" s="175">
        <f>C160/B160*100</f>
        <v>100</v>
      </c>
      <c r="E160" s="175">
        <f>SUM(E161:E164)</f>
        <v>28562.799999999999</v>
      </c>
      <c r="F160" s="175">
        <f>E160/B160*100</f>
        <v>100</v>
      </c>
      <c r="G160" s="175">
        <f>SUM(G161:G164)</f>
        <v>28562.799999999999</v>
      </c>
      <c r="H160" s="175">
        <f>G160/B160*100</f>
        <v>100</v>
      </c>
      <c r="I160" s="175">
        <f t="shared" ref="I160:I161" si="24">B160-G160</f>
        <v>0</v>
      </c>
      <c r="J160" s="390" t="s">
        <v>538</v>
      </c>
    </row>
    <row r="161" spans="1:42" ht="19.5" x14ac:dyDescent="0.25">
      <c r="A161" s="284" t="s">
        <v>0</v>
      </c>
      <c r="B161" s="175">
        <v>0</v>
      </c>
      <c r="C161" s="175">
        <v>0</v>
      </c>
      <c r="D161" s="175">
        <v>0</v>
      </c>
      <c r="E161" s="175">
        <v>0</v>
      </c>
      <c r="F161" s="175">
        <v>0</v>
      </c>
      <c r="G161" s="175">
        <v>0</v>
      </c>
      <c r="H161" s="175">
        <v>0</v>
      </c>
      <c r="I161" s="175">
        <f t="shared" si="24"/>
        <v>0</v>
      </c>
      <c r="J161" s="391"/>
    </row>
    <row r="162" spans="1:42" ht="19.5" x14ac:dyDescent="0.25">
      <c r="A162" s="73" t="s">
        <v>1</v>
      </c>
      <c r="B162" s="175">
        <v>28562.799999999999</v>
      </c>
      <c r="C162" s="175">
        <v>28562.799999999999</v>
      </c>
      <c r="D162" s="175">
        <f>C162/B162*100</f>
        <v>100</v>
      </c>
      <c r="E162" s="175">
        <v>28562.799999999999</v>
      </c>
      <c r="F162" s="175">
        <f t="shared" ref="F162" si="25">E162/B162*100</f>
        <v>100</v>
      </c>
      <c r="G162" s="175">
        <v>28562.799999999999</v>
      </c>
      <c r="H162" s="175">
        <f>G162/B162*100</f>
        <v>100</v>
      </c>
      <c r="I162" s="175">
        <f>B162-G162</f>
        <v>0</v>
      </c>
      <c r="J162" s="391"/>
    </row>
    <row r="163" spans="1:42" x14ac:dyDescent="0.25">
      <c r="A163" s="285" t="s">
        <v>2</v>
      </c>
      <c r="B163" s="176">
        <v>0</v>
      </c>
      <c r="C163" s="176">
        <v>0</v>
      </c>
      <c r="D163" s="176">
        <v>0</v>
      </c>
      <c r="E163" s="176">
        <v>0</v>
      </c>
      <c r="F163" s="175">
        <v>0</v>
      </c>
      <c r="G163" s="176">
        <v>0</v>
      </c>
      <c r="H163" s="175">
        <v>0</v>
      </c>
      <c r="I163" s="176">
        <f t="shared" ref="I163:I164" si="26">B163-G163</f>
        <v>0</v>
      </c>
      <c r="J163" s="391"/>
    </row>
    <row r="164" spans="1:42" x14ac:dyDescent="0.25">
      <c r="A164" s="285" t="s">
        <v>3</v>
      </c>
      <c r="B164" s="176">
        <v>0</v>
      </c>
      <c r="C164" s="176">
        <v>0</v>
      </c>
      <c r="D164" s="176">
        <v>0</v>
      </c>
      <c r="E164" s="176">
        <v>0</v>
      </c>
      <c r="F164" s="175">
        <v>0</v>
      </c>
      <c r="G164" s="176">
        <v>0</v>
      </c>
      <c r="H164" s="175">
        <v>0</v>
      </c>
      <c r="I164" s="176">
        <f t="shared" si="26"/>
        <v>0</v>
      </c>
      <c r="J164" s="392"/>
    </row>
    <row r="165" spans="1:42" s="273" customFormat="1" x14ac:dyDescent="0.25">
      <c r="A165" s="381" t="s">
        <v>346</v>
      </c>
      <c r="B165" s="382"/>
      <c r="C165" s="382"/>
      <c r="D165" s="382"/>
      <c r="E165" s="382"/>
      <c r="F165" s="382"/>
      <c r="G165" s="382"/>
      <c r="H165" s="382"/>
      <c r="I165" s="382"/>
      <c r="J165" s="383"/>
      <c r="K165" s="272"/>
      <c r="L165" s="272"/>
      <c r="M165" s="272"/>
      <c r="N165" s="272"/>
      <c r="O165" s="272"/>
      <c r="P165" s="272"/>
      <c r="Q165" s="272"/>
      <c r="R165" s="272"/>
      <c r="S165" s="272"/>
      <c r="T165" s="272"/>
      <c r="U165" s="272"/>
      <c r="V165" s="272"/>
      <c r="W165" s="272"/>
      <c r="X165" s="272"/>
      <c r="Y165" s="272"/>
      <c r="Z165" s="272"/>
      <c r="AA165" s="272"/>
      <c r="AB165" s="272"/>
      <c r="AC165" s="272"/>
      <c r="AD165" s="272"/>
      <c r="AE165" s="272"/>
      <c r="AF165" s="272"/>
      <c r="AG165" s="272"/>
      <c r="AH165" s="272"/>
      <c r="AI165" s="272"/>
      <c r="AJ165" s="272"/>
      <c r="AK165" s="272"/>
      <c r="AL165" s="272"/>
      <c r="AM165" s="272"/>
      <c r="AN165" s="272"/>
      <c r="AO165" s="272"/>
      <c r="AP165" s="272"/>
    </row>
    <row r="166" spans="1:42" s="310" customFormat="1" x14ac:dyDescent="0.25">
      <c r="A166" s="384" t="s">
        <v>490</v>
      </c>
      <c r="B166" s="385"/>
      <c r="C166" s="385"/>
      <c r="D166" s="385"/>
      <c r="E166" s="385"/>
      <c r="F166" s="385"/>
      <c r="G166" s="385"/>
      <c r="H166" s="385"/>
      <c r="I166" s="385"/>
      <c r="J166" s="386"/>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309"/>
      <c r="AK166" s="309"/>
      <c r="AL166" s="309"/>
      <c r="AM166" s="309"/>
      <c r="AN166" s="309"/>
      <c r="AO166" s="309"/>
      <c r="AP166" s="309"/>
    </row>
    <row r="167" spans="1:42" s="275" customFormat="1" x14ac:dyDescent="0.25">
      <c r="A167" s="387" t="s">
        <v>228</v>
      </c>
      <c r="B167" s="388"/>
      <c r="C167" s="388"/>
      <c r="D167" s="388"/>
      <c r="E167" s="388"/>
      <c r="F167" s="388"/>
      <c r="G167" s="388"/>
      <c r="H167" s="388"/>
      <c r="I167" s="388"/>
      <c r="J167" s="389"/>
      <c r="K167" s="274"/>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274"/>
      <c r="AL167" s="274"/>
      <c r="AM167" s="274"/>
      <c r="AN167" s="274"/>
      <c r="AO167" s="274"/>
      <c r="AP167" s="274"/>
    </row>
    <row r="168" spans="1:42" s="310" customFormat="1" x14ac:dyDescent="0.25">
      <c r="A168" s="384" t="s">
        <v>491</v>
      </c>
      <c r="B168" s="385"/>
      <c r="C168" s="385"/>
      <c r="D168" s="385"/>
      <c r="E168" s="385"/>
      <c r="F168" s="385"/>
      <c r="G168" s="385"/>
      <c r="H168" s="385"/>
      <c r="I168" s="385"/>
      <c r="J168" s="386"/>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309"/>
      <c r="AJ168" s="309"/>
      <c r="AK168" s="309"/>
      <c r="AL168" s="309"/>
      <c r="AM168" s="309"/>
      <c r="AN168" s="309"/>
      <c r="AO168" s="309"/>
      <c r="AP168" s="309"/>
    </row>
    <row r="169" spans="1:42" s="313" customFormat="1" x14ac:dyDescent="0.25">
      <c r="A169" s="377" t="s">
        <v>555</v>
      </c>
      <c r="B169" s="399"/>
      <c r="C169" s="399"/>
      <c r="D169" s="399"/>
      <c r="E169" s="399"/>
      <c r="F169" s="399"/>
      <c r="G169" s="399"/>
      <c r="H169" s="399"/>
      <c r="I169" s="399"/>
      <c r="J169" s="400"/>
      <c r="K169" s="312"/>
      <c r="L169" s="312"/>
      <c r="M169" s="312"/>
      <c r="N169" s="312"/>
      <c r="O169" s="312"/>
      <c r="P169" s="312"/>
      <c r="Q169" s="312"/>
      <c r="R169" s="312"/>
      <c r="S169" s="312"/>
      <c r="T169" s="312"/>
      <c r="U169" s="312"/>
      <c r="V169" s="312"/>
      <c r="W169" s="312"/>
      <c r="X169" s="312"/>
      <c r="Y169" s="312"/>
      <c r="Z169" s="312"/>
      <c r="AA169" s="312"/>
      <c r="AB169" s="312"/>
      <c r="AC169" s="312"/>
      <c r="AD169" s="312"/>
      <c r="AE169" s="312"/>
      <c r="AF169" s="312"/>
      <c r="AG169" s="312"/>
      <c r="AH169" s="312"/>
      <c r="AI169" s="312"/>
      <c r="AJ169" s="312"/>
      <c r="AK169" s="312"/>
      <c r="AL169" s="312"/>
      <c r="AM169" s="312"/>
      <c r="AN169" s="312"/>
      <c r="AO169" s="312"/>
      <c r="AP169" s="312"/>
    </row>
    <row r="170" spans="1:42" s="22" customFormat="1" x14ac:dyDescent="0.25">
      <c r="A170" s="378" t="s">
        <v>269</v>
      </c>
      <c r="B170" s="379"/>
      <c r="C170" s="379"/>
      <c r="D170" s="379"/>
      <c r="E170" s="379"/>
      <c r="F170" s="379"/>
      <c r="G170" s="379"/>
      <c r="H170" s="379"/>
      <c r="I170" s="379"/>
      <c r="J170" s="380"/>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row>
    <row r="171" spans="1:42" s="22" customFormat="1" x14ac:dyDescent="0.25">
      <c r="A171" s="396" t="s">
        <v>272</v>
      </c>
      <c r="B171" s="397"/>
      <c r="C171" s="397"/>
      <c r="D171" s="397"/>
      <c r="E171" s="397"/>
      <c r="F171" s="397"/>
      <c r="G171" s="397"/>
      <c r="H171" s="397"/>
      <c r="I171" s="397"/>
      <c r="J171" s="398"/>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row>
    <row r="172" spans="1:42" s="22" customFormat="1" ht="134.25" customHeight="1" x14ac:dyDescent="0.25">
      <c r="A172" s="362" t="s">
        <v>473</v>
      </c>
      <c r="B172" s="175">
        <f>SUM(B173:B176)</f>
        <v>1747.5</v>
      </c>
      <c r="C172" s="175">
        <f>SUM(C173:C176)</f>
        <v>1747.5</v>
      </c>
      <c r="D172" s="175">
        <f>C172/B172*100</f>
        <v>100</v>
      </c>
      <c r="E172" s="175">
        <f>SUM(E173:E176)</f>
        <v>1747.5</v>
      </c>
      <c r="F172" s="175">
        <f>E172/B172*100</f>
        <v>100</v>
      </c>
      <c r="G172" s="175">
        <f>SUM(G173:G176)</f>
        <v>172825.3</v>
      </c>
      <c r="H172" s="175">
        <v>100</v>
      </c>
      <c r="I172" s="175">
        <v>172825.3</v>
      </c>
      <c r="J172" s="390" t="s">
        <v>470</v>
      </c>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row>
    <row r="173" spans="1:42" s="22" customFormat="1" ht="19.5" x14ac:dyDescent="0.25">
      <c r="A173" s="288" t="s">
        <v>230</v>
      </c>
      <c r="B173" s="175">
        <f>B179+B187</f>
        <v>0</v>
      </c>
      <c r="C173" s="175">
        <f>C179+C187</f>
        <v>0</v>
      </c>
      <c r="D173" s="175">
        <v>0</v>
      </c>
      <c r="E173" s="175">
        <f>E179+E187</f>
        <v>0</v>
      </c>
      <c r="F173" s="175">
        <v>0</v>
      </c>
      <c r="G173" s="175">
        <f>G179+G187</f>
        <v>171077.8</v>
      </c>
      <c r="H173" s="175">
        <v>100</v>
      </c>
      <c r="I173" s="175">
        <f>I179+I187</f>
        <v>0</v>
      </c>
      <c r="J173" s="391"/>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row>
    <row r="174" spans="1:42" s="22" customFormat="1" ht="19.5" x14ac:dyDescent="0.25">
      <c r="A174" s="66" t="s">
        <v>1</v>
      </c>
      <c r="B174" s="175">
        <f>B180+B188</f>
        <v>1747.5</v>
      </c>
      <c r="C174" s="175">
        <f>C180+C188</f>
        <v>1747.5</v>
      </c>
      <c r="D174" s="175">
        <f>C174/B174*100</f>
        <v>100</v>
      </c>
      <c r="E174" s="175">
        <f>E180+E188</f>
        <v>1747.5</v>
      </c>
      <c r="F174" s="175">
        <f>E174/B174*100</f>
        <v>100</v>
      </c>
      <c r="G174" s="175">
        <f>G180+G188</f>
        <v>1747.5</v>
      </c>
      <c r="H174" s="175">
        <f>G174/B174*100</f>
        <v>100</v>
      </c>
      <c r="I174" s="175">
        <f>I180+I188</f>
        <v>0</v>
      </c>
      <c r="J174" s="391"/>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row>
    <row r="175" spans="1:42" s="22" customFormat="1" x14ac:dyDescent="0.25">
      <c r="A175" s="283" t="s">
        <v>2</v>
      </c>
      <c r="B175" s="176">
        <v>0</v>
      </c>
      <c r="C175" s="176">
        <v>0</v>
      </c>
      <c r="D175" s="176">
        <v>0</v>
      </c>
      <c r="E175" s="176">
        <v>0</v>
      </c>
      <c r="F175" s="176">
        <v>0</v>
      </c>
      <c r="G175" s="176">
        <v>0</v>
      </c>
      <c r="H175" s="176">
        <v>0</v>
      </c>
      <c r="I175" s="176">
        <f>B175-G175</f>
        <v>0</v>
      </c>
      <c r="J175" s="391"/>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row>
    <row r="176" spans="1:42" s="22" customFormat="1" x14ac:dyDescent="0.25">
      <c r="A176" s="283" t="s">
        <v>3</v>
      </c>
      <c r="B176" s="176">
        <v>0</v>
      </c>
      <c r="C176" s="176">
        <v>0</v>
      </c>
      <c r="D176" s="176">
        <v>0</v>
      </c>
      <c r="E176" s="176">
        <v>0</v>
      </c>
      <c r="F176" s="176">
        <v>0</v>
      </c>
      <c r="G176" s="176">
        <v>0</v>
      </c>
      <c r="H176" s="176">
        <v>0</v>
      </c>
      <c r="I176" s="176">
        <f>B176-G176</f>
        <v>0</v>
      </c>
      <c r="J176" s="392"/>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row>
    <row r="177" spans="1:42" s="22" customFormat="1" x14ac:dyDescent="0.25">
      <c r="A177" s="330" t="s">
        <v>38</v>
      </c>
      <c r="B177" s="164"/>
      <c r="C177" s="164"/>
      <c r="D177" s="164"/>
      <c r="E177" s="164"/>
      <c r="F177" s="164"/>
      <c r="G177" s="164"/>
      <c r="H177" s="164"/>
      <c r="I177" s="164"/>
      <c r="J177" s="164"/>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row>
    <row r="178" spans="1:42" s="22" customFormat="1" ht="134.25" customHeight="1" x14ac:dyDescent="0.25">
      <c r="A178" s="369" t="s">
        <v>315</v>
      </c>
      <c r="B178" s="175">
        <f>SUM(B179:B182)</f>
        <v>1747.5</v>
      </c>
      <c r="C178" s="175">
        <f>SUM(C179:C182)</f>
        <v>1747.5</v>
      </c>
      <c r="D178" s="175">
        <f>C178/B178*100</f>
        <v>100</v>
      </c>
      <c r="E178" s="175">
        <f>SUM(E179:E182)</f>
        <v>1747.5</v>
      </c>
      <c r="F178" s="175">
        <f>E178/B178*100</f>
        <v>100</v>
      </c>
      <c r="G178" s="175">
        <f>SUM(G179:G182)</f>
        <v>172825.3</v>
      </c>
      <c r="H178" s="175">
        <v>100</v>
      </c>
      <c r="I178" s="175">
        <v>172825.3</v>
      </c>
      <c r="J178" s="390"/>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row>
    <row r="179" spans="1:42" s="22" customFormat="1" ht="19.5" x14ac:dyDescent="0.25">
      <c r="A179" s="282" t="s">
        <v>0</v>
      </c>
      <c r="B179" s="175">
        <v>0</v>
      </c>
      <c r="C179" s="175">
        <v>0</v>
      </c>
      <c r="D179" s="175">
        <v>0</v>
      </c>
      <c r="E179" s="175">
        <v>0</v>
      </c>
      <c r="F179" s="175">
        <v>0</v>
      </c>
      <c r="G179" s="175">
        <v>171077.8</v>
      </c>
      <c r="H179" s="175">
        <v>0</v>
      </c>
      <c r="I179" s="175">
        <v>0</v>
      </c>
      <c r="J179" s="391"/>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row>
    <row r="180" spans="1:42" s="307" customFormat="1" ht="19.5" x14ac:dyDescent="0.25">
      <c r="A180" s="66" t="s">
        <v>1</v>
      </c>
      <c r="B180" s="277">
        <v>1747.5</v>
      </c>
      <c r="C180" s="277">
        <v>1747.5</v>
      </c>
      <c r="D180" s="175">
        <f>C180/B180*100</f>
        <v>100</v>
      </c>
      <c r="E180" s="277">
        <v>1747.5</v>
      </c>
      <c r="F180" s="175">
        <f>E180/B180*100</f>
        <v>100</v>
      </c>
      <c r="G180" s="277">
        <v>1747.5</v>
      </c>
      <c r="H180" s="175">
        <f>G180/B180*100</f>
        <v>100</v>
      </c>
      <c r="I180" s="175">
        <f>B180-G180</f>
        <v>0</v>
      </c>
      <c r="J180" s="391"/>
      <c r="K180" s="306"/>
      <c r="L180" s="306"/>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6"/>
      <c r="AL180" s="306"/>
      <c r="AM180" s="306"/>
      <c r="AN180" s="306"/>
      <c r="AO180" s="306"/>
      <c r="AP180" s="306"/>
    </row>
    <row r="181" spans="1:42" s="22" customFormat="1" x14ac:dyDescent="0.25">
      <c r="A181" s="283" t="s">
        <v>2</v>
      </c>
      <c r="B181" s="279">
        <v>0</v>
      </c>
      <c r="C181" s="278">
        <v>0</v>
      </c>
      <c r="D181" s="176">
        <v>0</v>
      </c>
      <c r="E181" s="278">
        <v>0</v>
      </c>
      <c r="F181" s="176">
        <v>0</v>
      </c>
      <c r="G181" s="278">
        <v>0</v>
      </c>
      <c r="H181" s="176">
        <v>0</v>
      </c>
      <c r="I181" s="176">
        <f>B181-G181</f>
        <v>0</v>
      </c>
      <c r="J181" s="391"/>
      <c r="K181" s="217"/>
      <c r="L181" s="217"/>
      <c r="M181" s="217"/>
      <c r="N181" s="217"/>
      <c r="O181" s="217"/>
      <c r="P181" s="217"/>
      <c r="Q181" s="217"/>
      <c r="R181" s="217"/>
      <c r="S181" s="217"/>
      <c r="T181" s="217"/>
      <c r="U181" s="217"/>
      <c r="V181" s="217"/>
      <c r="W181" s="217"/>
      <c r="X181" s="217"/>
      <c r="Y181" s="217"/>
      <c r="Z181" s="217"/>
      <c r="AA181" s="217"/>
      <c r="AB181" s="217"/>
      <c r="AC181" s="217"/>
      <c r="AD181" s="217"/>
      <c r="AE181" s="217"/>
      <c r="AF181" s="217"/>
      <c r="AG181" s="217"/>
      <c r="AH181" s="217"/>
      <c r="AI181" s="217"/>
      <c r="AJ181" s="217"/>
      <c r="AK181" s="217"/>
      <c r="AL181" s="217"/>
      <c r="AM181" s="217"/>
      <c r="AN181" s="217"/>
      <c r="AO181" s="217"/>
      <c r="AP181" s="217"/>
    </row>
    <row r="182" spans="1:42" s="22" customFormat="1" x14ac:dyDescent="0.25">
      <c r="A182" s="283" t="s">
        <v>3</v>
      </c>
      <c r="B182" s="176">
        <v>0</v>
      </c>
      <c r="C182" s="176">
        <v>0</v>
      </c>
      <c r="D182" s="176">
        <v>0</v>
      </c>
      <c r="E182" s="176">
        <v>0</v>
      </c>
      <c r="F182" s="176">
        <v>0</v>
      </c>
      <c r="G182" s="176">
        <v>0</v>
      </c>
      <c r="H182" s="176">
        <v>0</v>
      </c>
      <c r="I182" s="176">
        <f>B182-G182</f>
        <v>0</v>
      </c>
      <c r="J182" s="392"/>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row>
    <row r="183" spans="1:42" s="92" customFormat="1" ht="18.75" hidden="1" customHeight="1" x14ac:dyDescent="0.25">
      <c r="A183" s="393" t="s">
        <v>141</v>
      </c>
      <c r="B183" s="394"/>
      <c r="C183" s="394"/>
      <c r="D183" s="394"/>
      <c r="E183" s="394"/>
      <c r="F183" s="394"/>
      <c r="G183" s="394"/>
      <c r="H183" s="394"/>
      <c r="I183" s="394"/>
      <c r="J183" s="395"/>
      <c r="K183" s="216"/>
      <c r="L183" s="216"/>
      <c r="M183" s="216"/>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row>
    <row r="184" spans="1:42" s="22" customFormat="1" ht="18.75" hidden="1" customHeight="1" x14ac:dyDescent="0.25">
      <c r="A184" s="378" t="s">
        <v>322</v>
      </c>
      <c r="B184" s="379"/>
      <c r="C184" s="379"/>
      <c r="D184" s="379"/>
      <c r="E184" s="379"/>
      <c r="F184" s="379"/>
      <c r="G184" s="379"/>
      <c r="H184" s="379"/>
      <c r="I184" s="379"/>
      <c r="J184" s="380"/>
      <c r="K184" s="217"/>
      <c r="L184" s="217"/>
      <c r="M184" s="217"/>
      <c r="N184" s="217"/>
      <c r="O184" s="217"/>
      <c r="P184" s="217"/>
      <c r="Q184" s="217"/>
      <c r="R184" s="217"/>
      <c r="S184" s="217"/>
      <c r="T184" s="217"/>
      <c r="U184" s="217"/>
      <c r="V184" s="217"/>
      <c r="W184" s="217"/>
      <c r="X184" s="217"/>
      <c r="Y184" s="217"/>
      <c r="Z184" s="217"/>
      <c r="AA184" s="217"/>
      <c r="AB184" s="217"/>
      <c r="AC184" s="217"/>
      <c r="AD184" s="217"/>
      <c r="AE184" s="217"/>
      <c r="AF184" s="217"/>
      <c r="AG184" s="217"/>
      <c r="AH184" s="217"/>
      <c r="AI184" s="217"/>
      <c r="AJ184" s="217"/>
      <c r="AK184" s="217"/>
      <c r="AL184" s="217"/>
      <c r="AM184" s="217"/>
      <c r="AN184" s="217"/>
      <c r="AO184" s="217"/>
      <c r="AP184" s="217"/>
    </row>
    <row r="185" spans="1:42" s="22" customFormat="1" ht="18.75" hidden="1" customHeight="1" x14ac:dyDescent="0.25">
      <c r="A185" s="396" t="s">
        <v>239</v>
      </c>
      <c r="B185" s="397"/>
      <c r="C185" s="397"/>
      <c r="D185" s="397"/>
      <c r="E185" s="397"/>
      <c r="F185" s="397"/>
      <c r="G185" s="397"/>
      <c r="H185" s="397"/>
      <c r="I185" s="397"/>
      <c r="J185" s="398"/>
      <c r="K185" s="217"/>
      <c r="L185" s="217"/>
      <c r="M185" s="217"/>
      <c r="N185" s="217"/>
      <c r="O185" s="217"/>
      <c r="P185" s="217"/>
      <c r="Q185" s="217"/>
      <c r="R185" s="217"/>
      <c r="S185" s="217"/>
      <c r="T185" s="217"/>
      <c r="U185" s="217"/>
      <c r="V185" s="217"/>
      <c r="W185" s="217"/>
      <c r="X185" s="217"/>
      <c r="Y185" s="217"/>
      <c r="Z185" s="217"/>
      <c r="AA185" s="217"/>
      <c r="AB185" s="217"/>
      <c r="AC185" s="217"/>
      <c r="AD185" s="217"/>
      <c r="AE185" s="217"/>
      <c r="AF185" s="217"/>
      <c r="AG185" s="217"/>
      <c r="AH185" s="217"/>
      <c r="AI185" s="217"/>
      <c r="AJ185" s="217"/>
      <c r="AK185" s="217"/>
      <c r="AL185" s="217"/>
      <c r="AM185" s="217"/>
      <c r="AN185" s="217"/>
      <c r="AO185" s="217"/>
      <c r="AP185" s="217"/>
    </row>
    <row r="186" spans="1:42" s="22" customFormat="1" ht="61.5" hidden="1" customHeight="1" x14ac:dyDescent="0.25">
      <c r="A186" s="173" t="s">
        <v>323</v>
      </c>
      <c r="B186" s="175">
        <f>SUM(B187:B190)</f>
        <v>0</v>
      </c>
      <c r="C186" s="175">
        <f>SUM(C187:C190)</f>
        <v>0</v>
      </c>
      <c r="D186" s="175">
        <v>0</v>
      </c>
      <c r="E186" s="175">
        <f>SUM(E187:E190)</f>
        <v>0</v>
      </c>
      <c r="F186" s="175">
        <v>0</v>
      </c>
      <c r="G186" s="175">
        <v>0</v>
      </c>
      <c r="H186" s="175">
        <v>0</v>
      </c>
      <c r="I186" s="175">
        <f>B186-G186</f>
        <v>0</v>
      </c>
      <c r="J186" s="453"/>
      <c r="K186" s="217"/>
      <c r="L186" s="217"/>
      <c r="M186" s="217"/>
      <c r="N186" s="217"/>
      <c r="O186" s="217"/>
      <c r="P186" s="217"/>
      <c r="Q186" s="217"/>
      <c r="R186" s="217"/>
      <c r="S186" s="217"/>
      <c r="T186" s="217"/>
      <c r="U186" s="217"/>
      <c r="V186" s="217"/>
      <c r="W186" s="217"/>
      <c r="X186" s="217"/>
      <c r="Y186" s="217"/>
      <c r="Z186" s="217"/>
      <c r="AA186" s="217"/>
      <c r="AB186" s="217"/>
      <c r="AC186" s="217"/>
      <c r="AD186" s="217"/>
      <c r="AE186" s="217"/>
      <c r="AF186" s="217"/>
      <c r="AG186" s="217"/>
      <c r="AH186" s="217"/>
      <c r="AI186" s="217"/>
      <c r="AJ186" s="217"/>
      <c r="AK186" s="217"/>
      <c r="AL186" s="217"/>
      <c r="AM186" s="217"/>
      <c r="AN186" s="217"/>
      <c r="AO186" s="217"/>
      <c r="AP186" s="217"/>
    </row>
    <row r="187" spans="1:42" s="22" customFormat="1" ht="19.5" hidden="1" x14ac:dyDescent="0.25">
      <c r="A187" s="58" t="s">
        <v>0</v>
      </c>
      <c r="B187" s="175">
        <v>0</v>
      </c>
      <c r="C187" s="175">
        <v>0</v>
      </c>
      <c r="D187" s="175">
        <v>0</v>
      </c>
      <c r="E187" s="175">
        <v>0</v>
      </c>
      <c r="F187" s="175">
        <v>0</v>
      </c>
      <c r="G187" s="175">
        <v>0</v>
      </c>
      <c r="H187" s="175">
        <v>0</v>
      </c>
      <c r="I187" s="175">
        <f>B187-G187</f>
        <v>0</v>
      </c>
      <c r="J187" s="454"/>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17"/>
      <c r="AG187" s="217"/>
      <c r="AH187" s="217"/>
      <c r="AI187" s="217"/>
      <c r="AJ187" s="217"/>
      <c r="AK187" s="217"/>
      <c r="AL187" s="217"/>
      <c r="AM187" s="217"/>
      <c r="AN187" s="217"/>
      <c r="AO187" s="217"/>
      <c r="AP187" s="217"/>
    </row>
    <row r="188" spans="1:42" s="307" customFormat="1" ht="19.5" hidden="1" x14ac:dyDescent="0.25">
      <c r="A188" s="58" t="s">
        <v>1</v>
      </c>
      <c r="B188" s="277">
        <v>0</v>
      </c>
      <c r="C188" s="277">
        <v>0</v>
      </c>
      <c r="D188" s="175">
        <v>0</v>
      </c>
      <c r="E188" s="277">
        <v>0</v>
      </c>
      <c r="F188" s="175">
        <v>0</v>
      </c>
      <c r="G188" s="277">
        <v>0</v>
      </c>
      <c r="H188" s="175">
        <v>0</v>
      </c>
      <c r="I188" s="175">
        <f>B188-G188</f>
        <v>0</v>
      </c>
      <c r="J188" s="454"/>
      <c r="K188" s="306"/>
      <c r="L188" s="306"/>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6"/>
      <c r="AL188" s="306"/>
      <c r="AM188" s="306"/>
      <c r="AN188" s="306"/>
      <c r="AO188" s="306"/>
      <c r="AP188" s="306"/>
    </row>
    <row r="189" spans="1:42" s="22" customFormat="1" hidden="1" x14ac:dyDescent="0.25">
      <c r="A189" s="60" t="s">
        <v>2</v>
      </c>
      <c r="B189" s="279">
        <v>0</v>
      </c>
      <c r="C189" s="278">
        <v>0</v>
      </c>
      <c r="D189" s="176">
        <v>0</v>
      </c>
      <c r="E189" s="278">
        <v>0</v>
      </c>
      <c r="F189" s="176">
        <v>0</v>
      </c>
      <c r="G189" s="278">
        <v>0</v>
      </c>
      <c r="H189" s="176">
        <v>0</v>
      </c>
      <c r="I189" s="176">
        <f>B189-G189</f>
        <v>0</v>
      </c>
      <c r="J189" s="454"/>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row>
    <row r="190" spans="1:42" s="22" customFormat="1" ht="18.75" hidden="1" customHeight="1" x14ac:dyDescent="0.25">
      <c r="A190" s="60" t="s">
        <v>3</v>
      </c>
      <c r="B190" s="176">
        <v>0</v>
      </c>
      <c r="C190" s="176">
        <v>0</v>
      </c>
      <c r="D190" s="176">
        <v>0</v>
      </c>
      <c r="E190" s="176">
        <v>0</v>
      </c>
      <c r="F190" s="176">
        <v>0</v>
      </c>
      <c r="G190" s="176">
        <v>0</v>
      </c>
      <c r="H190" s="176">
        <v>0</v>
      </c>
      <c r="I190" s="176">
        <f>B190-G190</f>
        <v>0</v>
      </c>
      <c r="J190" s="454"/>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row>
    <row r="191" spans="1:42" s="22" customFormat="1" ht="19.5" hidden="1" customHeight="1" x14ac:dyDescent="0.25">
      <c r="A191" s="68" t="s">
        <v>0</v>
      </c>
      <c r="B191" s="175">
        <v>0</v>
      </c>
      <c r="C191" s="175">
        <v>0</v>
      </c>
      <c r="D191" s="175">
        <f>SUM(D192:D195)</f>
        <v>0</v>
      </c>
      <c r="E191" s="175">
        <v>0</v>
      </c>
      <c r="F191" s="175">
        <f>SUM(F192:F195)</f>
        <v>0</v>
      </c>
      <c r="G191" s="175">
        <v>0</v>
      </c>
      <c r="H191" s="175">
        <f>SUM(H192:H195)</f>
        <v>0</v>
      </c>
      <c r="I191" s="175">
        <v>0</v>
      </c>
      <c r="J191" s="454"/>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row>
    <row r="192" spans="1:42" s="22" customFormat="1" ht="39" hidden="1" customHeight="1" x14ac:dyDescent="0.25">
      <c r="A192" s="71" t="s">
        <v>232</v>
      </c>
      <c r="B192" s="175">
        <v>0</v>
      </c>
      <c r="C192" s="175">
        <v>0</v>
      </c>
      <c r="D192" s="175">
        <v>0</v>
      </c>
      <c r="E192" s="175">
        <v>0</v>
      </c>
      <c r="F192" s="175">
        <v>0</v>
      </c>
      <c r="G192" s="175">
        <v>0</v>
      </c>
      <c r="H192" s="175">
        <v>0</v>
      </c>
      <c r="I192" s="175">
        <f>B192-G192</f>
        <v>0</v>
      </c>
      <c r="J192" s="454"/>
      <c r="K192" s="217"/>
      <c r="L192" s="217"/>
      <c r="M192" s="217"/>
      <c r="N192" s="217"/>
      <c r="O192" s="217"/>
      <c r="P192" s="217"/>
      <c r="Q192" s="217"/>
      <c r="R192" s="217"/>
      <c r="S192" s="217"/>
      <c r="T192" s="217"/>
      <c r="U192" s="217"/>
      <c r="V192" s="217"/>
      <c r="W192" s="217"/>
      <c r="X192" s="217"/>
      <c r="Y192" s="217"/>
      <c r="Z192" s="217"/>
      <c r="AA192" s="217"/>
      <c r="AB192" s="217"/>
      <c r="AC192" s="217"/>
      <c r="AD192" s="217"/>
      <c r="AE192" s="217"/>
      <c r="AF192" s="217"/>
      <c r="AG192" s="217"/>
      <c r="AH192" s="217"/>
      <c r="AI192" s="217"/>
      <c r="AJ192" s="217"/>
      <c r="AK192" s="217"/>
      <c r="AL192" s="217"/>
      <c r="AM192" s="217"/>
      <c r="AN192" s="217"/>
      <c r="AO192" s="217"/>
      <c r="AP192" s="217"/>
    </row>
    <row r="193" spans="1:42" s="22" customFormat="1" ht="18.75" hidden="1" customHeight="1" x14ac:dyDescent="0.25">
      <c r="A193" s="72" t="s">
        <v>2</v>
      </c>
      <c r="B193" s="176">
        <v>0</v>
      </c>
      <c r="C193" s="176">
        <v>0</v>
      </c>
      <c r="D193" s="176">
        <v>0</v>
      </c>
      <c r="E193" s="176">
        <v>0</v>
      </c>
      <c r="F193" s="176">
        <v>0</v>
      </c>
      <c r="G193" s="176">
        <v>0</v>
      </c>
      <c r="H193" s="176">
        <v>0</v>
      </c>
      <c r="I193" s="176">
        <f>B193-G193</f>
        <v>0</v>
      </c>
      <c r="J193" s="454"/>
      <c r="K193" s="217"/>
      <c r="L193" s="217"/>
      <c r="M193" s="217"/>
      <c r="N193" s="217"/>
      <c r="O193" s="217"/>
      <c r="P193" s="217"/>
      <c r="Q193" s="217"/>
      <c r="R193" s="217"/>
      <c r="S193" s="217"/>
      <c r="T193" s="217"/>
      <c r="U193" s="217"/>
      <c r="V193" s="217"/>
      <c r="W193" s="217"/>
      <c r="X193" s="217"/>
      <c r="Y193" s="217"/>
      <c r="Z193" s="217"/>
      <c r="AA193" s="217"/>
      <c r="AB193" s="217"/>
      <c r="AC193" s="217"/>
      <c r="AD193" s="217"/>
      <c r="AE193" s="217"/>
      <c r="AF193" s="217"/>
      <c r="AG193" s="217"/>
      <c r="AH193" s="217"/>
      <c r="AI193" s="217"/>
      <c r="AJ193" s="217"/>
      <c r="AK193" s="217"/>
      <c r="AL193" s="217"/>
      <c r="AM193" s="217"/>
      <c r="AN193" s="217"/>
      <c r="AO193" s="217"/>
      <c r="AP193" s="217"/>
    </row>
    <row r="194" spans="1:42" s="22" customFormat="1" ht="18.75" hidden="1" customHeight="1" x14ac:dyDescent="0.25">
      <c r="A194" s="72" t="s">
        <v>3</v>
      </c>
      <c r="B194" s="176">
        <v>0</v>
      </c>
      <c r="C194" s="176">
        <v>0</v>
      </c>
      <c r="D194" s="176">
        <v>0</v>
      </c>
      <c r="E194" s="176">
        <v>0</v>
      </c>
      <c r="F194" s="176">
        <v>0</v>
      </c>
      <c r="G194" s="176">
        <v>0</v>
      </c>
      <c r="H194" s="176">
        <v>0</v>
      </c>
      <c r="I194" s="176">
        <v>0</v>
      </c>
      <c r="J194" s="455"/>
      <c r="K194" s="217"/>
      <c r="L194" s="217"/>
      <c r="M194" s="217"/>
      <c r="N194" s="217"/>
      <c r="O194" s="217"/>
      <c r="P194" s="217"/>
      <c r="Q194" s="217"/>
      <c r="R194" s="217"/>
      <c r="S194" s="217"/>
      <c r="T194" s="217"/>
      <c r="U194" s="217"/>
      <c r="V194" s="217"/>
      <c r="W194" s="217"/>
      <c r="X194" s="217"/>
      <c r="Y194" s="217"/>
      <c r="Z194" s="217"/>
      <c r="AA194" s="217"/>
      <c r="AB194" s="217"/>
      <c r="AC194" s="217"/>
      <c r="AD194" s="217"/>
      <c r="AE194" s="217"/>
      <c r="AF194" s="217"/>
      <c r="AG194" s="217"/>
      <c r="AH194" s="217"/>
      <c r="AI194" s="217"/>
      <c r="AJ194" s="217"/>
      <c r="AK194" s="217"/>
      <c r="AL194" s="217"/>
      <c r="AM194" s="217"/>
      <c r="AN194" s="217"/>
      <c r="AO194" s="217"/>
      <c r="AP194" s="217"/>
    </row>
    <row r="195" spans="1:42" hidden="1" x14ac:dyDescent="0.25">
      <c r="A195" s="396" t="s">
        <v>276</v>
      </c>
      <c r="B195" s="397"/>
      <c r="C195" s="397"/>
      <c r="D195" s="397"/>
      <c r="E195" s="397"/>
      <c r="F195" s="397"/>
      <c r="G195" s="397"/>
      <c r="H195" s="397"/>
      <c r="I195" s="397"/>
      <c r="J195" s="398"/>
    </row>
    <row r="196" spans="1:42" s="273" customFormat="1" ht="20.100000000000001" customHeight="1" x14ac:dyDescent="0.25">
      <c r="A196" s="381" t="s">
        <v>324</v>
      </c>
      <c r="B196" s="382"/>
      <c r="C196" s="382"/>
      <c r="D196" s="382"/>
      <c r="E196" s="382"/>
      <c r="F196" s="382"/>
      <c r="G196" s="382"/>
      <c r="H196" s="382"/>
      <c r="I196" s="382"/>
      <c r="J196" s="383"/>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272"/>
      <c r="AL196" s="272"/>
      <c r="AM196" s="272"/>
      <c r="AN196" s="272"/>
      <c r="AO196" s="272"/>
      <c r="AP196" s="272"/>
    </row>
    <row r="197" spans="1:42" s="325" customFormat="1" ht="20.100000000000001" customHeight="1" x14ac:dyDescent="0.25">
      <c r="A197" s="384" t="s">
        <v>492</v>
      </c>
      <c r="B197" s="385"/>
      <c r="C197" s="385"/>
      <c r="D197" s="385"/>
      <c r="E197" s="385"/>
      <c r="F197" s="385"/>
      <c r="G197" s="385"/>
      <c r="H197" s="385"/>
      <c r="I197" s="385"/>
      <c r="J197" s="386"/>
      <c r="K197" s="324"/>
      <c r="L197" s="324"/>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4"/>
      <c r="AL197" s="324"/>
      <c r="AM197" s="324"/>
      <c r="AN197" s="324"/>
      <c r="AO197" s="324"/>
      <c r="AP197" s="324"/>
    </row>
    <row r="198" spans="1:42" s="275" customFormat="1" ht="20.100000000000001" customHeight="1" x14ac:dyDescent="0.25">
      <c r="A198" s="387" t="s">
        <v>231</v>
      </c>
      <c r="B198" s="388"/>
      <c r="C198" s="388"/>
      <c r="D198" s="388"/>
      <c r="E198" s="388"/>
      <c r="F198" s="388"/>
      <c r="G198" s="388"/>
      <c r="H198" s="388"/>
      <c r="I198" s="388"/>
      <c r="J198" s="389"/>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c r="AJ198" s="274"/>
      <c r="AK198" s="274"/>
      <c r="AL198" s="274"/>
      <c r="AM198" s="274"/>
      <c r="AN198" s="274"/>
      <c r="AO198" s="274"/>
      <c r="AP198" s="274"/>
    </row>
    <row r="199" spans="1:42" ht="20.100000000000001" customHeight="1" x14ac:dyDescent="0.25">
      <c r="A199" s="384" t="s">
        <v>445</v>
      </c>
      <c r="B199" s="385"/>
      <c r="C199" s="385"/>
      <c r="D199" s="385"/>
      <c r="E199" s="385"/>
      <c r="F199" s="385"/>
      <c r="G199" s="385"/>
      <c r="H199" s="385"/>
      <c r="I199" s="385"/>
      <c r="J199" s="386"/>
    </row>
    <row r="200" spans="1:42" ht="20.100000000000001" customHeight="1" x14ac:dyDescent="0.25">
      <c r="A200" s="378" t="s">
        <v>156</v>
      </c>
      <c r="B200" s="379"/>
      <c r="C200" s="379"/>
      <c r="D200" s="379"/>
      <c r="E200" s="379"/>
      <c r="F200" s="379"/>
      <c r="G200" s="379"/>
      <c r="H200" s="379"/>
      <c r="I200" s="379"/>
      <c r="J200" s="380"/>
    </row>
    <row r="201" spans="1:42" ht="20.100000000000001" customHeight="1" x14ac:dyDescent="0.25">
      <c r="A201" s="378" t="s">
        <v>273</v>
      </c>
      <c r="B201" s="379"/>
      <c r="C201" s="379"/>
      <c r="D201" s="379"/>
      <c r="E201" s="379"/>
      <c r="F201" s="379"/>
      <c r="G201" s="379"/>
      <c r="H201" s="379"/>
      <c r="I201" s="379"/>
      <c r="J201" s="380"/>
    </row>
    <row r="202" spans="1:42" ht="20.100000000000001" customHeight="1" x14ac:dyDescent="0.25">
      <c r="A202" s="396" t="s">
        <v>326</v>
      </c>
      <c r="B202" s="397"/>
      <c r="C202" s="397"/>
      <c r="D202" s="397"/>
      <c r="E202" s="397"/>
      <c r="F202" s="397"/>
      <c r="G202" s="397"/>
      <c r="H202" s="397"/>
      <c r="I202" s="397"/>
      <c r="J202" s="398"/>
    </row>
    <row r="203" spans="1:42" s="22" customFormat="1" ht="159.75" customHeight="1" x14ac:dyDescent="0.25">
      <c r="A203" s="168" t="s">
        <v>360</v>
      </c>
      <c r="B203" s="175">
        <f>SUM(B204:B207)</f>
        <v>829996.9</v>
      </c>
      <c r="C203" s="175">
        <f>SUM(C204:C207)</f>
        <v>769971.50000000012</v>
      </c>
      <c r="D203" s="175">
        <f>C203/B203*100</f>
        <v>92.767997085290332</v>
      </c>
      <c r="E203" s="175">
        <f>SUM(E204:E207)</f>
        <v>769961.9</v>
      </c>
      <c r="F203" s="175">
        <f>E203/B203*100</f>
        <v>92.766840454464344</v>
      </c>
      <c r="G203" s="175">
        <f>SUM(G204:G207)</f>
        <v>790673.60000000009</v>
      </c>
      <c r="H203" s="175">
        <f>G203/B203*100</f>
        <v>95.262235316782522</v>
      </c>
      <c r="I203" s="175">
        <f t="shared" ref="I203:I223" si="27">B203-G203</f>
        <v>39323.29999999993</v>
      </c>
      <c r="J203" s="390" t="s">
        <v>557</v>
      </c>
      <c r="K203" s="331"/>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row>
    <row r="204" spans="1:42" s="22" customFormat="1" ht="19.5" x14ac:dyDescent="0.25">
      <c r="A204" s="68" t="s">
        <v>0</v>
      </c>
      <c r="B204" s="175">
        <f>B210+B215</f>
        <v>0</v>
      </c>
      <c r="C204" s="332">
        <v>0</v>
      </c>
      <c r="D204" s="175">
        <v>0</v>
      </c>
      <c r="E204" s="176">
        <v>0</v>
      </c>
      <c r="F204" s="175">
        <v>0</v>
      </c>
      <c r="G204" s="176">
        <v>0</v>
      </c>
      <c r="H204" s="175">
        <v>0</v>
      </c>
      <c r="I204" s="175">
        <f t="shared" si="27"/>
        <v>0</v>
      </c>
      <c r="J204" s="391"/>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row>
    <row r="205" spans="1:42" s="334" customFormat="1" ht="19.5" x14ac:dyDescent="0.25">
      <c r="A205" s="370" t="s">
        <v>123</v>
      </c>
      <c r="B205" s="175">
        <f>B211+B216</f>
        <v>778545.9</v>
      </c>
      <c r="C205" s="175">
        <f t="shared" ref="C205" si="28">C211+C216</f>
        <v>723764.20000000007</v>
      </c>
      <c r="D205" s="175">
        <f>C205/B205*100</f>
        <v>92.963587631763261</v>
      </c>
      <c r="E205" s="175">
        <f t="shared" ref="E205" si="29">E211+E216</f>
        <v>723764.20000000007</v>
      </c>
      <c r="F205" s="175">
        <f>E205/B205*100</f>
        <v>92.963587631763261</v>
      </c>
      <c r="G205" s="175">
        <f t="shared" ref="G205" si="30">G211+G216</f>
        <v>743233.3</v>
      </c>
      <c r="H205" s="175">
        <f>G205/B205*100</f>
        <v>95.464287975827773</v>
      </c>
      <c r="I205" s="175">
        <f t="shared" si="27"/>
        <v>35312.599999999977</v>
      </c>
      <c r="J205" s="391"/>
      <c r="K205" s="333"/>
      <c r="L205" s="333"/>
      <c r="M205" s="333"/>
      <c r="N205" s="333"/>
      <c r="O205" s="333"/>
      <c r="P205" s="333"/>
      <c r="Q205" s="333"/>
      <c r="R205" s="333"/>
      <c r="S205" s="333"/>
      <c r="T205" s="333"/>
      <c r="U205" s="333"/>
      <c r="V205" s="333"/>
      <c r="W205" s="333"/>
      <c r="X205" s="333"/>
      <c r="Y205" s="333"/>
      <c r="Z205" s="333"/>
      <c r="AA205" s="333"/>
      <c r="AB205" s="333"/>
      <c r="AC205" s="333"/>
      <c r="AD205" s="333"/>
      <c r="AE205" s="333"/>
      <c r="AF205" s="333"/>
      <c r="AG205" s="333"/>
      <c r="AH205" s="333"/>
      <c r="AI205" s="333"/>
      <c r="AJ205" s="333"/>
      <c r="AK205" s="333"/>
      <c r="AL205" s="333"/>
      <c r="AM205" s="333"/>
      <c r="AN205" s="333"/>
      <c r="AO205" s="333"/>
      <c r="AP205" s="333"/>
    </row>
    <row r="206" spans="1:42" s="22" customFormat="1" x14ac:dyDescent="0.25">
      <c r="A206" s="371" t="s">
        <v>2</v>
      </c>
      <c r="B206" s="175">
        <f t="shared" ref="B206:C206" si="31">B212+B217</f>
        <v>51451</v>
      </c>
      <c r="C206" s="176">
        <f t="shared" si="31"/>
        <v>46207.3</v>
      </c>
      <c r="D206" s="176">
        <f>C206/B206*100</f>
        <v>89.808361353520823</v>
      </c>
      <c r="E206" s="176">
        <f t="shared" ref="E206" si="32">E212+E217</f>
        <v>46197.700000000004</v>
      </c>
      <c r="F206" s="176">
        <f>E206/B206*100</f>
        <v>89.789702824046188</v>
      </c>
      <c r="G206" s="176">
        <f t="shared" ref="G206" si="33">G212+G217</f>
        <v>47440.3</v>
      </c>
      <c r="H206" s="176">
        <f>G206/B206*100</f>
        <v>92.204816232920649</v>
      </c>
      <c r="I206" s="176">
        <f t="shared" si="27"/>
        <v>4010.6999999999971</v>
      </c>
      <c r="J206" s="391"/>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row>
    <row r="207" spans="1:42" s="22" customFormat="1" x14ac:dyDescent="0.25">
      <c r="A207" s="72" t="s">
        <v>3</v>
      </c>
      <c r="B207" s="175">
        <f t="shared" ref="B207" si="34">B213+B218</f>
        <v>0</v>
      </c>
      <c r="C207" s="280">
        <v>0</v>
      </c>
      <c r="D207" s="176">
        <v>0</v>
      </c>
      <c r="E207" s="176">
        <v>0</v>
      </c>
      <c r="F207" s="176">
        <v>0</v>
      </c>
      <c r="G207" s="176">
        <v>0</v>
      </c>
      <c r="H207" s="176">
        <v>0</v>
      </c>
      <c r="I207" s="176">
        <f t="shared" si="27"/>
        <v>0</v>
      </c>
      <c r="J207" s="392"/>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row>
    <row r="208" spans="1:42" s="22" customFormat="1" x14ac:dyDescent="0.25">
      <c r="A208" s="376" t="s">
        <v>38</v>
      </c>
      <c r="B208" s="376"/>
      <c r="C208" s="376"/>
      <c r="D208" s="376"/>
      <c r="E208" s="376"/>
      <c r="F208" s="376"/>
      <c r="G208" s="376"/>
      <c r="H208" s="376"/>
      <c r="I208" s="376"/>
      <c r="J208" s="376"/>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row>
    <row r="209" spans="1:42" s="22" customFormat="1" x14ac:dyDescent="0.25">
      <c r="A209" s="362" t="s">
        <v>39</v>
      </c>
      <c r="B209" s="175">
        <f>SUM(B210:B213)</f>
        <v>27282.5</v>
      </c>
      <c r="C209" s="175">
        <f>SUM(C210:C213)</f>
        <v>7032.6</v>
      </c>
      <c r="D209" s="175">
        <f>C209/B209*100</f>
        <v>25.776963254833685</v>
      </c>
      <c r="E209" s="175">
        <f>SUM(E210:E213)</f>
        <v>7032.6</v>
      </c>
      <c r="F209" s="175">
        <f>E209/B209*100</f>
        <v>25.776963254833685</v>
      </c>
      <c r="G209" s="175">
        <f>SUM(G210:G213)</f>
        <v>7032.6</v>
      </c>
      <c r="H209" s="175">
        <f>G209/B209*100</f>
        <v>25.776963254833685</v>
      </c>
      <c r="I209" s="175">
        <f t="shared" ref="I209:I218" si="35">B209-G209</f>
        <v>20249.900000000001</v>
      </c>
      <c r="J209" s="377" t="s">
        <v>540</v>
      </c>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row>
    <row r="210" spans="1:42" s="22" customFormat="1" ht="19.5" x14ac:dyDescent="0.25">
      <c r="A210" s="66" t="s">
        <v>0</v>
      </c>
      <c r="B210" s="175">
        <v>0</v>
      </c>
      <c r="C210" s="175">
        <v>0</v>
      </c>
      <c r="D210" s="175">
        <v>0</v>
      </c>
      <c r="E210" s="175">
        <v>0</v>
      </c>
      <c r="F210" s="175">
        <v>0</v>
      </c>
      <c r="G210" s="175">
        <v>0</v>
      </c>
      <c r="H210" s="175">
        <v>0</v>
      </c>
      <c r="I210" s="175">
        <f t="shared" si="35"/>
        <v>0</v>
      </c>
      <c r="J210" s="37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row>
    <row r="211" spans="1:42" s="22" customFormat="1" ht="19.5" x14ac:dyDescent="0.25">
      <c r="A211" s="66" t="s">
        <v>1</v>
      </c>
      <c r="B211" s="175">
        <v>25166.1</v>
      </c>
      <c r="C211" s="175">
        <v>6610.8</v>
      </c>
      <c r="D211" s="175">
        <f>C211/B211*100</f>
        <v>26.268670950206829</v>
      </c>
      <c r="E211" s="175">
        <v>6610.8</v>
      </c>
      <c r="F211" s="175">
        <f>E211/B211*100</f>
        <v>26.268670950206829</v>
      </c>
      <c r="G211" s="175">
        <v>6610.8</v>
      </c>
      <c r="H211" s="175">
        <f>G211/B211*100</f>
        <v>26.268670950206829</v>
      </c>
      <c r="I211" s="175">
        <f t="shared" si="35"/>
        <v>18555.3</v>
      </c>
      <c r="J211" s="37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row>
    <row r="212" spans="1:42" s="22" customFormat="1" x14ac:dyDescent="0.25">
      <c r="A212" s="67" t="s">
        <v>2</v>
      </c>
      <c r="B212" s="176">
        <v>2116.4</v>
      </c>
      <c r="C212" s="176">
        <v>421.8</v>
      </c>
      <c r="D212" s="175">
        <f>C212/B212*100</f>
        <v>19.93006993006993</v>
      </c>
      <c r="E212" s="176">
        <v>421.8</v>
      </c>
      <c r="F212" s="175">
        <f>E212/B212*100</f>
        <v>19.93006993006993</v>
      </c>
      <c r="G212" s="176">
        <v>421.8</v>
      </c>
      <c r="H212" s="175">
        <f>G212/B212*100</f>
        <v>19.93006993006993</v>
      </c>
      <c r="I212" s="176">
        <f t="shared" si="35"/>
        <v>1694.6000000000001</v>
      </c>
      <c r="J212" s="37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row>
    <row r="213" spans="1:42" s="22" customFormat="1" x14ac:dyDescent="0.25">
      <c r="A213" s="67" t="s">
        <v>3</v>
      </c>
      <c r="B213" s="176">
        <v>0</v>
      </c>
      <c r="C213" s="176">
        <v>0</v>
      </c>
      <c r="D213" s="176">
        <v>0</v>
      </c>
      <c r="E213" s="176">
        <v>0</v>
      </c>
      <c r="F213" s="176">
        <v>0</v>
      </c>
      <c r="G213" s="176">
        <v>0</v>
      </c>
      <c r="H213" s="176">
        <v>0</v>
      </c>
      <c r="I213" s="176">
        <f t="shared" si="35"/>
        <v>0</v>
      </c>
      <c r="J213" s="37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row>
    <row r="214" spans="1:42" s="22" customFormat="1" ht="115.5" customHeight="1" x14ac:dyDescent="0.25">
      <c r="A214" s="293" t="s">
        <v>40</v>
      </c>
      <c r="B214" s="175">
        <f>SUM(B215:B218)</f>
        <v>802714.4</v>
      </c>
      <c r="C214" s="175">
        <f>SUM(C215:C218)</f>
        <v>762938.9</v>
      </c>
      <c r="D214" s="175">
        <f>C214/B214*100</f>
        <v>95.044875238316394</v>
      </c>
      <c r="E214" s="175">
        <f>SUM(E215:E218)</f>
        <v>762929.3</v>
      </c>
      <c r="F214" s="175">
        <f>E214/B214*100</f>
        <v>95.04367929614817</v>
      </c>
      <c r="G214" s="175">
        <f>SUM(G215:G218)</f>
        <v>783641</v>
      </c>
      <c r="H214" s="175">
        <f>G214/B214*100</f>
        <v>97.623887150897005</v>
      </c>
      <c r="I214" s="175">
        <f t="shared" si="35"/>
        <v>19073.400000000023</v>
      </c>
      <c r="J214" s="377" t="s">
        <v>558</v>
      </c>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row>
    <row r="215" spans="1:42" s="22" customFormat="1" ht="19.5" x14ac:dyDescent="0.25">
      <c r="A215" s="282" t="s">
        <v>0</v>
      </c>
      <c r="B215" s="175">
        <v>0</v>
      </c>
      <c r="C215" s="175">
        <v>0</v>
      </c>
      <c r="D215" s="175">
        <v>0</v>
      </c>
      <c r="E215" s="175">
        <v>0</v>
      </c>
      <c r="F215" s="175">
        <v>0</v>
      </c>
      <c r="G215" s="175">
        <v>0</v>
      </c>
      <c r="H215" s="175">
        <v>0</v>
      </c>
      <c r="I215" s="175">
        <f t="shared" si="35"/>
        <v>0</v>
      </c>
      <c r="J215" s="377"/>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row>
    <row r="216" spans="1:42" s="22" customFormat="1" ht="19.5" x14ac:dyDescent="0.25">
      <c r="A216" s="66" t="s">
        <v>1</v>
      </c>
      <c r="B216" s="175">
        <v>753379.8</v>
      </c>
      <c r="C216" s="175">
        <v>717153.4</v>
      </c>
      <c r="D216" s="175">
        <f>C216/B216*100</f>
        <v>95.191482436879767</v>
      </c>
      <c r="E216" s="175">
        <v>717153.4</v>
      </c>
      <c r="F216" s="175">
        <f>E216/B216*100</f>
        <v>95.191482436879767</v>
      </c>
      <c r="G216" s="175">
        <v>736622.5</v>
      </c>
      <c r="H216" s="175">
        <f>G216/B216*100</f>
        <v>97.775716842952249</v>
      </c>
      <c r="I216" s="175">
        <f t="shared" si="35"/>
        <v>16757.300000000047</v>
      </c>
      <c r="J216" s="37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row>
    <row r="217" spans="1:42" s="22" customFormat="1" x14ac:dyDescent="0.25">
      <c r="A217" s="67" t="s">
        <v>2</v>
      </c>
      <c r="B217" s="175">
        <v>49334.6</v>
      </c>
      <c r="C217" s="176">
        <v>45785.5</v>
      </c>
      <c r="D217" s="176">
        <f>C217/B217*100</f>
        <v>92.806063087569385</v>
      </c>
      <c r="E217" s="176">
        <v>45775.9</v>
      </c>
      <c r="F217" s="176">
        <f>E217/B217*100</f>
        <v>92.786604127731863</v>
      </c>
      <c r="G217" s="176">
        <v>47018.5</v>
      </c>
      <c r="H217" s="176">
        <f>G217/B217*100</f>
        <v>95.305323241700563</v>
      </c>
      <c r="I217" s="176">
        <f t="shared" si="35"/>
        <v>2316.0999999999985</v>
      </c>
      <c r="J217" s="37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row>
    <row r="218" spans="1:42" s="22" customFormat="1" x14ac:dyDescent="0.25">
      <c r="A218" s="283" t="s">
        <v>3</v>
      </c>
      <c r="B218" s="176">
        <v>0</v>
      </c>
      <c r="C218" s="176">
        <v>0</v>
      </c>
      <c r="D218" s="176">
        <v>0</v>
      </c>
      <c r="E218" s="176">
        <v>0</v>
      </c>
      <c r="F218" s="176">
        <v>0</v>
      </c>
      <c r="G218" s="176">
        <v>0</v>
      </c>
      <c r="H218" s="176">
        <v>0</v>
      </c>
      <c r="I218" s="176">
        <f t="shared" si="35"/>
        <v>0</v>
      </c>
      <c r="J218" s="37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row>
    <row r="219" spans="1:42" s="22" customFormat="1" ht="58.5" customHeight="1" x14ac:dyDescent="0.25">
      <c r="A219" s="290" t="s">
        <v>452</v>
      </c>
      <c r="B219" s="175">
        <f>SUM(B220:B223)</f>
        <v>18770.400000000001</v>
      </c>
      <c r="C219" s="175">
        <f>SUM(C220:C223)</f>
        <v>18770.3</v>
      </c>
      <c r="D219" s="175">
        <f>C219/B219*100</f>
        <v>99.999467246302672</v>
      </c>
      <c r="E219" s="175">
        <f>SUM(E220:E223)</f>
        <v>18770.3</v>
      </c>
      <c r="F219" s="175">
        <f>E219/B219*100</f>
        <v>99.999467246302672</v>
      </c>
      <c r="G219" s="175">
        <f>SUM(G220:G223)</f>
        <v>18770.3</v>
      </c>
      <c r="H219" s="175">
        <f>G219/B219*100</f>
        <v>99.999467246302672</v>
      </c>
      <c r="I219" s="175">
        <f t="shared" si="27"/>
        <v>0.10000000000218279</v>
      </c>
      <c r="J219" s="390" t="s">
        <v>493</v>
      </c>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row>
    <row r="220" spans="1:42" s="22" customFormat="1" ht="19.5" x14ac:dyDescent="0.25">
      <c r="A220" s="284" t="s">
        <v>0</v>
      </c>
      <c r="B220" s="175">
        <v>0</v>
      </c>
      <c r="C220" s="332">
        <v>0</v>
      </c>
      <c r="D220" s="175">
        <v>0</v>
      </c>
      <c r="E220" s="176">
        <v>0</v>
      </c>
      <c r="F220" s="175">
        <v>0</v>
      </c>
      <c r="G220" s="176">
        <v>0</v>
      </c>
      <c r="H220" s="175">
        <v>0</v>
      </c>
      <c r="I220" s="175">
        <f t="shared" si="27"/>
        <v>0</v>
      </c>
      <c r="J220" s="391"/>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row>
    <row r="221" spans="1:42" s="334" customFormat="1" ht="19.5" x14ac:dyDescent="0.25">
      <c r="A221" s="370" t="s">
        <v>1</v>
      </c>
      <c r="B221" s="335">
        <v>17644.2</v>
      </c>
      <c r="C221" s="175">
        <v>17644.099999999999</v>
      </c>
      <c r="D221" s="175">
        <f>C221/B221*100</f>
        <v>99.999433241518446</v>
      </c>
      <c r="E221" s="175">
        <v>17644.099999999999</v>
      </c>
      <c r="F221" s="175">
        <f>E221/B221*100</f>
        <v>99.999433241518446</v>
      </c>
      <c r="G221" s="175">
        <v>17644.099999999999</v>
      </c>
      <c r="H221" s="175">
        <f>G221/B221*100</f>
        <v>99.999433241518446</v>
      </c>
      <c r="I221" s="175">
        <f t="shared" si="27"/>
        <v>0.10000000000218279</v>
      </c>
      <c r="J221" s="391"/>
      <c r="K221" s="333"/>
      <c r="L221" s="333"/>
      <c r="M221" s="333"/>
      <c r="N221" s="333"/>
      <c r="O221" s="333"/>
      <c r="P221" s="333"/>
      <c r="Q221" s="333"/>
      <c r="R221" s="333"/>
      <c r="S221" s="333"/>
      <c r="T221" s="333"/>
      <c r="U221" s="333"/>
      <c r="V221" s="333"/>
      <c r="W221" s="333"/>
      <c r="X221" s="333"/>
      <c r="Y221" s="333"/>
      <c r="Z221" s="333"/>
      <c r="AA221" s="333"/>
      <c r="AB221" s="333"/>
      <c r="AC221" s="333"/>
      <c r="AD221" s="333"/>
      <c r="AE221" s="333"/>
      <c r="AF221" s="333"/>
      <c r="AG221" s="333"/>
      <c r="AH221" s="333"/>
      <c r="AI221" s="333"/>
      <c r="AJ221" s="333"/>
      <c r="AK221" s="333"/>
      <c r="AL221" s="333"/>
      <c r="AM221" s="333"/>
      <c r="AN221" s="333"/>
      <c r="AO221" s="333"/>
      <c r="AP221" s="333"/>
    </row>
    <row r="222" spans="1:42" s="22" customFormat="1" x14ac:dyDescent="0.25">
      <c r="A222" s="371" t="s">
        <v>2</v>
      </c>
      <c r="B222" s="336">
        <v>1126.2</v>
      </c>
      <c r="C222" s="176">
        <v>1126.2</v>
      </c>
      <c r="D222" s="176">
        <f>C222/B222*100</f>
        <v>100</v>
      </c>
      <c r="E222" s="176">
        <v>1126.2</v>
      </c>
      <c r="F222" s="176">
        <f>E222/B222*100</f>
        <v>100</v>
      </c>
      <c r="G222" s="176">
        <v>1126.2</v>
      </c>
      <c r="H222" s="176">
        <f>G222/B222*100</f>
        <v>100</v>
      </c>
      <c r="I222" s="176">
        <f t="shared" si="27"/>
        <v>0</v>
      </c>
      <c r="J222" s="391"/>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row>
    <row r="223" spans="1:42" s="22" customFormat="1" x14ac:dyDescent="0.25">
      <c r="A223" s="289" t="s">
        <v>3</v>
      </c>
      <c r="B223" s="176">
        <v>0</v>
      </c>
      <c r="C223" s="280">
        <v>0</v>
      </c>
      <c r="D223" s="176">
        <v>0</v>
      </c>
      <c r="E223" s="176">
        <v>0</v>
      </c>
      <c r="F223" s="176">
        <v>0</v>
      </c>
      <c r="G223" s="176">
        <v>0</v>
      </c>
      <c r="H223" s="176">
        <v>0</v>
      </c>
      <c r="I223" s="176">
        <f t="shared" si="27"/>
        <v>0</v>
      </c>
      <c r="J223" s="392"/>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row>
    <row r="224" spans="1:42" x14ac:dyDescent="0.25">
      <c r="A224" s="403" t="s">
        <v>61</v>
      </c>
      <c r="B224" s="404"/>
      <c r="C224" s="404"/>
      <c r="D224" s="404"/>
      <c r="E224" s="404"/>
      <c r="F224" s="404"/>
      <c r="G224" s="404"/>
      <c r="H224" s="404"/>
      <c r="I224" s="404"/>
      <c r="J224" s="405"/>
    </row>
    <row r="225" spans="1:42" x14ac:dyDescent="0.25">
      <c r="A225" s="403" t="s">
        <v>15</v>
      </c>
      <c r="B225" s="404"/>
      <c r="C225" s="404"/>
      <c r="D225" s="404"/>
      <c r="E225" s="404"/>
      <c r="F225" s="404"/>
      <c r="G225" s="404"/>
      <c r="H225" s="404"/>
      <c r="I225" s="404"/>
      <c r="J225" s="405"/>
    </row>
    <row r="226" spans="1:42" x14ac:dyDescent="0.25">
      <c r="A226" s="403" t="s">
        <v>29</v>
      </c>
      <c r="B226" s="404"/>
      <c r="C226" s="404"/>
      <c r="D226" s="404"/>
      <c r="E226" s="404"/>
      <c r="F226" s="404"/>
      <c r="G226" s="404"/>
      <c r="H226" s="404"/>
      <c r="I226" s="404"/>
      <c r="J226" s="405"/>
    </row>
    <row r="227" spans="1:42" x14ac:dyDescent="0.25">
      <c r="A227" s="396" t="s">
        <v>276</v>
      </c>
      <c r="B227" s="397"/>
      <c r="C227" s="397"/>
      <c r="D227" s="397"/>
      <c r="E227" s="397"/>
      <c r="F227" s="397"/>
      <c r="G227" s="397"/>
      <c r="H227" s="397"/>
      <c r="I227" s="397"/>
      <c r="J227" s="398"/>
    </row>
    <row r="228" spans="1:42" ht="409.5" customHeight="1" x14ac:dyDescent="0.25">
      <c r="A228" s="271" t="s">
        <v>572</v>
      </c>
      <c r="B228" s="175">
        <f>SUM(B229:B232)</f>
        <v>583637.30000000005</v>
      </c>
      <c r="C228" s="175">
        <f>SUM(C229:C232)</f>
        <v>583637.30000000005</v>
      </c>
      <c r="D228" s="175">
        <f>C228/B228*100</f>
        <v>100</v>
      </c>
      <c r="E228" s="175">
        <f>SUM(E229:E232)</f>
        <v>583637.30000000005</v>
      </c>
      <c r="F228" s="175">
        <f>E228/B228*100</f>
        <v>100</v>
      </c>
      <c r="G228" s="175">
        <f>SUM(G229:G232)</f>
        <v>527647.19999999995</v>
      </c>
      <c r="H228" s="175">
        <f>G228/B228*100</f>
        <v>90.406696076484465</v>
      </c>
      <c r="I228" s="175">
        <f t="shared" ref="I228:I232" si="36">B228-G228</f>
        <v>55990.100000000093</v>
      </c>
      <c r="J228" s="390" t="s">
        <v>559</v>
      </c>
    </row>
    <row r="229" spans="1:42" ht="199.5" customHeight="1" x14ac:dyDescent="0.25">
      <c r="A229" s="73" t="s">
        <v>0</v>
      </c>
      <c r="B229" s="175">
        <v>369567.9</v>
      </c>
      <c r="C229" s="175">
        <v>369567.9</v>
      </c>
      <c r="D229" s="175">
        <f>C229/B229*100</f>
        <v>100</v>
      </c>
      <c r="E229" s="175">
        <v>369567.9</v>
      </c>
      <c r="F229" s="175">
        <f>E229/B229*100</f>
        <v>100</v>
      </c>
      <c r="G229" s="175">
        <v>309481.3</v>
      </c>
      <c r="H229" s="175">
        <f>G229/B229*100</f>
        <v>83.741390959550316</v>
      </c>
      <c r="I229" s="175">
        <f t="shared" si="36"/>
        <v>60086.600000000035</v>
      </c>
      <c r="J229" s="391"/>
    </row>
    <row r="230" spans="1:42" ht="199.5" customHeight="1" x14ac:dyDescent="0.25">
      <c r="A230" s="73" t="s">
        <v>1</v>
      </c>
      <c r="B230" s="175">
        <v>214069.4</v>
      </c>
      <c r="C230" s="175">
        <v>214069.4</v>
      </c>
      <c r="D230" s="175">
        <f>C230/B230*100</f>
        <v>100</v>
      </c>
      <c r="E230" s="175">
        <v>214069.4</v>
      </c>
      <c r="F230" s="175">
        <f>E230/B230*100</f>
        <v>100</v>
      </c>
      <c r="G230" s="175">
        <v>218165.9</v>
      </c>
      <c r="H230" s="175">
        <f>G230/B230*100</f>
        <v>101.91363174746132</v>
      </c>
      <c r="I230" s="175">
        <f>B230-G230</f>
        <v>-4096.5</v>
      </c>
      <c r="J230" s="391"/>
    </row>
    <row r="231" spans="1:42" ht="199.5" customHeight="1" x14ac:dyDescent="0.25">
      <c r="A231" s="285" t="s">
        <v>2</v>
      </c>
      <c r="B231" s="176">
        <v>0</v>
      </c>
      <c r="C231" s="176">
        <v>0</v>
      </c>
      <c r="D231" s="176">
        <v>0</v>
      </c>
      <c r="E231" s="176">
        <v>0</v>
      </c>
      <c r="F231" s="176">
        <v>0</v>
      </c>
      <c r="G231" s="176">
        <v>0</v>
      </c>
      <c r="H231" s="176">
        <v>0</v>
      </c>
      <c r="I231" s="176">
        <f>B231-G231</f>
        <v>0</v>
      </c>
      <c r="J231" s="391"/>
    </row>
    <row r="232" spans="1:42" ht="199.5" customHeight="1" x14ac:dyDescent="0.25">
      <c r="A232" s="285" t="s">
        <v>3</v>
      </c>
      <c r="B232" s="176">
        <v>0</v>
      </c>
      <c r="C232" s="176">
        <v>0</v>
      </c>
      <c r="D232" s="176">
        <v>0</v>
      </c>
      <c r="E232" s="176">
        <v>0</v>
      </c>
      <c r="F232" s="176">
        <v>0</v>
      </c>
      <c r="G232" s="176">
        <v>0</v>
      </c>
      <c r="H232" s="176">
        <v>0</v>
      </c>
      <c r="I232" s="176">
        <f t="shared" si="36"/>
        <v>0</v>
      </c>
      <c r="J232" s="392"/>
    </row>
    <row r="233" spans="1:42" s="273" customFormat="1" ht="20.100000000000001" customHeight="1" x14ac:dyDescent="0.25">
      <c r="A233" s="381" t="s">
        <v>345</v>
      </c>
      <c r="B233" s="382"/>
      <c r="C233" s="382"/>
      <c r="D233" s="382"/>
      <c r="E233" s="382"/>
      <c r="F233" s="382"/>
      <c r="G233" s="382"/>
      <c r="H233" s="382"/>
      <c r="I233" s="382"/>
      <c r="J233" s="383"/>
      <c r="K233" s="272"/>
      <c r="L233" s="272"/>
      <c r="M233" s="272"/>
      <c r="N233" s="272"/>
      <c r="O233" s="272"/>
      <c r="P233" s="272"/>
      <c r="Q233" s="272"/>
      <c r="R233" s="272"/>
      <c r="S233" s="272"/>
      <c r="T233" s="272"/>
      <c r="U233" s="272"/>
      <c r="V233" s="272"/>
      <c r="W233" s="272"/>
      <c r="X233" s="272"/>
      <c r="Y233" s="272"/>
      <c r="Z233" s="272"/>
      <c r="AA233" s="272"/>
      <c r="AB233" s="272"/>
      <c r="AC233" s="272"/>
      <c r="AD233" s="272"/>
      <c r="AE233" s="272"/>
      <c r="AF233" s="272"/>
      <c r="AG233" s="272"/>
      <c r="AH233" s="272"/>
      <c r="AI233" s="272"/>
      <c r="AJ233" s="272"/>
      <c r="AK233" s="272"/>
      <c r="AL233" s="272"/>
      <c r="AM233" s="272"/>
      <c r="AN233" s="272"/>
      <c r="AO233" s="272"/>
      <c r="AP233" s="272"/>
    </row>
    <row r="234" spans="1:42" s="22" customFormat="1" ht="20.100000000000001" customHeight="1" x14ac:dyDescent="0.25">
      <c r="A234" s="408" t="s">
        <v>494</v>
      </c>
      <c r="B234" s="409"/>
      <c r="C234" s="409"/>
      <c r="D234" s="409"/>
      <c r="E234" s="409"/>
      <c r="F234" s="409"/>
      <c r="G234" s="409"/>
      <c r="H234" s="409"/>
      <c r="I234" s="409"/>
      <c r="J234" s="410"/>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row>
    <row r="235" spans="1:42" s="275" customFormat="1" ht="20.100000000000001" customHeight="1" x14ac:dyDescent="0.25">
      <c r="A235" s="387" t="s">
        <v>234</v>
      </c>
      <c r="B235" s="388"/>
      <c r="C235" s="388"/>
      <c r="D235" s="388"/>
      <c r="E235" s="388"/>
      <c r="F235" s="388"/>
      <c r="G235" s="388"/>
      <c r="H235" s="388"/>
      <c r="I235" s="388"/>
      <c r="J235" s="389"/>
      <c r="K235" s="274"/>
      <c r="L235" s="274"/>
      <c r="M235" s="274"/>
      <c r="N235" s="274"/>
      <c r="O235" s="274"/>
      <c r="P235" s="274"/>
      <c r="Q235" s="274"/>
      <c r="R235" s="274"/>
      <c r="S235" s="274"/>
      <c r="T235" s="274"/>
      <c r="U235" s="274"/>
      <c r="V235" s="274"/>
      <c r="W235" s="274"/>
      <c r="X235" s="274"/>
      <c r="Y235" s="274"/>
      <c r="Z235" s="274"/>
      <c r="AA235" s="274"/>
      <c r="AB235" s="274"/>
      <c r="AC235" s="274"/>
      <c r="AD235" s="274"/>
      <c r="AE235" s="274"/>
      <c r="AF235" s="274"/>
      <c r="AG235" s="274"/>
      <c r="AH235" s="274"/>
      <c r="AI235" s="274"/>
      <c r="AJ235" s="274"/>
      <c r="AK235" s="274"/>
      <c r="AL235" s="274"/>
      <c r="AM235" s="274"/>
      <c r="AN235" s="274"/>
      <c r="AO235" s="274"/>
      <c r="AP235" s="274"/>
    </row>
    <row r="236" spans="1:42" s="22" customFormat="1" ht="21.75" customHeight="1" x14ac:dyDescent="0.25">
      <c r="A236" s="408" t="s">
        <v>495</v>
      </c>
      <c r="B236" s="409"/>
      <c r="C236" s="409"/>
      <c r="D236" s="409"/>
      <c r="E236" s="409"/>
      <c r="F236" s="409"/>
      <c r="G236" s="409"/>
      <c r="H236" s="409"/>
      <c r="I236" s="409"/>
      <c r="J236" s="410"/>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row>
    <row r="237" spans="1:42" s="36" customFormat="1" ht="20.100000000000001" customHeight="1" x14ac:dyDescent="0.25">
      <c r="A237" s="393" t="s">
        <v>157</v>
      </c>
      <c r="B237" s="394"/>
      <c r="C237" s="394"/>
      <c r="D237" s="394"/>
      <c r="E237" s="394"/>
      <c r="F237" s="394"/>
      <c r="G237" s="394"/>
      <c r="H237" s="394"/>
      <c r="I237" s="394"/>
      <c r="J237" s="395"/>
      <c r="K237" s="202"/>
      <c r="L237" s="202"/>
      <c r="M237" s="202"/>
      <c r="N237" s="202"/>
      <c r="O237" s="202"/>
      <c r="P237" s="202"/>
      <c r="Q237" s="202"/>
      <c r="R237" s="202"/>
      <c r="S237" s="202"/>
      <c r="T237" s="202"/>
      <c r="U237" s="202"/>
      <c r="V237" s="202"/>
      <c r="W237" s="202"/>
      <c r="X237" s="202"/>
      <c r="Y237" s="202"/>
      <c r="Z237" s="202"/>
      <c r="AA237" s="202"/>
      <c r="AB237" s="202"/>
      <c r="AC237" s="202"/>
      <c r="AD237" s="202"/>
      <c r="AE237" s="202"/>
      <c r="AF237" s="202"/>
      <c r="AG237" s="202"/>
      <c r="AH237" s="202"/>
      <c r="AI237" s="202"/>
      <c r="AJ237" s="202"/>
      <c r="AK237" s="202"/>
      <c r="AL237" s="202"/>
      <c r="AM237" s="202"/>
      <c r="AN237" s="202"/>
      <c r="AO237" s="202"/>
      <c r="AP237" s="202"/>
    </row>
    <row r="238" spans="1:42" s="36" customFormat="1" ht="20.100000000000001" customHeight="1" x14ac:dyDescent="0.25">
      <c r="A238" s="377" t="s">
        <v>328</v>
      </c>
      <c r="B238" s="399"/>
      <c r="C238" s="399"/>
      <c r="D238" s="399"/>
      <c r="E238" s="399"/>
      <c r="F238" s="399"/>
      <c r="G238" s="399"/>
      <c r="H238" s="399"/>
      <c r="I238" s="399"/>
      <c r="J238" s="400"/>
      <c r="K238" s="202"/>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202"/>
      <c r="AL238" s="202"/>
      <c r="AM238" s="202"/>
      <c r="AN238" s="202"/>
      <c r="AO238" s="202"/>
      <c r="AP238" s="202"/>
    </row>
    <row r="239" spans="1:42" ht="20.100000000000001" customHeight="1" x14ac:dyDescent="0.25">
      <c r="A239" s="420" t="s">
        <v>119</v>
      </c>
      <c r="B239" s="421"/>
      <c r="C239" s="421"/>
      <c r="D239" s="421"/>
      <c r="E239" s="421"/>
      <c r="F239" s="421"/>
      <c r="G239" s="421"/>
      <c r="H239" s="421"/>
      <c r="I239" s="421"/>
      <c r="J239" s="422"/>
    </row>
    <row r="240" spans="1:42" s="201" customFormat="1" x14ac:dyDescent="0.25">
      <c r="A240" s="403" t="s">
        <v>277</v>
      </c>
      <c r="B240" s="404"/>
      <c r="C240" s="404"/>
      <c r="D240" s="404"/>
      <c r="E240" s="404"/>
      <c r="F240" s="404"/>
      <c r="G240" s="404"/>
      <c r="H240" s="404"/>
      <c r="I240" s="404"/>
      <c r="J240" s="405"/>
    </row>
    <row r="241" spans="1:42" s="320" customFormat="1" x14ac:dyDescent="0.25">
      <c r="A241" s="406" t="s">
        <v>111</v>
      </c>
      <c r="B241" s="406"/>
      <c r="C241" s="406"/>
      <c r="D241" s="406"/>
      <c r="E241" s="406"/>
      <c r="F241" s="406"/>
      <c r="G241" s="406"/>
      <c r="H241" s="406"/>
      <c r="I241" s="406"/>
      <c r="J241" s="407"/>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c r="AG241" s="319"/>
      <c r="AH241" s="319"/>
      <c r="AI241" s="319"/>
      <c r="AJ241" s="319"/>
      <c r="AK241" s="319"/>
      <c r="AL241" s="319"/>
      <c r="AM241" s="319"/>
      <c r="AN241" s="319"/>
      <c r="AO241" s="319"/>
      <c r="AP241" s="319"/>
    </row>
    <row r="242" spans="1:42" s="320" customFormat="1" x14ac:dyDescent="0.25">
      <c r="A242" s="449" t="s">
        <v>26</v>
      </c>
      <c r="B242" s="406"/>
      <c r="C242" s="406"/>
      <c r="D242" s="406"/>
      <c r="E242" s="406"/>
      <c r="F242" s="406"/>
      <c r="G242" s="406"/>
      <c r="H242" s="406"/>
      <c r="I242" s="406"/>
      <c r="J242" s="407"/>
      <c r="K242" s="319"/>
      <c r="L242" s="319"/>
      <c r="M242" s="319"/>
      <c r="N242" s="319"/>
      <c r="O242" s="319"/>
      <c r="P242" s="319"/>
      <c r="Q242" s="319"/>
      <c r="R242" s="319"/>
      <c r="S242" s="319"/>
      <c r="T242" s="319"/>
      <c r="U242" s="319"/>
      <c r="V242" s="319"/>
      <c r="W242" s="319"/>
      <c r="X242" s="319"/>
      <c r="Y242" s="319"/>
      <c r="Z242" s="319"/>
      <c r="AA242" s="319"/>
      <c r="AB242" s="319"/>
      <c r="AC242" s="319"/>
      <c r="AD242" s="319"/>
      <c r="AE242" s="319"/>
      <c r="AF242" s="319"/>
      <c r="AG242" s="319"/>
      <c r="AH242" s="319"/>
      <c r="AI242" s="319"/>
      <c r="AJ242" s="319"/>
      <c r="AK242" s="319"/>
      <c r="AL242" s="319"/>
      <c r="AM242" s="319"/>
      <c r="AN242" s="319"/>
      <c r="AO242" s="319"/>
      <c r="AP242" s="319"/>
    </row>
    <row r="243" spans="1:42" s="37" customFormat="1" x14ac:dyDescent="0.25">
      <c r="A243" s="430" t="s">
        <v>176</v>
      </c>
      <c r="B243" s="431"/>
      <c r="C243" s="431"/>
      <c r="D243" s="431"/>
      <c r="E243" s="431"/>
      <c r="F243" s="431"/>
      <c r="G243" s="431"/>
      <c r="H243" s="431"/>
      <c r="I243" s="431"/>
      <c r="J243" s="432"/>
      <c r="K243" s="203"/>
      <c r="L243" s="203"/>
      <c r="M243" s="203"/>
      <c r="N243" s="203"/>
      <c r="O243" s="203"/>
      <c r="P243" s="203"/>
      <c r="Q243" s="203"/>
      <c r="R243" s="203"/>
      <c r="S243" s="203"/>
      <c r="T243" s="203"/>
      <c r="U243" s="203"/>
      <c r="V243" s="203"/>
      <c r="W243" s="203"/>
      <c r="X243" s="203"/>
      <c r="Y243" s="203"/>
      <c r="Z243" s="203"/>
      <c r="AA243" s="203"/>
      <c r="AB243" s="203"/>
      <c r="AC243" s="203"/>
      <c r="AD243" s="203"/>
      <c r="AE243" s="203"/>
      <c r="AF243" s="203"/>
      <c r="AG243" s="203"/>
      <c r="AH243" s="203"/>
      <c r="AI243" s="203"/>
      <c r="AJ243" s="203"/>
      <c r="AK243" s="203"/>
      <c r="AL243" s="203"/>
      <c r="AM243" s="203"/>
      <c r="AN243" s="203"/>
      <c r="AO243" s="203"/>
      <c r="AP243" s="203"/>
    </row>
    <row r="244" spans="1:42" x14ac:dyDescent="0.25">
      <c r="A244" s="420" t="s">
        <v>119</v>
      </c>
      <c r="B244" s="421"/>
      <c r="C244" s="421"/>
      <c r="D244" s="421"/>
      <c r="E244" s="421"/>
      <c r="F244" s="421"/>
      <c r="G244" s="421"/>
      <c r="H244" s="421"/>
      <c r="I244" s="421"/>
      <c r="J244" s="422"/>
    </row>
    <row r="245" spans="1:42" ht="357" customHeight="1" x14ac:dyDescent="0.25">
      <c r="A245" s="365" t="s">
        <v>560</v>
      </c>
      <c r="B245" s="175">
        <f>SUM(B246:B249)</f>
        <v>10000</v>
      </c>
      <c r="C245" s="175">
        <f>SUM(C246:C249)</f>
        <v>10000</v>
      </c>
      <c r="D245" s="175">
        <f>C245/B245*100</f>
        <v>100</v>
      </c>
      <c r="E245" s="175">
        <f>SUM(E246:E249)</f>
        <v>10000</v>
      </c>
      <c r="F245" s="175">
        <f>E245/B245*100</f>
        <v>100</v>
      </c>
      <c r="G245" s="175">
        <f>SUM(G246:G249)</f>
        <v>10000</v>
      </c>
      <c r="H245" s="175">
        <f>G245/B245*100</f>
        <v>100</v>
      </c>
      <c r="I245" s="175">
        <f>B245-G245</f>
        <v>0</v>
      </c>
      <c r="J245" s="429" t="s">
        <v>561</v>
      </c>
    </row>
    <row r="246" spans="1:42" ht="21" customHeight="1" x14ac:dyDescent="0.25">
      <c r="A246" s="73" t="s">
        <v>0</v>
      </c>
      <c r="B246" s="175">
        <f>5000+5000</f>
        <v>10000</v>
      </c>
      <c r="C246" s="175">
        <f>5000+5000</f>
        <v>10000</v>
      </c>
      <c r="D246" s="175">
        <f>C246/B246*100</f>
        <v>100</v>
      </c>
      <c r="E246" s="175">
        <f>5000+5000</f>
        <v>10000</v>
      </c>
      <c r="F246" s="175">
        <f>E246/B246*100</f>
        <v>100</v>
      </c>
      <c r="G246" s="175">
        <f>5000+5000</f>
        <v>10000</v>
      </c>
      <c r="H246" s="175">
        <f>G246/B246*100</f>
        <v>100</v>
      </c>
      <c r="I246" s="175">
        <f>B246-G246</f>
        <v>0</v>
      </c>
      <c r="J246" s="391"/>
    </row>
    <row r="247" spans="1:42" ht="21" customHeight="1" x14ac:dyDescent="0.25">
      <c r="A247" s="284" t="s">
        <v>1</v>
      </c>
      <c r="B247" s="175">
        <v>0</v>
      </c>
      <c r="C247" s="175">
        <v>0</v>
      </c>
      <c r="D247" s="175">
        <v>0</v>
      </c>
      <c r="E247" s="175">
        <v>0</v>
      </c>
      <c r="F247" s="175">
        <v>0</v>
      </c>
      <c r="G247" s="175">
        <v>0</v>
      </c>
      <c r="H247" s="175">
        <v>0</v>
      </c>
      <c r="I247" s="175">
        <v>0</v>
      </c>
      <c r="J247" s="391"/>
    </row>
    <row r="248" spans="1:42" ht="21" customHeight="1" x14ac:dyDescent="0.25">
      <c r="A248" s="337" t="s">
        <v>2</v>
      </c>
      <c r="B248" s="338">
        <v>0</v>
      </c>
      <c r="C248" s="338">
        <v>0</v>
      </c>
      <c r="D248" s="176">
        <v>0</v>
      </c>
      <c r="E248" s="338">
        <v>0</v>
      </c>
      <c r="F248" s="176">
        <v>0</v>
      </c>
      <c r="G248" s="338">
        <v>0</v>
      </c>
      <c r="H248" s="176">
        <v>0</v>
      </c>
      <c r="I248" s="338">
        <f>B248-G248</f>
        <v>0</v>
      </c>
      <c r="J248" s="391"/>
    </row>
    <row r="249" spans="1:42" ht="21" customHeight="1" x14ac:dyDescent="0.25">
      <c r="A249" s="283" t="s">
        <v>3</v>
      </c>
      <c r="B249" s="176">
        <v>0</v>
      </c>
      <c r="C249" s="176">
        <v>0</v>
      </c>
      <c r="D249" s="176">
        <v>0</v>
      </c>
      <c r="E249" s="176">
        <v>0</v>
      </c>
      <c r="F249" s="176">
        <v>0</v>
      </c>
      <c r="G249" s="176">
        <v>0</v>
      </c>
      <c r="H249" s="176">
        <v>0</v>
      </c>
      <c r="I249" s="176">
        <f>B249-G249</f>
        <v>0</v>
      </c>
      <c r="J249" s="392"/>
    </row>
    <row r="250" spans="1:42" ht="18.75" customHeight="1" x14ac:dyDescent="0.25">
      <c r="A250" s="381" t="s">
        <v>429</v>
      </c>
      <c r="B250" s="382"/>
      <c r="C250" s="382"/>
      <c r="D250" s="382"/>
      <c r="E250" s="382"/>
      <c r="F250" s="382"/>
      <c r="G250" s="382"/>
      <c r="H250" s="382"/>
      <c r="I250" s="382"/>
      <c r="J250" s="383"/>
    </row>
    <row r="251" spans="1:42" s="22" customFormat="1" ht="20.100000000000001" customHeight="1" x14ac:dyDescent="0.25">
      <c r="A251" s="408" t="s">
        <v>496</v>
      </c>
      <c r="B251" s="409"/>
      <c r="C251" s="409"/>
      <c r="D251" s="409"/>
      <c r="E251" s="409"/>
      <c r="F251" s="409"/>
      <c r="G251" s="409"/>
      <c r="H251" s="409"/>
      <c r="I251" s="409"/>
      <c r="J251" s="410"/>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row>
    <row r="252" spans="1:42" ht="18.75" customHeight="1" x14ac:dyDescent="0.25">
      <c r="A252" s="403" t="s">
        <v>208</v>
      </c>
      <c r="B252" s="404"/>
      <c r="C252" s="404"/>
      <c r="D252" s="404"/>
      <c r="E252" s="404"/>
      <c r="F252" s="404"/>
      <c r="G252" s="404"/>
      <c r="H252" s="404"/>
      <c r="I252" s="404"/>
      <c r="J252" s="405"/>
      <c r="K252" s="247"/>
    </row>
    <row r="253" spans="1:42" ht="43.5" customHeight="1" x14ac:dyDescent="0.25">
      <c r="A253" s="403" t="s">
        <v>431</v>
      </c>
      <c r="B253" s="404"/>
      <c r="C253" s="404"/>
      <c r="D253" s="404"/>
      <c r="E253" s="404"/>
      <c r="F253" s="404"/>
      <c r="G253" s="404"/>
      <c r="H253" s="404"/>
      <c r="I253" s="404"/>
      <c r="J253" s="405"/>
    </row>
    <row r="254" spans="1:42" ht="18.75" customHeight="1" x14ac:dyDescent="0.25">
      <c r="A254" s="403" t="s">
        <v>390</v>
      </c>
      <c r="B254" s="404"/>
      <c r="C254" s="404"/>
      <c r="D254" s="404"/>
      <c r="E254" s="404"/>
      <c r="F254" s="404"/>
      <c r="G254" s="404"/>
      <c r="H254" s="404"/>
      <c r="I254" s="404"/>
      <c r="J254" s="405"/>
    </row>
    <row r="255" spans="1:42" ht="18.75" customHeight="1" x14ac:dyDescent="0.25">
      <c r="A255" s="387" t="s">
        <v>432</v>
      </c>
      <c r="B255" s="388"/>
      <c r="C255" s="388"/>
      <c r="D255" s="388"/>
      <c r="E255" s="388"/>
      <c r="F255" s="388"/>
      <c r="G255" s="388"/>
      <c r="H255" s="388"/>
      <c r="I255" s="388"/>
      <c r="J255" s="389"/>
    </row>
    <row r="256" spans="1:42" ht="18.75" customHeight="1" x14ac:dyDescent="0.25">
      <c r="A256" s="408" t="s">
        <v>497</v>
      </c>
      <c r="B256" s="409"/>
      <c r="C256" s="409"/>
      <c r="D256" s="409"/>
      <c r="E256" s="409"/>
      <c r="F256" s="409"/>
      <c r="G256" s="409"/>
      <c r="H256" s="409"/>
      <c r="I256" s="409"/>
      <c r="J256" s="410"/>
    </row>
    <row r="257" spans="1:42" ht="18.75" customHeight="1" x14ac:dyDescent="0.25">
      <c r="A257" s="393" t="s">
        <v>391</v>
      </c>
      <c r="B257" s="394"/>
      <c r="C257" s="394"/>
      <c r="D257" s="394"/>
      <c r="E257" s="394"/>
      <c r="F257" s="394"/>
      <c r="G257" s="394"/>
      <c r="H257" s="394"/>
      <c r="I257" s="394"/>
      <c r="J257" s="395"/>
    </row>
    <row r="258" spans="1:42" ht="18.75" customHeight="1" x14ac:dyDescent="0.25">
      <c r="A258" s="420" t="s">
        <v>392</v>
      </c>
      <c r="B258" s="421"/>
      <c r="C258" s="421"/>
      <c r="D258" s="421"/>
      <c r="E258" s="421"/>
      <c r="F258" s="421"/>
      <c r="G258" s="421"/>
      <c r="H258" s="421"/>
      <c r="I258" s="421"/>
      <c r="J258" s="422"/>
    </row>
    <row r="259" spans="1:42" ht="374.25" customHeight="1" x14ac:dyDescent="0.25">
      <c r="A259" s="281" t="s">
        <v>393</v>
      </c>
      <c r="B259" s="328">
        <f>B260+B261+B262</f>
        <v>3053.8129799999997</v>
      </c>
      <c r="C259" s="328">
        <f>C260+C261+C262</f>
        <v>3053.8129799999997</v>
      </c>
      <c r="D259" s="328">
        <f>C259/B259*100</f>
        <v>100</v>
      </c>
      <c r="E259" s="328">
        <f>E260+E261+E262</f>
        <v>3053.8129799999997</v>
      </c>
      <c r="F259" s="328">
        <f>E259/B259*100</f>
        <v>100</v>
      </c>
      <c r="G259" s="328">
        <f>G260+G261+G262</f>
        <v>3053.8129799999997</v>
      </c>
      <c r="H259" s="328">
        <f>G259/B259*100</f>
        <v>100</v>
      </c>
      <c r="I259" s="328">
        <f>B259-G259</f>
        <v>0</v>
      </c>
      <c r="J259" s="459" t="s">
        <v>562</v>
      </c>
    </row>
    <row r="260" spans="1:42" ht="23.25" customHeight="1" x14ac:dyDescent="0.25">
      <c r="A260" s="73" t="s">
        <v>0</v>
      </c>
      <c r="B260" s="328">
        <v>2426.26532</v>
      </c>
      <c r="C260" s="328">
        <v>2426.26532</v>
      </c>
      <c r="D260" s="328">
        <f t="shared" ref="D260:D261" si="37">C260/B260*100</f>
        <v>100</v>
      </c>
      <c r="E260" s="328">
        <v>2426.26532</v>
      </c>
      <c r="F260" s="328">
        <f t="shared" ref="F260:F261" si="38">E260/B260*100</f>
        <v>100</v>
      </c>
      <c r="G260" s="328">
        <v>2426.26532</v>
      </c>
      <c r="H260" s="328">
        <f t="shared" ref="H260:H261" si="39">G260/B260*100</f>
        <v>100</v>
      </c>
      <c r="I260" s="328">
        <f>B260-G260</f>
        <v>0</v>
      </c>
      <c r="J260" s="464"/>
    </row>
    <row r="261" spans="1:42" ht="23.25" customHeight="1" x14ac:dyDescent="0.25">
      <c r="A261" s="73" t="s">
        <v>1</v>
      </c>
      <c r="B261" s="328">
        <v>384.51504</v>
      </c>
      <c r="C261" s="328">
        <v>384.51504</v>
      </c>
      <c r="D261" s="328">
        <f t="shared" si="37"/>
        <v>100</v>
      </c>
      <c r="E261" s="328">
        <v>384.51504</v>
      </c>
      <c r="F261" s="328">
        <f t="shared" si="38"/>
        <v>100</v>
      </c>
      <c r="G261" s="328">
        <v>384.51504</v>
      </c>
      <c r="H261" s="328">
        <f t="shared" si="39"/>
        <v>100</v>
      </c>
      <c r="I261" s="328">
        <f>B261-G261</f>
        <v>0</v>
      </c>
      <c r="J261" s="464"/>
    </row>
    <row r="262" spans="1:42" ht="23.25" customHeight="1" x14ac:dyDescent="0.25">
      <c r="A262" s="285" t="s">
        <v>2</v>
      </c>
      <c r="B262" s="329">
        <v>243.03262000000001</v>
      </c>
      <c r="C262" s="329">
        <v>243.03262000000001</v>
      </c>
      <c r="D262" s="329">
        <f t="shared" ref="D262" si="40">C262/B262*100</f>
        <v>100</v>
      </c>
      <c r="E262" s="329">
        <v>243.03262000000001</v>
      </c>
      <c r="F262" s="329">
        <f t="shared" ref="F262" si="41">E262/B262*100</f>
        <v>100</v>
      </c>
      <c r="G262" s="329">
        <v>243.03262000000001</v>
      </c>
      <c r="H262" s="329">
        <f t="shared" ref="H262" si="42">G262/B262*100</f>
        <v>100</v>
      </c>
      <c r="I262" s="329">
        <f>B262-G262</f>
        <v>0</v>
      </c>
      <c r="J262" s="464"/>
    </row>
    <row r="263" spans="1:42" s="273" customFormat="1" ht="20.100000000000001" customHeight="1" x14ac:dyDescent="0.25">
      <c r="A263" s="381" t="s">
        <v>427</v>
      </c>
      <c r="B263" s="382"/>
      <c r="C263" s="382"/>
      <c r="D263" s="382"/>
      <c r="E263" s="382"/>
      <c r="F263" s="382"/>
      <c r="G263" s="382"/>
      <c r="H263" s="382"/>
      <c r="I263" s="382"/>
      <c r="J263" s="383"/>
      <c r="K263" s="272"/>
      <c r="L263" s="272"/>
      <c r="M263" s="272"/>
      <c r="N263" s="272"/>
      <c r="O263" s="272"/>
      <c r="P263" s="272"/>
      <c r="Q263" s="272"/>
      <c r="R263" s="272"/>
      <c r="S263" s="272"/>
      <c r="T263" s="272"/>
      <c r="U263" s="272"/>
      <c r="V263" s="272"/>
      <c r="W263" s="272"/>
      <c r="X263" s="272"/>
      <c r="Y263" s="272"/>
      <c r="Z263" s="272"/>
      <c r="AA263" s="272"/>
      <c r="AB263" s="272"/>
      <c r="AC263" s="272"/>
      <c r="AD263" s="272"/>
      <c r="AE263" s="272"/>
      <c r="AF263" s="272"/>
      <c r="AG263" s="272"/>
      <c r="AH263" s="272"/>
      <c r="AI263" s="272"/>
      <c r="AJ263" s="272"/>
      <c r="AK263" s="272"/>
      <c r="AL263" s="272"/>
      <c r="AM263" s="272"/>
      <c r="AN263" s="272"/>
      <c r="AO263" s="272"/>
      <c r="AP263" s="272"/>
    </row>
    <row r="264" spans="1:42" s="22" customFormat="1" ht="20.100000000000001" customHeight="1" x14ac:dyDescent="0.25">
      <c r="A264" s="408" t="s">
        <v>446</v>
      </c>
      <c r="B264" s="409"/>
      <c r="C264" s="409"/>
      <c r="D264" s="409"/>
      <c r="E264" s="409"/>
      <c r="F264" s="409"/>
      <c r="G264" s="409"/>
      <c r="H264" s="409"/>
      <c r="I264" s="409"/>
      <c r="J264" s="410"/>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row>
    <row r="265" spans="1:42" s="275" customFormat="1" ht="20.100000000000001" customHeight="1" x14ac:dyDescent="0.25">
      <c r="A265" s="387" t="s">
        <v>419</v>
      </c>
      <c r="B265" s="388"/>
      <c r="C265" s="388"/>
      <c r="D265" s="388"/>
      <c r="E265" s="388"/>
      <c r="F265" s="388"/>
      <c r="G265" s="388"/>
      <c r="H265" s="388"/>
      <c r="I265" s="388"/>
      <c r="J265" s="389"/>
      <c r="K265" s="274"/>
      <c r="L265" s="274"/>
      <c r="M265" s="274"/>
      <c r="N265" s="274"/>
      <c r="O265" s="274"/>
      <c r="P265" s="274"/>
      <c r="Q265" s="274"/>
      <c r="R265" s="274"/>
      <c r="S265" s="274"/>
      <c r="T265" s="274"/>
      <c r="U265" s="274"/>
      <c r="V265" s="274"/>
      <c r="W265" s="274"/>
      <c r="X265" s="274"/>
      <c r="Y265" s="274"/>
      <c r="Z265" s="274"/>
      <c r="AA265" s="274"/>
      <c r="AB265" s="274"/>
      <c r="AC265" s="274"/>
      <c r="AD265" s="274"/>
      <c r="AE265" s="274"/>
      <c r="AF265" s="274"/>
      <c r="AG265" s="274"/>
      <c r="AH265" s="274"/>
      <c r="AI265" s="274"/>
      <c r="AJ265" s="274"/>
      <c r="AK265" s="274"/>
      <c r="AL265" s="274"/>
      <c r="AM265" s="274"/>
      <c r="AN265" s="274"/>
      <c r="AO265" s="274"/>
      <c r="AP265" s="274"/>
    </row>
    <row r="266" spans="1:42" s="22" customFormat="1" ht="21.75" customHeight="1" x14ac:dyDescent="0.25">
      <c r="A266" s="408" t="s">
        <v>447</v>
      </c>
      <c r="B266" s="409"/>
      <c r="C266" s="409"/>
      <c r="D266" s="409"/>
      <c r="E266" s="409"/>
      <c r="F266" s="409"/>
      <c r="G266" s="409"/>
      <c r="H266" s="409"/>
      <c r="I266" s="409"/>
      <c r="J266" s="410"/>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row>
    <row r="267" spans="1:42" s="22" customFormat="1" x14ac:dyDescent="0.25">
      <c r="A267" s="450" t="s">
        <v>96</v>
      </c>
      <c r="B267" s="451"/>
      <c r="C267" s="451"/>
      <c r="D267" s="451"/>
      <c r="E267" s="451"/>
      <c r="F267" s="451"/>
      <c r="G267" s="451"/>
      <c r="H267" s="451"/>
      <c r="I267" s="451"/>
      <c r="J267" s="452"/>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row>
    <row r="268" spans="1:42" ht="42" customHeight="1" x14ac:dyDescent="0.25">
      <c r="A268" s="281" t="s">
        <v>421</v>
      </c>
      <c r="B268" s="175">
        <f>SUM(B269:B272)</f>
        <v>3521.5</v>
      </c>
      <c r="C268" s="175">
        <f>SUM(C269:C272)</f>
        <v>2145.86</v>
      </c>
      <c r="D268" s="175">
        <f>C268/B268*100</f>
        <v>60.935964787732502</v>
      </c>
      <c r="E268" s="175">
        <f>SUM(E269:E272)</f>
        <v>2145.86</v>
      </c>
      <c r="F268" s="175">
        <f>E268/B268*100</f>
        <v>60.935964787732502</v>
      </c>
      <c r="G268" s="175">
        <f>SUM(G269:G272)</f>
        <v>2145.86</v>
      </c>
      <c r="H268" s="175">
        <f>G268/B268*100</f>
        <v>60.935964787732502</v>
      </c>
      <c r="I268" s="175">
        <f>B268-G268</f>
        <v>1375.6399999999999</v>
      </c>
      <c r="J268" s="390" t="s">
        <v>498</v>
      </c>
    </row>
    <row r="269" spans="1:42" ht="19.5" x14ac:dyDescent="0.25">
      <c r="A269" s="73" t="s">
        <v>0</v>
      </c>
      <c r="B269" s="175">
        <v>3521.5</v>
      </c>
      <c r="C269" s="175">
        <v>2145.86</v>
      </c>
      <c r="D269" s="175">
        <f>C269/B269*100</f>
        <v>60.935964787732502</v>
      </c>
      <c r="E269" s="175">
        <v>2145.86</v>
      </c>
      <c r="F269" s="175">
        <f>E269/B269*100</f>
        <v>60.935964787732502</v>
      </c>
      <c r="G269" s="175">
        <v>2145.86</v>
      </c>
      <c r="H269" s="175">
        <f>G269/B269*100</f>
        <v>60.935964787732502</v>
      </c>
      <c r="I269" s="175">
        <f>B269-G269</f>
        <v>1375.6399999999999</v>
      </c>
      <c r="J269" s="391"/>
    </row>
    <row r="270" spans="1:42" ht="19.5" x14ac:dyDescent="0.25">
      <c r="A270" s="73" t="s">
        <v>1</v>
      </c>
      <c r="B270" s="175">
        <v>0</v>
      </c>
      <c r="C270" s="175">
        <v>0</v>
      </c>
      <c r="D270" s="175">
        <v>0</v>
      </c>
      <c r="E270" s="175">
        <v>0</v>
      </c>
      <c r="F270" s="175">
        <v>0</v>
      </c>
      <c r="G270" s="175">
        <v>0</v>
      </c>
      <c r="H270" s="175">
        <v>0</v>
      </c>
      <c r="I270" s="175">
        <f>B270-G270</f>
        <v>0</v>
      </c>
      <c r="J270" s="391"/>
    </row>
    <row r="271" spans="1:42" x14ac:dyDescent="0.25">
      <c r="A271" s="276" t="s">
        <v>2</v>
      </c>
      <c r="B271" s="338">
        <v>0</v>
      </c>
      <c r="C271" s="338">
        <v>0</v>
      </c>
      <c r="D271" s="176">
        <v>0</v>
      </c>
      <c r="E271" s="338">
        <v>0</v>
      </c>
      <c r="F271" s="176">
        <v>0</v>
      </c>
      <c r="G271" s="338">
        <v>0</v>
      </c>
      <c r="H271" s="176">
        <v>0</v>
      </c>
      <c r="I271" s="338">
        <f>B271-G271</f>
        <v>0</v>
      </c>
      <c r="J271" s="391"/>
    </row>
    <row r="272" spans="1:42" x14ac:dyDescent="0.25">
      <c r="A272" s="60" t="s">
        <v>3</v>
      </c>
      <c r="B272" s="176">
        <v>0</v>
      </c>
      <c r="C272" s="176">
        <v>0</v>
      </c>
      <c r="D272" s="176">
        <v>0</v>
      </c>
      <c r="E272" s="176">
        <v>0</v>
      </c>
      <c r="F272" s="176">
        <v>0</v>
      </c>
      <c r="G272" s="176">
        <v>0</v>
      </c>
      <c r="H272" s="176">
        <v>0</v>
      </c>
      <c r="I272" s="176">
        <f>B272-G272</f>
        <v>0</v>
      </c>
      <c r="J272" s="392"/>
    </row>
    <row r="273" spans="1:42" s="275" customFormat="1" x14ac:dyDescent="0.25">
      <c r="A273" s="401" t="s">
        <v>235</v>
      </c>
      <c r="B273" s="402"/>
      <c r="C273" s="402"/>
      <c r="D273" s="402"/>
      <c r="E273" s="402"/>
      <c r="F273" s="402"/>
      <c r="G273" s="402"/>
      <c r="H273" s="402"/>
      <c r="I273" s="402"/>
      <c r="J273" s="402"/>
      <c r="K273" s="274"/>
      <c r="L273" s="274"/>
      <c r="M273" s="274"/>
      <c r="N273" s="274"/>
      <c r="O273" s="274"/>
      <c r="P273" s="274"/>
      <c r="Q273" s="274"/>
      <c r="R273" s="274"/>
      <c r="S273" s="274"/>
      <c r="T273" s="274"/>
      <c r="U273" s="274"/>
      <c r="V273" s="274"/>
      <c r="W273" s="274"/>
      <c r="X273" s="274"/>
      <c r="Y273" s="274"/>
      <c r="Z273" s="274"/>
      <c r="AA273" s="274"/>
      <c r="AB273" s="274"/>
      <c r="AC273" s="274"/>
      <c r="AD273" s="274"/>
      <c r="AE273" s="274"/>
      <c r="AF273" s="274"/>
      <c r="AG273" s="274"/>
      <c r="AH273" s="274"/>
      <c r="AI273" s="274"/>
      <c r="AJ273" s="274"/>
      <c r="AK273" s="274"/>
      <c r="AL273" s="274"/>
      <c r="AM273" s="274"/>
      <c r="AN273" s="274"/>
      <c r="AO273" s="274"/>
      <c r="AP273" s="274"/>
    </row>
    <row r="274" spans="1:42" x14ac:dyDescent="0.25">
      <c r="A274" s="415" t="s">
        <v>499</v>
      </c>
      <c r="B274" s="416"/>
      <c r="C274" s="416"/>
      <c r="D274" s="416"/>
      <c r="E274" s="416"/>
      <c r="F274" s="416"/>
      <c r="G274" s="416"/>
      <c r="H274" s="416"/>
      <c r="I274" s="416"/>
      <c r="J274" s="416"/>
    </row>
    <row r="275" spans="1:42" s="322" customFormat="1" x14ac:dyDescent="0.25">
      <c r="A275" s="423" t="s">
        <v>158</v>
      </c>
      <c r="B275" s="423"/>
      <c r="C275" s="423"/>
      <c r="D275" s="423"/>
      <c r="E275" s="423"/>
      <c r="F275" s="423"/>
      <c r="G275" s="423"/>
      <c r="H275" s="423"/>
      <c r="I275" s="423"/>
      <c r="J275" s="423"/>
      <c r="K275" s="321"/>
      <c r="L275" s="321"/>
      <c r="M275" s="321"/>
      <c r="N275" s="321"/>
      <c r="O275" s="321"/>
      <c r="P275" s="321"/>
      <c r="Q275" s="321"/>
      <c r="R275" s="321"/>
      <c r="S275" s="321"/>
      <c r="T275" s="321"/>
      <c r="U275" s="321"/>
      <c r="V275" s="321"/>
      <c r="W275" s="321"/>
      <c r="X275" s="321"/>
      <c r="Y275" s="321"/>
      <c r="Z275" s="321"/>
      <c r="AA275" s="321"/>
      <c r="AB275" s="321"/>
      <c r="AC275" s="321"/>
      <c r="AD275" s="321"/>
      <c r="AE275" s="321"/>
      <c r="AF275" s="321"/>
      <c r="AG275" s="321"/>
      <c r="AH275" s="321"/>
      <c r="AI275" s="321"/>
      <c r="AJ275" s="321"/>
      <c r="AK275" s="321"/>
      <c r="AL275" s="321"/>
      <c r="AM275" s="321"/>
      <c r="AN275" s="321"/>
      <c r="AO275" s="321"/>
      <c r="AP275" s="321"/>
    </row>
    <row r="276" spans="1:42" s="322" customFormat="1" x14ac:dyDescent="0.25">
      <c r="A276" s="424" t="s">
        <v>118</v>
      </c>
      <c r="B276" s="424"/>
      <c r="C276" s="424"/>
      <c r="D276" s="424"/>
      <c r="E276" s="424"/>
      <c r="F276" s="424"/>
      <c r="G276" s="424"/>
      <c r="H276" s="424"/>
      <c r="I276" s="424"/>
      <c r="J276" s="424"/>
      <c r="K276" s="321"/>
      <c r="L276" s="321"/>
      <c r="M276" s="321"/>
      <c r="N276" s="321"/>
      <c r="O276" s="321"/>
      <c r="P276" s="321"/>
      <c r="Q276" s="321"/>
      <c r="R276" s="321"/>
      <c r="S276" s="321"/>
      <c r="T276" s="321"/>
      <c r="U276" s="321"/>
      <c r="V276" s="321"/>
      <c r="W276" s="321"/>
      <c r="X276" s="321"/>
      <c r="Y276" s="321"/>
      <c r="Z276" s="321"/>
      <c r="AA276" s="321"/>
      <c r="AB276" s="321"/>
      <c r="AC276" s="321"/>
      <c r="AD276" s="321"/>
      <c r="AE276" s="321"/>
      <c r="AF276" s="321"/>
      <c r="AG276" s="321"/>
      <c r="AH276" s="321"/>
      <c r="AI276" s="321"/>
      <c r="AJ276" s="321"/>
      <c r="AK276" s="321"/>
      <c r="AL276" s="321"/>
      <c r="AM276" s="321"/>
      <c r="AN276" s="321"/>
      <c r="AO276" s="321"/>
      <c r="AP276" s="321"/>
    </row>
    <row r="277" spans="1:42" s="322" customFormat="1" x14ac:dyDescent="0.25">
      <c r="A277" s="428" t="s">
        <v>236</v>
      </c>
      <c r="B277" s="428"/>
      <c r="C277" s="428"/>
      <c r="D277" s="428"/>
      <c r="E277" s="428"/>
      <c r="F277" s="428"/>
      <c r="G277" s="428"/>
      <c r="H277" s="428"/>
      <c r="I277" s="428"/>
      <c r="J277" s="428"/>
      <c r="K277" s="321"/>
      <c r="L277" s="321"/>
      <c r="M277" s="321"/>
      <c r="N277" s="321"/>
      <c r="O277" s="321"/>
      <c r="P277" s="321"/>
      <c r="Q277" s="321"/>
      <c r="R277" s="321"/>
      <c r="S277" s="321"/>
      <c r="T277" s="321"/>
      <c r="U277" s="321"/>
      <c r="V277" s="321"/>
      <c r="W277" s="321"/>
      <c r="X277" s="321"/>
      <c r="Y277" s="321"/>
      <c r="Z277" s="321"/>
      <c r="AA277" s="321"/>
      <c r="AB277" s="321"/>
      <c r="AC277" s="321"/>
      <c r="AD277" s="321"/>
      <c r="AE277" s="321"/>
      <c r="AF277" s="321"/>
      <c r="AG277" s="321"/>
      <c r="AH277" s="321"/>
      <c r="AI277" s="321"/>
      <c r="AJ277" s="321"/>
      <c r="AK277" s="321"/>
      <c r="AL277" s="321"/>
      <c r="AM277" s="321"/>
      <c r="AN277" s="321"/>
      <c r="AO277" s="321"/>
      <c r="AP277" s="321"/>
    </row>
    <row r="278" spans="1:42" s="323" customFormat="1" ht="78" customHeight="1" x14ac:dyDescent="0.25">
      <c r="A278" s="271" t="s">
        <v>435</v>
      </c>
      <c r="B278" s="183">
        <f>SUM(B279:B282)</f>
        <v>886803.5</v>
      </c>
      <c r="C278" s="183">
        <f>SUM(C279:C282)</f>
        <v>778984.6</v>
      </c>
      <c r="D278" s="183">
        <f>C278/B278*100</f>
        <v>87.841849970145574</v>
      </c>
      <c r="E278" s="183">
        <f>SUM(E279:E282)</f>
        <v>778984.6</v>
      </c>
      <c r="F278" s="183">
        <f>E278/B278*100</f>
        <v>87.841849970145574</v>
      </c>
      <c r="G278" s="183">
        <f>SUM(G279:G282)</f>
        <v>779450.89999999991</v>
      </c>
      <c r="H278" s="183">
        <f>G278/B278*100</f>
        <v>87.894432081064167</v>
      </c>
      <c r="I278" s="183">
        <f t="shared" ref="I278:I308" si="43">B278-G278</f>
        <v>107352.60000000009</v>
      </c>
      <c r="J278" s="390" t="s">
        <v>563</v>
      </c>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row>
    <row r="279" spans="1:42" s="323" customFormat="1" ht="19.5" x14ac:dyDescent="0.25">
      <c r="A279" s="78" t="s">
        <v>0</v>
      </c>
      <c r="B279" s="183">
        <f>B285+B290</f>
        <v>0</v>
      </c>
      <c r="C279" s="183">
        <f>C285+C290</f>
        <v>0</v>
      </c>
      <c r="D279" s="183">
        <f>D285+D290</f>
        <v>0</v>
      </c>
      <c r="E279" s="183">
        <f>E285+E290</f>
        <v>0</v>
      </c>
      <c r="F279" s="183">
        <v>0</v>
      </c>
      <c r="G279" s="183">
        <f>G285+G290</f>
        <v>0</v>
      </c>
      <c r="H279" s="183">
        <v>0</v>
      </c>
      <c r="I279" s="183">
        <f t="shared" si="43"/>
        <v>0</v>
      </c>
      <c r="J279" s="391"/>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row>
    <row r="280" spans="1:42" s="323" customFormat="1" ht="19.5" x14ac:dyDescent="0.25">
      <c r="A280" s="78" t="s">
        <v>1</v>
      </c>
      <c r="B280" s="183">
        <f>B286+B291</f>
        <v>827090.5</v>
      </c>
      <c r="C280" s="183">
        <f t="shared" ref="C280" si="44">C286+C291</f>
        <v>732245.5</v>
      </c>
      <c r="D280" s="183">
        <f t="shared" ref="B280:D282" si="45">D286+D291</f>
        <v>188.38912498844667</v>
      </c>
      <c r="E280" s="183">
        <f t="shared" ref="E280" si="46">E286+E291</f>
        <v>732245.5</v>
      </c>
      <c r="F280" s="183">
        <f>E280/B280*100</f>
        <v>88.532693822501898</v>
      </c>
      <c r="G280" s="183">
        <f t="shared" ref="G280" si="47">G286+G291</f>
        <v>732683.7</v>
      </c>
      <c r="H280" s="183">
        <f>G280/B280*100</f>
        <v>88.58567472362455</v>
      </c>
      <c r="I280" s="183">
        <f t="shared" si="43"/>
        <v>94406.800000000047</v>
      </c>
      <c r="J280" s="391" t="s">
        <v>10</v>
      </c>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row>
    <row r="281" spans="1:42" s="323" customFormat="1" x14ac:dyDescent="0.25">
      <c r="A281" s="79" t="s">
        <v>2</v>
      </c>
      <c r="B281" s="184">
        <f>B287+B292</f>
        <v>59713</v>
      </c>
      <c r="C281" s="184">
        <f t="shared" ref="C281" si="48">C287+C292</f>
        <v>46739.100000000006</v>
      </c>
      <c r="D281" s="184">
        <f t="shared" si="45"/>
        <v>103.75547338633774</v>
      </c>
      <c r="E281" s="184">
        <f t="shared" ref="E281" si="49">E287+E292</f>
        <v>46739.100000000006</v>
      </c>
      <c r="F281" s="184">
        <f>E281/B281*100</f>
        <v>78.272905397484649</v>
      </c>
      <c r="G281" s="184">
        <f t="shared" ref="G281" si="50">G287+G292</f>
        <v>46767.200000000004</v>
      </c>
      <c r="H281" s="184">
        <f>G281/B281*100</f>
        <v>78.319963826972355</v>
      </c>
      <c r="I281" s="184">
        <f t="shared" si="43"/>
        <v>12945.799999999996</v>
      </c>
      <c r="J281" s="391"/>
      <c r="K281" s="217"/>
      <c r="L281" s="217"/>
      <c r="M281" s="217"/>
      <c r="N281" s="217"/>
      <c r="O281" s="217"/>
      <c r="P281" s="217"/>
      <c r="Q281" s="217"/>
      <c r="R281" s="217"/>
      <c r="S281" s="217"/>
      <c r="T281" s="217"/>
      <c r="U281" s="217"/>
      <c r="V281" s="217"/>
      <c r="W281" s="217"/>
      <c r="X281" s="217"/>
      <c r="Y281" s="217"/>
      <c r="Z281" s="217"/>
      <c r="AA281" s="217"/>
      <c r="AB281" s="217"/>
      <c r="AC281" s="217"/>
      <c r="AD281" s="217"/>
      <c r="AE281" s="217"/>
      <c r="AF281" s="217"/>
      <c r="AG281" s="217"/>
      <c r="AH281" s="217"/>
      <c r="AI281" s="217"/>
      <c r="AJ281" s="217"/>
      <c r="AK281" s="217"/>
      <c r="AL281" s="217"/>
      <c r="AM281" s="217"/>
      <c r="AN281" s="217"/>
      <c r="AO281" s="217"/>
      <c r="AP281" s="217"/>
    </row>
    <row r="282" spans="1:42" s="323" customFormat="1" x14ac:dyDescent="0.25">
      <c r="A282" s="79" t="s">
        <v>3</v>
      </c>
      <c r="B282" s="184">
        <f t="shared" si="45"/>
        <v>0</v>
      </c>
      <c r="C282" s="184">
        <f t="shared" ref="C282" si="51">C288+C293</f>
        <v>0</v>
      </c>
      <c r="D282" s="184">
        <f t="shared" si="45"/>
        <v>0</v>
      </c>
      <c r="E282" s="184">
        <f t="shared" ref="E282" si="52">E288+E293</f>
        <v>0</v>
      </c>
      <c r="F282" s="184">
        <v>0</v>
      </c>
      <c r="G282" s="184">
        <f t="shared" ref="G282" si="53">G288+G293</f>
        <v>0</v>
      </c>
      <c r="H282" s="184">
        <v>0</v>
      </c>
      <c r="I282" s="184">
        <f t="shared" si="43"/>
        <v>0</v>
      </c>
      <c r="J282" s="392"/>
      <c r="K282" s="217"/>
      <c r="L282" s="217"/>
      <c r="M282" s="217"/>
      <c r="N282" s="217"/>
      <c r="O282" s="217"/>
      <c r="P282" s="217"/>
      <c r="Q282" s="217"/>
      <c r="R282" s="217"/>
      <c r="S282" s="217"/>
      <c r="T282" s="217"/>
      <c r="U282" s="217"/>
      <c r="V282" s="217"/>
      <c r="W282" s="217"/>
      <c r="X282" s="217"/>
      <c r="Y282" s="217"/>
      <c r="Z282" s="217"/>
      <c r="AA282" s="217"/>
      <c r="AB282" s="217"/>
      <c r="AC282" s="217"/>
      <c r="AD282" s="217"/>
      <c r="AE282" s="217"/>
      <c r="AF282" s="217"/>
      <c r="AG282" s="217"/>
      <c r="AH282" s="217"/>
      <c r="AI282" s="217"/>
      <c r="AJ282" s="217"/>
      <c r="AK282" s="217"/>
      <c r="AL282" s="217"/>
      <c r="AM282" s="217"/>
      <c r="AN282" s="217"/>
      <c r="AO282" s="217"/>
      <c r="AP282" s="217"/>
    </row>
    <row r="283" spans="1:42" s="22" customFormat="1" x14ac:dyDescent="0.25">
      <c r="A283" s="376" t="s">
        <v>38</v>
      </c>
      <c r="B283" s="376"/>
      <c r="C283" s="376"/>
      <c r="D283" s="376"/>
      <c r="E283" s="376"/>
      <c r="F283" s="376"/>
      <c r="G283" s="376"/>
      <c r="H283" s="376"/>
      <c r="I283" s="376"/>
      <c r="J283" s="376"/>
      <c r="K283" s="217"/>
      <c r="L283" s="217"/>
      <c r="M283" s="217"/>
      <c r="N283" s="217"/>
      <c r="O283" s="217"/>
      <c r="P283" s="217"/>
      <c r="Q283" s="217"/>
      <c r="R283" s="217"/>
      <c r="S283" s="217"/>
      <c r="T283" s="217"/>
      <c r="U283" s="217"/>
      <c r="V283" s="217"/>
      <c r="W283" s="217"/>
      <c r="X283" s="217"/>
      <c r="Y283" s="217"/>
      <c r="Z283" s="217"/>
      <c r="AA283" s="217"/>
      <c r="AB283" s="217"/>
      <c r="AC283" s="217"/>
      <c r="AD283" s="217"/>
      <c r="AE283" s="217"/>
      <c r="AF283" s="217"/>
      <c r="AG283" s="217"/>
      <c r="AH283" s="217"/>
      <c r="AI283" s="217"/>
      <c r="AJ283" s="217"/>
      <c r="AK283" s="217"/>
      <c r="AL283" s="217"/>
      <c r="AM283" s="217"/>
      <c r="AN283" s="217"/>
      <c r="AO283" s="217"/>
      <c r="AP283" s="217"/>
    </row>
    <row r="284" spans="1:42" s="323" customFormat="1" ht="24" customHeight="1" x14ac:dyDescent="0.25">
      <c r="A284" s="362" t="s">
        <v>39</v>
      </c>
      <c r="B284" s="183">
        <f>SUM(B285:B288)</f>
        <v>13107.3</v>
      </c>
      <c r="C284" s="183">
        <f>SUM(C285:C288)</f>
        <v>10879.8</v>
      </c>
      <c r="D284" s="183">
        <f>C284/B284*100</f>
        <v>83.005653338216106</v>
      </c>
      <c r="E284" s="183">
        <f>SUM(E285:E288)</f>
        <v>10879.8</v>
      </c>
      <c r="F284" s="183">
        <f>E284/B284*100</f>
        <v>83.005653338216106</v>
      </c>
      <c r="G284" s="183">
        <f>SUM(G285:G288)</f>
        <v>10879.8</v>
      </c>
      <c r="H284" s="183">
        <f>G284/B284*100</f>
        <v>83.005653338216106</v>
      </c>
      <c r="I284" s="183">
        <f t="shared" ref="I284:I288" si="54">B284-G284</f>
        <v>2227.5</v>
      </c>
      <c r="J284" s="390" t="s">
        <v>466</v>
      </c>
      <c r="K284" s="217"/>
      <c r="L284" s="217"/>
      <c r="M284" s="217"/>
      <c r="N284" s="217"/>
      <c r="O284" s="217"/>
      <c r="P284" s="217"/>
      <c r="Q284" s="217"/>
      <c r="R284" s="217"/>
      <c r="S284" s="217"/>
      <c r="T284" s="217"/>
      <c r="U284" s="217"/>
      <c r="V284" s="217"/>
      <c r="W284" s="217"/>
      <c r="X284" s="217"/>
      <c r="Y284" s="217"/>
      <c r="Z284" s="217"/>
      <c r="AA284" s="217"/>
      <c r="AB284" s="217"/>
      <c r="AC284" s="217"/>
      <c r="AD284" s="217"/>
      <c r="AE284" s="217"/>
      <c r="AF284" s="217"/>
      <c r="AG284" s="217"/>
      <c r="AH284" s="217"/>
      <c r="AI284" s="217"/>
      <c r="AJ284" s="217"/>
      <c r="AK284" s="217"/>
      <c r="AL284" s="217"/>
      <c r="AM284" s="217"/>
      <c r="AN284" s="217"/>
      <c r="AO284" s="217"/>
      <c r="AP284" s="217"/>
    </row>
    <row r="285" spans="1:42" s="323" customFormat="1" ht="22.5" customHeight="1" x14ac:dyDescent="0.25">
      <c r="A285" s="286" t="s">
        <v>0</v>
      </c>
      <c r="B285" s="183">
        <v>0</v>
      </c>
      <c r="C285" s="183">
        <v>0</v>
      </c>
      <c r="D285" s="183">
        <v>0</v>
      </c>
      <c r="E285" s="183">
        <v>0</v>
      </c>
      <c r="F285" s="183">
        <v>0</v>
      </c>
      <c r="G285" s="183">
        <v>0</v>
      </c>
      <c r="H285" s="183">
        <v>0</v>
      </c>
      <c r="I285" s="183">
        <f t="shared" si="54"/>
        <v>0</v>
      </c>
      <c r="J285" s="391"/>
      <c r="K285" s="217"/>
      <c r="L285" s="217"/>
      <c r="M285" s="217"/>
      <c r="N285" s="217"/>
      <c r="O285" s="217"/>
      <c r="P285" s="217"/>
      <c r="Q285" s="217"/>
      <c r="R285" s="217"/>
      <c r="S285" s="217"/>
      <c r="T285" s="217"/>
      <c r="U285" s="217"/>
      <c r="V285" s="217"/>
      <c r="W285" s="217"/>
      <c r="X285" s="217"/>
      <c r="Y285" s="217"/>
      <c r="Z285" s="217"/>
      <c r="AA285" s="217"/>
      <c r="AB285" s="217"/>
      <c r="AC285" s="217"/>
      <c r="AD285" s="217"/>
      <c r="AE285" s="217"/>
      <c r="AF285" s="217"/>
      <c r="AG285" s="217"/>
      <c r="AH285" s="217"/>
      <c r="AI285" s="217"/>
      <c r="AJ285" s="217"/>
      <c r="AK285" s="217"/>
      <c r="AL285" s="217"/>
      <c r="AM285" s="217"/>
      <c r="AN285" s="217"/>
      <c r="AO285" s="217"/>
      <c r="AP285" s="217"/>
    </row>
    <row r="286" spans="1:42" s="323" customFormat="1" ht="22.5" customHeight="1" x14ac:dyDescent="0.25">
      <c r="A286" s="366" t="s">
        <v>1</v>
      </c>
      <c r="B286" s="183">
        <v>10227</v>
      </c>
      <c r="C286" s="183">
        <v>10227</v>
      </c>
      <c r="D286" s="183">
        <f>C286/B286*100</f>
        <v>100</v>
      </c>
      <c r="E286" s="183">
        <v>10227</v>
      </c>
      <c r="F286" s="183">
        <f>E286/B286*100</f>
        <v>100</v>
      </c>
      <c r="G286" s="183">
        <v>10227</v>
      </c>
      <c r="H286" s="183">
        <f>G286/B286*100</f>
        <v>100</v>
      </c>
      <c r="I286" s="183">
        <f t="shared" si="54"/>
        <v>0</v>
      </c>
      <c r="J286" s="391"/>
      <c r="K286" s="217"/>
      <c r="L286" s="217"/>
      <c r="M286" s="217"/>
      <c r="N286" s="217"/>
      <c r="O286" s="217"/>
      <c r="P286" s="217"/>
      <c r="Q286" s="217"/>
      <c r="R286" s="217"/>
      <c r="S286" s="217"/>
      <c r="T286" s="217"/>
      <c r="U286" s="217"/>
      <c r="V286" s="217"/>
      <c r="W286" s="217"/>
      <c r="X286" s="217"/>
      <c r="Y286" s="217"/>
      <c r="Z286" s="217"/>
      <c r="AA286" s="217"/>
      <c r="AB286" s="217"/>
      <c r="AC286" s="217"/>
      <c r="AD286" s="217"/>
      <c r="AE286" s="217"/>
      <c r="AF286" s="217"/>
      <c r="AG286" s="217"/>
      <c r="AH286" s="217"/>
      <c r="AI286" s="217"/>
      <c r="AJ286" s="217"/>
      <c r="AK286" s="217"/>
      <c r="AL286" s="217"/>
      <c r="AM286" s="217"/>
      <c r="AN286" s="217"/>
      <c r="AO286" s="217"/>
      <c r="AP286" s="217"/>
    </row>
    <row r="287" spans="1:42" s="323" customFormat="1" ht="22.5" customHeight="1" x14ac:dyDescent="0.25">
      <c r="A287" s="367" t="s">
        <v>2</v>
      </c>
      <c r="B287" s="184">
        <v>2880.3</v>
      </c>
      <c r="C287" s="184">
        <v>652.79999999999995</v>
      </c>
      <c r="D287" s="184">
        <f>C287/B287*100</f>
        <v>22.66430580147901</v>
      </c>
      <c r="E287" s="184">
        <v>652.79999999999995</v>
      </c>
      <c r="F287" s="184">
        <f>E287/B287*100</f>
        <v>22.66430580147901</v>
      </c>
      <c r="G287" s="184">
        <v>652.79999999999995</v>
      </c>
      <c r="H287" s="184">
        <f>G287/B287*100</f>
        <v>22.66430580147901</v>
      </c>
      <c r="I287" s="184">
        <f t="shared" si="54"/>
        <v>2227.5</v>
      </c>
      <c r="J287" s="391"/>
      <c r="K287" s="217"/>
      <c r="L287" s="217"/>
      <c r="M287" s="217"/>
      <c r="N287" s="217"/>
      <c r="O287" s="217"/>
      <c r="P287" s="217"/>
      <c r="Q287" s="217"/>
      <c r="R287" s="217"/>
      <c r="S287" s="217"/>
      <c r="T287" s="217"/>
      <c r="U287" s="217"/>
      <c r="V287" s="217"/>
      <c r="W287" s="217"/>
      <c r="X287" s="217"/>
      <c r="Y287" s="217"/>
      <c r="Z287" s="217"/>
      <c r="AA287" s="217"/>
      <c r="AB287" s="217"/>
      <c r="AC287" s="217"/>
      <c r="AD287" s="217"/>
      <c r="AE287" s="217"/>
      <c r="AF287" s="217"/>
      <c r="AG287" s="217"/>
      <c r="AH287" s="217"/>
      <c r="AI287" s="217"/>
      <c r="AJ287" s="217"/>
      <c r="AK287" s="217"/>
      <c r="AL287" s="217"/>
      <c r="AM287" s="217"/>
      <c r="AN287" s="217"/>
      <c r="AO287" s="217"/>
      <c r="AP287" s="217"/>
    </row>
    <row r="288" spans="1:42" s="323" customFormat="1" ht="22.5" customHeight="1" x14ac:dyDescent="0.25">
      <c r="A288" s="79" t="s">
        <v>3</v>
      </c>
      <c r="B288" s="184">
        <v>0</v>
      </c>
      <c r="C288" s="184">
        <v>0</v>
      </c>
      <c r="D288" s="184">
        <v>0</v>
      </c>
      <c r="E288" s="184">
        <v>0</v>
      </c>
      <c r="F288" s="184">
        <v>0</v>
      </c>
      <c r="G288" s="184">
        <v>0</v>
      </c>
      <c r="H288" s="184">
        <v>0</v>
      </c>
      <c r="I288" s="184">
        <f t="shared" si="54"/>
        <v>0</v>
      </c>
      <c r="J288" s="392"/>
      <c r="K288" s="217"/>
      <c r="L288" s="217"/>
      <c r="M288" s="217"/>
      <c r="N288" s="217"/>
      <c r="O288" s="217"/>
      <c r="P288" s="217"/>
      <c r="Q288" s="217"/>
      <c r="R288" s="217"/>
      <c r="S288" s="217"/>
      <c r="T288" s="217"/>
      <c r="U288" s="217"/>
      <c r="V288" s="217"/>
      <c r="W288" s="217"/>
      <c r="X288" s="217"/>
      <c r="Y288" s="217"/>
      <c r="Z288" s="217"/>
      <c r="AA288" s="217"/>
      <c r="AB288" s="217"/>
      <c r="AC288" s="217"/>
      <c r="AD288" s="217"/>
      <c r="AE288" s="217"/>
      <c r="AF288" s="217"/>
      <c r="AG288" s="217"/>
      <c r="AH288" s="217"/>
      <c r="AI288" s="217"/>
      <c r="AJ288" s="217"/>
      <c r="AK288" s="217"/>
      <c r="AL288" s="217"/>
      <c r="AM288" s="217"/>
      <c r="AN288" s="217"/>
      <c r="AO288" s="217"/>
      <c r="AP288" s="217"/>
    </row>
    <row r="289" spans="1:42" s="22" customFormat="1" ht="409.5" customHeight="1" x14ac:dyDescent="0.25">
      <c r="A289" s="293" t="s">
        <v>40</v>
      </c>
      <c r="B289" s="175">
        <f>SUM(B290:B293)</f>
        <v>873696.2</v>
      </c>
      <c r="C289" s="175">
        <f>SUM(C290:C293)</f>
        <v>768104.8</v>
      </c>
      <c r="D289" s="175">
        <f>C289/B289*100</f>
        <v>87.914403198732018</v>
      </c>
      <c r="E289" s="175">
        <f>SUM(E290:E293)</f>
        <v>768104.8</v>
      </c>
      <c r="F289" s="175">
        <f>E289/B289*100</f>
        <v>87.914403198732018</v>
      </c>
      <c r="G289" s="175">
        <f>SUM(G290:G293)</f>
        <v>768571.1</v>
      </c>
      <c r="H289" s="175">
        <f>G289/B289*100</f>
        <v>87.967774153075169</v>
      </c>
      <c r="I289" s="175">
        <f t="shared" ref="I289:I293" si="55">B289-G289</f>
        <v>105125.09999999998</v>
      </c>
      <c r="J289" s="411" t="s">
        <v>564</v>
      </c>
      <c r="K289" s="331"/>
      <c r="L289" s="217"/>
      <c r="M289" s="217"/>
      <c r="N289" s="217"/>
      <c r="O289" s="217"/>
      <c r="P289" s="217"/>
      <c r="Q289" s="217"/>
      <c r="R289" s="217"/>
      <c r="S289" s="217"/>
      <c r="T289" s="217"/>
      <c r="U289" s="217"/>
      <c r="V289" s="217"/>
      <c r="W289" s="217"/>
      <c r="X289" s="217"/>
      <c r="Y289" s="217"/>
      <c r="Z289" s="217"/>
      <c r="AA289" s="217"/>
      <c r="AB289" s="217"/>
      <c r="AC289" s="217"/>
      <c r="AD289" s="217"/>
      <c r="AE289" s="217"/>
      <c r="AF289" s="217"/>
      <c r="AG289" s="217"/>
      <c r="AH289" s="217"/>
      <c r="AI289" s="217"/>
      <c r="AJ289" s="217"/>
      <c r="AK289" s="217"/>
      <c r="AL289" s="217"/>
      <c r="AM289" s="217"/>
      <c r="AN289" s="217"/>
      <c r="AO289" s="217"/>
      <c r="AP289" s="217"/>
    </row>
    <row r="290" spans="1:42" s="22" customFormat="1" ht="154.5" customHeight="1" x14ac:dyDescent="0.25">
      <c r="A290" s="282" t="s">
        <v>0</v>
      </c>
      <c r="B290" s="175">
        <v>0</v>
      </c>
      <c r="C290" s="175">
        <v>0</v>
      </c>
      <c r="D290" s="175">
        <v>0</v>
      </c>
      <c r="E290" s="175">
        <v>0</v>
      </c>
      <c r="F290" s="175">
        <v>0</v>
      </c>
      <c r="G290" s="175">
        <v>0</v>
      </c>
      <c r="H290" s="175">
        <v>0</v>
      </c>
      <c r="I290" s="175">
        <f t="shared" si="55"/>
        <v>0</v>
      </c>
      <c r="J290" s="411"/>
      <c r="K290" s="217"/>
      <c r="L290" s="217"/>
      <c r="M290" s="217"/>
      <c r="N290" s="217"/>
      <c r="O290" s="217"/>
      <c r="P290" s="217"/>
      <c r="Q290" s="217"/>
      <c r="R290" s="217"/>
      <c r="S290" s="217"/>
      <c r="T290" s="217"/>
      <c r="U290" s="217"/>
      <c r="V290" s="217"/>
      <c r="W290" s="217"/>
      <c r="X290" s="217"/>
      <c r="Y290" s="217"/>
      <c r="Z290" s="217"/>
      <c r="AA290" s="217"/>
      <c r="AB290" s="217"/>
      <c r="AC290" s="217"/>
      <c r="AD290" s="217"/>
      <c r="AE290" s="217"/>
      <c r="AF290" s="217"/>
      <c r="AG290" s="217"/>
      <c r="AH290" s="217"/>
      <c r="AI290" s="217"/>
      <c r="AJ290" s="217"/>
      <c r="AK290" s="217"/>
      <c r="AL290" s="217"/>
      <c r="AM290" s="217"/>
      <c r="AN290" s="217"/>
      <c r="AO290" s="217"/>
      <c r="AP290" s="217"/>
    </row>
    <row r="291" spans="1:42" s="22" customFormat="1" ht="154.5" customHeight="1" x14ac:dyDescent="0.25">
      <c r="A291" s="66" t="s">
        <v>1</v>
      </c>
      <c r="B291" s="335">
        <v>816863.5</v>
      </c>
      <c r="C291" s="175">
        <v>722018.5</v>
      </c>
      <c r="D291" s="175">
        <f>C291/B291*100</f>
        <v>88.389124988446667</v>
      </c>
      <c r="E291" s="175">
        <v>722018.5</v>
      </c>
      <c r="F291" s="175">
        <f>E291/B291*100</f>
        <v>88.389124988446667</v>
      </c>
      <c r="G291" s="175">
        <v>722456.7</v>
      </c>
      <c r="H291" s="175">
        <f t="shared" ref="H291:H292" si="56">G291/B291*100</f>
        <v>88.442769201953567</v>
      </c>
      <c r="I291" s="175">
        <f t="shared" si="55"/>
        <v>94406.800000000047</v>
      </c>
      <c r="J291" s="411"/>
      <c r="K291" s="217"/>
      <c r="L291" s="217"/>
      <c r="M291" s="217"/>
      <c r="N291" s="217"/>
      <c r="O291" s="217"/>
      <c r="P291" s="217"/>
      <c r="Q291" s="217"/>
      <c r="R291" s="217"/>
      <c r="S291" s="217"/>
      <c r="T291" s="217"/>
      <c r="U291" s="217"/>
      <c r="V291" s="217"/>
      <c r="W291" s="217"/>
      <c r="X291" s="217"/>
      <c r="Y291" s="217"/>
      <c r="Z291" s="217"/>
      <c r="AA291" s="217"/>
      <c r="AB291" s="217"/>
      <c r="AC291" s="217"/>
      <c r="AD291" s="217"/>
      <c r="AE291" s="217"/>
      <c r="AF291" s="217"/>
      <c r="AG291" s="217"/>
      <c r="AH291" s="217"/>
      <c r="AI291" s="217"/>
      <c r="AJ291" s="217"/>
      <c r="AK291" s="217"/>
      <c r="AL291" s="217"/>
      <c r="AM291" s="217"/>
      <c r="AN291" s="217"/>
      <c r="AO291" s="217"/>
      <c r="AP291" s="217"/>
    </row>
    <row r="292" spans="1:42" s="22" customFormat="1" ht="154.5" customHeight="1" x14ac:dyDescent="0.25">
      <c r="A292" s="67" t="s">
        <v>2</v>
      </c>
      <c r="B292" s="336">
        <v>56832.7</v>
      </c>
      <c r="C292" s="176">
        <v>46086.3</v>
      </c>
      <c r="D292" s="176">
        <f>C292/B292*100</f>
        <v>81.091167584858724</v>
      </c>
      <c r="E292" s="176">
        <v>46086.3</v>
      </c>
      <c r="F292" s="176">
        <f>E292/B292*100</f>
        <v>81.091167584858724</v>
      </c>
      <c r="G292" s="176">
        <v>46114.400000000001</v>
      </c>
      <c r="H292" s="176">
        <f t="shared" si="56"/>
        <v>81.140610951089783</v>
      </c>
      <c r="I292" s="176">
        <f t="shared" si="55"/>
        <v>10718.299999999996</v>
      </c>
      <c r="J292" s="411"/>
      <c r="K292" s="217"/>
      <c r="L292" s="217"/>
      <c r="M292" s="217"/>
      <c r="N292" s="217"/>
      <c r="O292" s="217"/>
      <c r="P292" s="217"/>
      <c r="Q292" s="217"/>
      <c r="R292" s="217"/>
      <c r="S292" s="217"/>
      <c r="T292" s="217"/>
      <c r="U292" s="217"/>
      <c r="V292" s="217"/>
      <c r="W292" s="217"/>
      <c r="X292" s="217"/>
      <c r="Y292" s="217"/>
      <c r="Z292" s="217"/>
      <c r="AA292" s="217"/>
      <c r="AB292" s="217"/>
      <c r="AC292" s="217"/>
      <c r="AD292" s="217"/>
      <c r="AE292" s="217"/>
      <c r="AF292" s="217"/>
      <c r="AG292" s="217"/>
      <c r="AH292" s="217"/>
      <c r="AI292" s="217"/>
      <c r="AJ292" s="217"/>
      <c r="AK292" s="217"/>
      <c r="AL292" s="217"/>
      <c r="AM292" s="217"/>
      <c r="AN292" s="217"/>
      <c r="AO292" s="217"/>
      <c r="AP292" s="217"/>
    </row>
    <row r="293" spans="1:42" s="22" customFormat="1" ht="235.5" customHeight="1" x14ac:dyDescent="0.25">
      <c r="A293" s="283" t="s">
        <v>3</v>
      </c>
      <c r="B293" s="176">
        <v>0</v>
      </c>
      <c r="C293" s="176">
        <v>0</v>
      </c>
      <c r="D293" s="176">
        <v>0</v>
      </c>
      <c r="E293" s="176">
        <v>0</v>
      </c>
      <c r="F293" s="176">
        <v>0</v>
      </c>
      <c r="G293" s="176">
        <v>0</v>
      </c>
      <c r="H293" s="176">
        <v>0</v>
      </c>
      <c r="I293" s="176">
        <f t="shared" si="55"/>
        <v>0</v>
      </c>
      <c r="J293" s="411"/>
      <c r="K293" s="217"/>
      <c r="L293" s="217"/>
      <c r="M293" s="217"/>
      <c r="N293" s="217"/>
      <c r="O293" s="217"/>
      <c r="P293" s="217"/>
      <c r="Q293" s="217"/>
      <c r="R293" s="217"/>
      <c r="S293" s="217"/>
      <c r="T293" s="217"/>
      <c r="U293" s="217"/>
      <c r="V293" s="217"/>
      <c r="W293" s="217"/>
      <c r="X293" s="217"/>
      <c r="Y293" s="217"/>
      <c r="Z293" s="217"/>
      <c r="AA293" s="217"/>
      <c r="AB293" s="217"/>
      <c r="AC293" s="217"/>
      <c r="AD293" s="217"/>
      <c r="AE293" s="217"/>
      <c r="AF293" s="217"/>
      <c r="AG293" s="217"/>
      <c r="AH293" s="217"/>
      <c r="AI293" s="217"/>
      <c r="AJ293" s="217"/>
      <c r="AK293" s="217"/>
      <c r="AL293" s="217"/>
      <c r="AM293" s="217"/>
      <c r="AN293" s="217"/>
      <c r="AO293" s="217"/>
      <c r="AP293" s="217"/>
    </row>
    <row r="294" spans="1:42" s="217" customFormat="1" ht="56.25" customHeight="1" x14ac:dyDescent="0.25">
      <c r="A294" s="294" t="s">
        <v>65</v>
      </c>
      <c r="B294" s="183">
        <f>SUM(B295:B298)</f>
        <v>3827.4</v>
      </c>
      <c r="C294" s="183">
        <f>SUM(C295:C298)</f>
        <v>3827.4</v>
      </c>
      <c r="D294" s="183">
        <f>C294/B294*100</f>
        <v>100</v>
      </c>
      <c r="E294" s="183">
        <f>SUM(E295:E298)</f>
        <v>3827.4</v>
      </c>
      <c r="F294" s="183">
        <f>E294/B294*100</f>
        <v>100</v>
      </c>
      <c r="G294" s="183">
        <f>SUM(G295:G298)</f>
        <v>3827.4</v>
      </c>
      <c r="H294" s="183">
        <f>G294/B294*100</f>
        <v>100</v>
      </c>
      <c r="I294" s="183">
        <f t="shared" si="43"/>
        <v>0</v>
      </c>
      <c r="J294" s="390" t="s">
        <v>500</v>
      </c>
    </row>
    <row r="295" spans="1:42" s="217" customFormat="1" ht="19.5" x14ac:dyDescent="0.25">
      <c r="A295" s="286" t="s">
        <v>0</v>
      </c>
      <c r="B295" s="339">
        <v>0</v>
      </c>
      <c r="C295" s="339">
        <v>0</v>
      </c>
      <c r="D295" s="339">
        <v>0</v>
      </c>
      <c r="E295" s="339">
        <v>0</v>
      </c>
      <c r="F295" s="339">
        <v>0</v>
      </c>
      <c r="G295" s="339">
        <v>0</v>
      </c>
      <c r="H295" s="339">
        <v>0</v>
      </c>
      <c r="I295" s="339">
        <f t="shared" si="43"/>
        <v>0</v>
      </c>
      <c r="J295" s="391"/>
    </row>
    <row r="296" spans="1:42" s="22" customFormat="1" ht="19.5" x14ac:dyDescent="0.25">
      <c r="A296" s="366" t="s">
        <v>1</v>
      </c>
      <c r="B296" s="339">
        <v>3597.8</v>
      </c>
      <c r="C296" s="339">
        <v>3597.8</v>
      </c>
      <c r="D296" s="339">
        <f>C296/B296*100</f>
        <v>100</v>
      </c>
      <c r="E296" s="339">
        <v>3597.8</v>
      </c>
      <c r="F296" s="339">
        <f>E296/B296*100</f>
        <v>100</v>
      </c>
      <c r="G296" s="339">
        <v>3597.8</v>
      </c>
      <c r="H296" s="339">
        <f>G296/B296*100</f>
        <v>100</v>
      </c>
      <c r="I296" s="339">
        <f t="shared" si="43"/>
        <v>0</v>
      </c>
      <c r="J296" s="391"/>
      <c r="K296" s="217"/>
      <c r="L296" s="217"/>
      <c r="M296" s="217"/>
      <c r="N296" s="217"/>
      <c r="O296" s="217"/>
      <c r="P296" s="217"/>
      <c r="Q296" s="217"/>
      <c r="R296" s="217"/>
      <c r="S296" s="217"/>
      <c r="T296" s="217"/>
      <c r="U296" s="217"/>
      <c r="V296" s="217"/>
      <c r="W296" s="217"/>
      <c r="X296" s="217"/>
      <c r="Y296" s="217"/>
      <c r="Z296" s="217"/>
      <c r="AA296" s="217"/>
      <c r="AB296" s="217"/>
      <c r="AC296" s="217"/>
      <c r="AD296" s="217"/>
      <c r="AE296" s="217"/>
      <c r="AF296" s="217"/>
      <c r="AG296" s="217"/>
      <c r="AH296" s="217"/>
      <c r="AI296" s="217"/>
      <c r="AJ296" s="217"/>
      <c r="AK296" s="217"/>
      <c r="AL296" s="217"/>
      <c r="AM296" s="217"/>
      <c r="AN296" s="217"/>
      <c r="AO296" s="217"/>
      <c r="AP296" s="217"/>
    </row>
    <row r="297" spans="1:42" s="22" customFormat="1" x14ac:dyDescent="0.25">
      <c r="A297" s="367" t="s">
        <v>2</v>
      </c>
      <c r="B297" s="340">
        <v>229.6</v>
      </c>
      <c r="C297" s="340">
        <v>229.6</v>
      </c>
      <c r="D297" s="340">
        <f>C297/B297*100</f>
        <v>100</v>
      </c>
      <c r="E297" s="340">
        <v>229.6</v>
      </c>
      <c r="F297" s="340">
        <f>E297/B297*100</f>
        <v>100</v>
      </c>
      <c r="G297" s="340">
        <v>229.6</v>
      </c>
      <c r="H297" s="340">
        <f>G297/B297*100</f>
        <v>100</v>
      </c>
      <c r="I297" s="340">
        <f t="shared" si="43"/>
        <v>0</v>
      </c>
      <c r="J297" s="391"/>
      <c r="K297" s="217"/>
      <c r="L297" s="217"/>
      <c r="M297" s="217"/>
      <c r="N297" s="217"/>
      <c r="O297" s="217"/>
      <c r="P297" s="217"/>
      <c r="Q297" s="217"/>
      <c r="R297" s="217"/>
      <c r="S297" s="217"/>
      <c r="T297" s="217"/>
      <c r="U297" s="217"/>
      <c r="V297" s="217"/>
      <c r="W297" s="217"/>
      <c r="X297" s="217"/>
      <c r="Y297" s="217"/>
      <c r="Z297" s="217"/>
      <c r="AA297" s="217"/>
      <c r="AB297" s="217"/>
      <c r="AC297" s="217"/>
      <c r="AD297" s="217"/>
      <c r="AE297" s="217"/>
      <c r="AF297" s="217"/>
      <c r="AG297" s="217"/>
      <c r="AH297" s="217"/>
      <c r="AI297" s="217"/>
      <c r="AJ297" s="217"/>
      <c r="AK297" s="217"/>
      <c r="AL297" s="217"/>
      <c r="AM297" s="217"/>
      <c r="AN297" s="217"/>
      <c r="AO297" s="217"/>
      <c r="AP297" s="217"/>
    </row>
    <row r="298" spans="1:42" s="22" customFormat="1" x14ac:dyDescent="0.25">
      <c r="A298" s="80" t="s">
        <v>3</v>
      </c>
      <c r="B298" s="184">
        <v>0</v>
      </c>
      <c r="C298" s="184">
        <v>0</v>
      </c>
      <c r="D298" s="184">
        <v>0</v>
      </c>
      <c r="E298" s="184">
        <v>0</v>
      </c>
      <c r="F298" s="184">
        <v>0</v>
      </c>
      <c r="G298" s="184">
        <v>0</v>
      </c>
      <c r="H298" s="184">
        <v>0</v>
      </c>
      <c r="I298" s="184">
        <f t="shared" si="43"/>
        <v>0</v>
      </c>
      <c r="J298" s="392"/>
      <c r="K298" s="217"/>
      <c r="L298" s="217"/>
      <c r="M298" s="217"/>
      <c r="N298" s="217"/>
      <c r="O298" s="217"/>
      <c r="P298" s="217"/>
      <c r="Q298" s="217"/>
      <c r="R298" s="217"/>
      <c r="S298" s="217"/>
      <c r="T298" s="217"/>
      <c r="U298" s="217"/>
      <c r="V298" s="217"/>
      <c r="W298" s="217"/>
      <c r="X298" s="217"/>
      <c r="Y298" s="217"/>
      <c r="Z298" s="217"/>
      <c r="AA298" s="217"/>
      <c r="AB298" s="217"/>
      <c r="AC298" s="217"/>
      <c r="AD298" s="217"/>
      <c r="AE298" s="217"/>
      <c r="AF298" s="217"/>
      <c r="AG298" s="217"/>
      <c r="AH298" s="217"/>
      <c r="AI298" s="217"/>
      <c r="AJ298" s="217"/>
      <c r="AK298" s="217"/>
      <c r="AL298" s="217"/>
      <c r="AM298" s="217"/>
      <c r="AN298" s="217"/>
      <c r="AO298" s="217"/>
      <c r="AP298" s="217"/>
    </row>
    <row r="299" spans="1:42" s="22" customFormat="1" ht="409.5" customHeight="1" x14ac:dyDescent="0.25">
      <c r="A299" s="281" t="s">
        <v>66</v>
      </c>
      <c r="B299" s="183">
        <f>SUM(B300:B303)</f>
        <v>393667.4</v>
      </c>
      <c r="C299" s="183">
        <f>SUM(C300:C303)</f>
        <v>357290.9</v>
      </c>
      <c r="D299" s="183">
        <f>C299/B299*100</f>
        <v>90.759585375878217</v>
      </c>
      <c r="E299" s="183">
        <f>SUM(E300:E303)</f>
        <v>338725.80000000005</v>
      </c>
      <c r="F299" s="183">
        <f>E299/B299*100</f>
        <v>86.043650045698485</v>
      </c>
      <c r="G299" s="183">
        <f>SUM(G300:G303)</f>
        <v>373169.8</v>
      </c>
      <c r="H299" s="183">
        <f>G299/B299*100</f>
        <v>94.793168039822433</v>
      </c>
      <c r="I299" s="183">
        <f t="shared" si="43"/>
        <v>20497.600000000035</v>
      </c>
      <c r="J299" s="390" t="s">
        <v>565</v>
      </c>
      <c r="K299" s="341"/>
      <c r="L299" s="217"/>
      <c r="M299" s="217"/>
      <c r="N299" s="217"/>
      <c r="O299" s="217"/>
      <c r="P299" s="217"/>
      <c r="Q299" s="217"/>
      <c r="R299" s="217"/>
      <c r="S299" s="217"/>
      <c r="T299" s="217"/>
      <c r="U299" s="217"/>
      <c r="V299" s="217"/>
      <c r="W299" s="217"/>
      <c r="X299" s="217"/>
      <c r="Y299" s="217"/>
      <c r="Z299" s="217"/>
      <c r="AA299" s="217"/>
      <c r="AB299" s="217"/>
      <c r="AC299" s="217"/>
      <c r="AD299" s="217"/>
      <c r="AE299" s="217"/>
      <c r="AF299" s="217"/>
      <c r="AG299" s="217"/>
      <c r="AH299" s="217"/>
      <c r="AI299" s="217"/>
      <c r="AJ299" s="217"/>
      <c r="AK299" s="217"/>
      <c r="AL299" s="217"/>
      <c r="AM299" s="217"/>
      <c r="AN299" s="217"/>
      <c r="AO299" s="217"/>
      <c r="AP299" s="217"/>
    </row>
    <row r="300" spans="1:42" s="22" customFormat="1" ht="57.75" customHeight="1" x14ac:dyDescent="0.25">
      <c r="A300" s="282" t="s">
        <v>0</v>
      </c>
      <c r="B300" s="183">
        <v>0</v>
      </c>
      <c r="C300" s="183">
        <v>0</v>
      </c>
      <c r="D300" s="183">
        <v>0</v>
      </c>
      <c r="E300" s="183">
        <v>0</v>
      </c>
      <c r="F300" s="183">
        <v>0</v>
      </c>
      <c r="G300" s="183">
        <v>0</v>
      </c>
      <c r="H300" s="183">
        <v>0</v>
      </c>
      <c r="I300" s="183">
        <f t="shared" si="43"/>
        <v>0</v>
      </c>
      <c r="J300" s="391"/>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row>
    <row r="301" spans="1:42" s="22" customFormat="1" ht="57.75" customHeight="1" x14ac:dyDescent="0.25">
      <c r="A301" s="66" t="s">
        <v>1</v>
      </c>
      <c r="B301" s="183">
        <v>368985.2</v>
      </c>
      <c r="C301" s="183">
        <v>335853.4</v>
      </c>
      <c r="D301" s="183">
        <f>C301/B301*100</f>
        <v>91.020832271863483</v>
      </c>
      <c r="E301" s="183">
        <v>335853.4</v>
      </c>
      <c r="F301" s="183">
        <f>E301/B301*100</f>
        <v>91.020832271863483</v>
      </c>
      <c r="G301" s="183">
        <v>368155.7</v>
      </c>
      <c r="H301" s="183">
        <f>G301/B301*100</f>
        <v>99.77519423543275</v>
      </c>
      <c r="I301" s="183">
        <f t="shared" si="43"/>
        <v>829.5</v>
      </c>
      <c r="J301" s="391"/>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row>
    <row r="302" spans="1:42" s="22" customFormat="1" ht="57.75" customHeight="1" x14ac:dyDescent="0.25">
      <c r="A302" s="67" t="s">
        <v>2</v>
      </c>
      <c r="B302" s="184">
        <v>24682.2</v>
      </c>
      <c r="C302" s="184">
        <v>21437.5</v>
      </c>
      <c r="D302" s="184">
        <f>C302/B302*100</f>
        <v>86.85408918167748</v>
      </c>
      <c r="E302" s="184">
        <v>2872.4</v>
      </c>
      <c r="F302" s="184">
        <f>E302/B302*100</f>
        <v>11.637536362236753</v>
      </c>
      <c r="G302" s="184">
        <v>5014.1000000000004</v>
      </c>
      <c r="H302" s="184">
        <f>G302/B302*100</f>
        <v>20.314639699864681</v>
      </c>
      <c r="I302" s="184">
        <f t="shared" si="43"/>
        <v>19668.099999999999</v>
      </c>
      <c r="J302" s="391"/>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c r="AP302" s="217"/>
    </row>
    <row r="303" spans="1:42" s="22" customFormat="1" ht="57.75" customHeight="1" x14ac:dyDescent="0.25">
      <c r="A303" s="283" t="s">
        <v>3</v>
      </c>
      <c r="B303" s="184">
        <v>0</v>
      </c>
      <c r="C303" s="184">
        <v>0</v>
      </c>
      <c r="D303" s="184">
        <v>0</v>
      </c>
      <c r="E303" s="184">
        <v>0</v>
      </c>
      <c r="F303" s="184">
        <v>0</v>
      </c>
      <c r="G303" s="184">
        <v>0</v>
      </c>
      <c r="H303" s="184">
        <v>0</v>
      </c>
      <c r="I303" s="184">
        <f t="shared" si="43"/>
        <v>0</v>
      </c>
      <c r="J303" s="392"/>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217"/>
      <c r="AK303" s="217"/>
      <c r="AL303" s="217"/>
      <c r="AM303" s="217"/>
      <c r="AN303" s="217"/>
      <c r="AO303" s="217"/>
      <c r="AP303" s="217"/>
    </row>
    <row r="304" spans="1:42" s="22" customFormat="1" ht="113.25" customHeight="1" x14ac:dyDescent="0.25">
      <c r="A304" s="365" t="s">
        <v>566</v>
      </c>
      <c r="B304" s="183">
        <f>SUM(B305:B308)</f>
        <v>120030.5</v>
      </c>
      <c r="C304" s="183">
        <f>SUM(C305:C308)</f>
        <v>120030.5</v>
      </c>
      <c r="D304" s="183">
        <f>C304/B304*100</f>
        <v>100</v>
      </c>
      <c r="E304" s="183">
        <f>SUM(E305:E308)</f>
        <v>120030.5</v>
      </c>
      <c r="F304" s="183">
        <f>E304/B304*100</f>
        <v>100</v>
      </c>
      <c r="G304" s="183">
        <f>SUM(G305:G308)</f>
        <v>120030.5</v>
      </c>
      <c r="H304" s="183">
        <f>G304/B304*100</f>
        <v>100</v>
      </c>
      <c r="I304" s="183">
        <f t="shared" si="43"/>
        <v>0</v>
      </c>
      <c r="J304" s="390" t="s">
        <v>501</v>
      </c>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c r="AJ304" s="217"/>
      <c r="AK304" s="217"/>
      <c r="AL304" s="217"/>
      <c r="AM304" s="217"/>
      <c r="AN304" s="217"/>
      <c r="AO304" s="217"/>
      <c r="AP304" s="217"/>
    </row>
    <row r="305" spans="1:42" s="22" customFormat="1" ht="21" customHeight="1" x14ac:dyDescent="0.25">
      <c r="A305" s="282" t="s">
        <v>0</v>
      </c>
      <c r="B305" s="183">
        <v>0</v>
      </c>
      <c r="C305" s="183">
        <v>0</v>
      </c>
      <c r="D305" s="183">
        <v>0</v>
      </c>
      <c r="E305" s="183">
        <v>0</v>
      </c>
      <c r="F305" s="183">
        <v>0</v>
      </c>
      <c r="G305" s="183">
        <v>0</v>
      </c>
      <c r="H305" s="183">
        <v>0</v>
      </c>
      <c r="I305" s="183">
        <f t="shared" si="43"/>
        <v>0</v>
      </c>
      <c r="J305" s="391"/>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7"/>
      <c r="AN305" s="217"/>
      <c r="AO305" s="217"/>
      <c r="AP305" s="217"/>
    </row>
    <row r="306" spans="1:42" s="22" customFormat="1" ht="21" customHeight="1" x14ac:dyDescent="0.25">
      <c r="A306" s="66" t="s">
        <v>1</v>
      </c>
      <c r="B306" s="183">
        <v>120030.5</v>
      </c>
      <c r="C306" s="183">
        <v>120030.5</v>
      </c>
      <c r="D306" s="183">
        <f>C306/B306*100</f>
        <v>100</v>
      </c>
      <c r="E306" s="183">
        <v>120030.5</v>
      </c>
      <c r="F306" s="183">
        <f>E306/B306*100</f>
        <v>100</v>
      </c>
      <c r="G306" s="183">
        <v>120030.5</v>
      </c>
      <c r="H306" s="183">
        <f>G306/B306*100</f>
        <v>100</v>
      </c>
      <c r="I306" s="183">
        <f t="shared" si="43"/>
        <v>0</v>
      </c>
      <c r="J306" s="391"/>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217"/>
      <c r="AL306" s="217"/>
      <c r="AM306" s="217"/>
      <c r="AN306" s="217"/>
      <c r="AO306" s="217"/>
      <c r="AP306" s="217"/>
    </row>
    <row r="307" spans="1:42" s="22" customFormat="1" ht="21" customHeight="1" x14ac:dyDescent="0.25">
      <c r="A307" s="283" t="s">
        <v>2</v>
      </c>
      <c r="B307" s="184">
        <v>0</v>
      </c>
      <c r="C307" s="184">
        <v>0</v>
      </c>
      <c r="D307" s="184">
        <v>0</v>
      </c>
      <c r="E307" s="184">
        <v>0</v>
      </c>
      <c r="F307" s="184">
        <v>0</v>
      </c>
      <c r="G307" s="184">
        <v>0</v>
      </c>
      <c r="H307" s="184">
        <v>0</v>
      </c>
      <c r="I307" s="184">
        <f t="shared" si="43"/>
        <v>0</v>
      </c>
      <c r="J307" s="391"/>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row>
    <row r="308" spans="1:42" s="22" customFormat="1" ht="21" customHeight="1" x14ac:dyDescent="0.25">
      <c r="A308" s="283" t="s">
        <v>3</v>
      </c>
      <c r="B308" s="184">
        <v>0</v>
      </c>
      <c r="C308" s="184">
        <v>0</v>
      </c>
      <c r="D308" s="184">
        <v>0</v>
      </c>
      <c r="E308" s="184">
        <v>0</v>
      </c>
      <c r="F308" s="184">
        <v>0</v>
      </c>
      <c r="G308" s="184">
        <v>0</v>
      </c>
      <c r="H308" s="184">
        <v>0</v>
      </c>
      <c r="I308" s="184">
        <f t="shared" si="43"/>
        <v>0</v>
      </c>
      <c r="J308" s="392"/>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row>
    <row r="309" spans="1:42" s="22" customFormat="1" ht="213" customHeight="1" x14ac:dyDescent="0.25">
      <c r="A309" s="365" t="s">
        <v>567</v>
      </c>
      <c r="B309" s="183">
        <f>SUM(B310:B313)</f>
        <v>75259.7</v>
      </c>
      <c r="C309" s="183">
        <f>SUM(C310:C313)</f>
        <v>49731.199999999997</v>
      </c>
      <c r="D309" s="183">
        <f>C309/B309*100</f>
        <v>66.079455538621602</v>
      </c>
      <c r="E309" s="183">
        <f>SUM(E310:E313)</f>
        <v>49731.199999999997</v>
      </c>
      <c r="F309" s="183">
        <f>E309/B309*100</f>
        <v>66.079455538621602</v>
      </c>
      <c r="G309" s="183">
        <f>SUM(G310:G313)</f>
        <v>49731.199999999997</v>
      </c>
      <c r="H309" s="183">
        <f>G309/B309*100</f>
        <v>66.079455538621602</v>
      </c>
      <c r="I309" s="183">
        <f t="shared" ref="I309:I313" si="57">B309-G309</f>
        <v>25528.5</v>
      </c>
      <c r="J309" s="390" t="s">
        <v>502</v>
      </c>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row>
    <row r="310" spans="1:42" s="22" customFormat="1" ht="19.5" x14ac:dyDescent="0.25">
      <c r="A310" s="282" t="s">
        <v>0</v>
      </c>
      <c r="B310" s="183">
        <v>0</v>
      </c>
      <c r="C310" s="183">
        <v>0</v>
      </c>
      <c r="D310" s="183">
        <v>0</v>
      </c>
      <c r="E310" s="183">
        <v>0</v>
      </c>
      <c r="F310" s="183">
        <v>0</v>
      </c>
      <c r="G310" s="183">
        <v>0</v>
      </c>
      <c r="H310" s="183">
        <v>0</v>
      </c>
      <c r="I310" s="183">
        <f t="shared" si="57"/>
        <v>0</v>
      </c>
      <c r="J310" s="391"/>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row>
    <row r="311" spans="1:42" s="22" customFormat="1" ht="19.5" x14ac:dyDescent="0.25">
      <c r="A311" s="66" t="s">
        <v>1</v>
      </c>
      <c r="B311" s="183">
        <v>75259.7</v>
      </c>
      <c r="C311" s="183">
        <v>49731.199999999997</v>
      </c>
      <c r="D311" s="183">
        <f>C311/B311*100</f>
        <v>66.079455538621602</v>
      </c>
      <c r="E311" s="183">
        <v>49731.199999999997</v>
      </c>
      <c r="F311" s="183">
        <f>E311/B311*100</f>
        <v>66.079455538621602</v>
      </c>
      <c r="G311" s="183">
        <v>49731.199999999997</v>
      </c>
      <c r="H311" s="183">
        <f>G311/B311*100</f>
        <v>66.079455538621602</v>
      </c>
      <c r="I311" s="183">
        <f t="shared" si="57"/>
        <v>25528.5</v>
      </c>
      <c r="J311" s="391"/>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row>
    <row r="312" spans="1:42" s="22" customFormat="1" x14ac:dyDescent="0.25">
      <c r="A312" s="283" t="s">
        <v>2</v>
      </c>
      <c r="B312" s="184">
        <v>0</v>
      </c>
      <c r="C312" s="184">
        <v>0</v>
      </c>
      <c r="D312" s="184">
        <v>0</v>
      </c>
      <c r="E312" s="184">
        <v>0</v>
      </c>
      <c r="F312" s="184">
        <v>0</v>
      </c>
      <c r="G312" s="184">
        <v>0</v>
      </c>
      <c r="H312" s="184">
        <v>0</v>
      </c>
      <c r="I312" s="184">
        <f t="shared" si="57"/>
        <v>0</v>
      </c>
      <c r="J312" s="391"/>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217"/>
      <c r="AJ312" s="217"/>
      <c r="AK312" s="217"/>
      <c r="AL312" s="217"/>
      <c r="AM312" s="217"/>
      <c r="AN312" s="217"/>
      <c r="AO312" s="217"/>
      <c r="AP312" s="217"/>
    </row>
    <row r="313" spans="1:42" s="22" customFormat="1" x14ac:dyDescent="0.25">
      <c r="A313" s="283" t="s">
        <v>3</v>
      </c>
      <c r="B313" s="184">
        <v>0</v>
      </c>
      <c r="C313" s="184">
        <v>0</v>
      </c>
      <c r="D313" s="184">
        <v>0</v>
      </c>
      <c r="E313" s="184">
        <v>0</v>
      </c>
      <c r="F313" s="184">
        <v>0</v>
      </c>
      <c r="G313" s="184">
        <v>0</v>
      </c>
      <c r="H313" s="184">
        <v>0</v>
      </c>
      <c r="I313" s="184">
        <f t="shared" si="57"/>
        <v>0</v>
      </c>
      <c r="J313" s="392"/>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217"/>
      <c r="AJ313" s="217"/>
      <c r="AK313" s="217"/>
      <c r="AL313" s="217"/>
      <c r="AM313" s="217"/>
      <c r="AN313" s="217"/>
      <c r="AO313" s="217"/>
      <c r="AP313" s="217"/>
    </row>
    <row r="314" spans="1:42" s="22" customFormat="1" ht="138.75" hidden="1" customHeight="1" x14ac:dyDescent="0.25">
      <c r="A314" s="271" t="s">
        <v>453</v>
      </c>
      <c r="B314" s="183">
        <f>SUM(B315:B318)</f>
        <v>0</v>
      </c>
      <c r="C314" s="183">
        <f>SUM(C315:C318)</f>
        <v>0</v>
      </c>
      <c r="D314" s="183" t="e">
        <f>C314/B314*100</f>
        <v>#DIV/0!</v>
      </c>
      <c r="E314" s="183">
        <f>SUM(E315:E318)</f>
        <v>0</v>
      </c>
      <c r="F314" s="183" t="e">
        <f>E314/B314*100</f>
        <v>#DIV/0!</v>
      </c>
      <c r="G314" s="183">
        <f>SUM(G315:G318)</f>
        <v>0</v>
      </c>
      <c r="H314" s="183" t="e">
        <f>G314/B314*100</f>
        <v>#DIV/0!</v>
      </c>
      <c r="I314" s="183">
        <f t="shared" ref="I314:I318" si="58">B314-G314</f>
        <v>0</v>
      </c>
      <c r="J314" s="390" t="s">
        <v>463</v>
      </c>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7"/>
      <c r="AM314" s="217"/>
      <c r="AN314" s="217"/>
      <c r="AO314" s="217"/>
      <c r="AP314" s="217"/>
    </row>
    <row r="315" spans="1:42" s="22" customFormat="1" ht="19.5" hidden="1" x14ac:dyDescent="0.25">
      <c r="A315" s="58" t="s">
        <v>0</v>
      </c>
      <c r="B315" s="183">
        <v>0</v>
      </c>
      <c r="C315" s="183">
        <v>0</v>
      </c>
      <c r="D315" s="183">
        <v>0</v>
      </c>
      <c r="E315" s="183">
        <v>0</v>
      </c>
      <c r="F315" s="183">
        <v>0</v>
      </c>
      <c r="G315" s="183">
        <v>0</v>
      </c>
      <c r="H315" s="183">
        <v>0</v>
      </c>
      <c r="I315" s="183">
        <f t="shared" si="58"/>
        <v>0</v>
      </c>
      <c r="J315" s="391"/>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7"/>
      <c r="AH315" s="217"/>
      <c r="AI315" s="217"/>
      <c r="AJ315" s="217"/>
      <c r="AK315" s="217"/>
      <c r="AL315" s="217"/>
      <c r="AM315" s="217"/>
      <c r="AN315" s="217"/>
      <c r="AO315" s="217"/>
      <c r="AP315" s="217"/>
    </row>
    <row r="316" spans="1:42" s="22" customFormat="1" ht="19.5" hidden="1" x14ac:dyDescent="0.25">
      <c r="A316" s="58" t="s">
        <v>1</v>
      </c>
      <c r="B316" s="183">
        <v>0</v>
      </c>
      <c r="C316" s="183">
        <v>0</v>
      </c>
      <c r="D316" s="183" t="e">
        <f>C316/B316*100</f>
        <v>#DIV/0!</v>
      </c>
      <c r="E316" s="183">
        <v>0</v>
      </c>
      <c r="F316" s="183" t="e">
        <f>E316/B316*100</f>
        <v>#DIV/0!</v>
      </c>
      <c r="G316" s="183">
        <v>0</v>
      </c>
      <c r="H316" s="183" t="e">
        <f>G316/B316*100</f>
        <v>#DIV/0!</v>
      </c>
      <c r="I316" s="183">
        <f t="shared" si="58"/>
        <v>0</v>
      </c>
      <c r="J316" s="391"/>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c r="AJ316" s="217"/>
      <c r="AK316" s="217"/>
      <c r="AL316" s="217"/>
      <c r="AM316" s="217"/>
      <c r="AN316" s="217"/>
      <c r="AO316" s="217"/>
      <c r="AP316" s="217"/>
    </row>
    <row r="317" spans="1:42" s="22" customFormat="1" hidden="1" x14ac:dyDescent="0.25">
      <c r="A317" s="60" t="s">
        <v>2</v>
      </c>
      <c r="B317" s="184">
        <v>0</v>
      </c>
      <c r="C317" s="184">
        <v>0</v>
      </c>
      <c r="D317" s="184">
        <v>0</v>
      </c>
      <c r="E317" s="184">
        <v>0</v>
      </c>
      <c r="F317" s="184">
        <v>0</v>
      </c>
      <c r="G317" s="184">
        <v>0</v>
      </c>
      <c r="H317" s="184">
        <v>0</v>
      </c>
      <c r="I317" s="184">
        <f t="shared" si="58"/>
        <v>0</v>
      </c>
      <c r="J317" s="391"/>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217"/>
      <c r="AL317" s="217"/>
      <c r="AM317" s="217"/>
      <c r="AN317" s="217"/>
      <c r="AO317" s="217"/>
      <c r="AP317" s="217"/>
    </row>
    <row r="318" spans="1:42" s="22" customFormat="1" hidden="1" x14ac:dyDescent="0.25">
      <c r="A318" s="60" t="s">
        <v>3</v>
      </c>
      <c r="B318" s="184">
        <v>0</v>
      </c>
      <c r="C318" s="184">
        <v>0</v>
      </c>
      <c r="D318" s="184">
        <v>0</v>
      </c>
      <c r="E318" s="184">
        <v>0</v>
      </c>
      <c r="F318" s="184">
        <v>0</v>
      </c>
      <c r="G318" s="184">
        <v>0</v>
      </c>
      <c r="H318" s="184">
        <v>0</v>
      </c>
      <c r="I318" s="184">
        <f t="shared" si="58"/>
        <v>0</v>
      </c>
      <c r="J318" s="392"/>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c r="AJ318" s="217"/>
      <c r="AK318" s="217"/>
      <c r="AL318" s="217"/>
      <c r="AM318" s="217"/>
      <c r="AN318" s="217"/>
      <c r="AO318" s="217"/>
      <c r="AP318" s="217"/>
    </row>
    <row r="319" spans="1:42" s="22" customFormat="1" ht="99.75" hidden="1" customHeight="1" x14ac:dyDescent="0.25">
      <c r="A319" s="270" t="s">
        <v>454</v>
      </c>
      <c r="B319" s="183">
        <f>SUM(B320:B323)</f>
        <v>0</v>
      </c>
      <c r="C319" s="183">
        <f>SUM(C320:C323)</f>
        <v>0</v>
      </c>
      <c r="D319" s="183" t="e">
        <f>C319/B319*100</f>
        <v>#DIV/0!</v>
      </c>
      <c r="E319" s="183">
        <f>SUM(E320:E323)</f>
        <v>0</v>
      </c>
      <c r="F319" s="183" t="e">
        <f>E319/B319*100</f>
        <v>#DIV/0!</v>
      </c>
      <c r="G319" s="183">
        <f>SUM(G320:G323)</f>
        <v>0</v>
      </c>
      <c r="H319" s="183" t="e">
        <f>G319/B319*100</f>
        <v>#DIV/0!</v>
      </c>
      <c r="I319" s="183">
        <f t="shared" ref="I319:I323" si="59">B319-G319</f>
        <v>0</v>
      </c>
      <c r="J319" s="390" t="s">
        <v>464</v>
      </c>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c r="AJ319" s="217"/>
      <c r="AK319" s="217"/>
      <c r="AL319" s="217"/>
      <c r="AM319" s="217"/>
      <c r="AN319" s="217"/>
      <c r="AO319" s="217"/>
      <c r="AP319" s="217"/>
    </row>
    <row r="320" spans="1:42" s="22" customFormat="1" ht="19.5" hidden="1" x14ac:dyDescent="0.25">
      <c r="A320" s="58" t="s">
        <v>0</v>
      </c>
      <c r="B320" s="183">
        <v>0</v>
      </c>
      <c r="C320" s="183">
        <v>0</v>
      </c>
      <c r="D320" s="183">
        <v>0</v>
      </c>
      <c r="E320" s="183">
        <v>0</v>
      </c>
      <c r="F320" s="183">
        <v>0</v>
      </c>
      <c r="G320" s="183">
        <v>0</v>
      </c>
      <c r="H320" s="183">
        <v>0</v>
      </c>
      <c r="I320" s="183">
        <f t="shared" si="59"/>
        <v>0</v>
      </c>
      <c r="J320" s="391"/>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c r="AP320" s="217"/>
    </row>
    <row r="321" spans="1:42" s="22" customFormat="1" ht="19.5" hidden="1" x14ac:dyDescent="0.25">
      <c r="A321" s="58" t="s">
        <v>1</v>
      </c>
      <c r="B321" s="183">
        <v>0</v>
      </c>
      <c r="C321" s="183">
        <v>0</v>
      </c>
      <c r="D321" s="183" t="e">
        <f>C321/B321*100</f>
        <v>#DIV/0!</v>
      </c>
      <c r="E321" s="183">
        <v>0</v>
      </c>
      <c r="F321" s="183" t="e">
        <f>E321/B321*100</f>
        <v>#DIV/0!</v>
      </c>
      <c r="G321" s="183">
        <v>0</v>
      </c>
      <c r="H321" s="183" t="e">
        <f>G321/B321*100</f>
        <v>#DIV/0!</v>
      </c>
      <c r="I321" s="183">
        <f t="shared" si="59"/>
        <v>0</v>
      </c>
      <c r="J321" s="391"/>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c r="AP321" s="217"/>
    </row>
    <row r="322" spans="1:42" s="22" customFormat="1" hidden="1" x14ac:dyDescent="0.25">
      <c r="A322" s="60" t="s">
        <v>2</v>
      </c>
      <c r="B322" s="184">
        <v>0</v>
      </c>
      <c r="C322" s="184">
        <v>0</v>
      </c>
      <c r="D322" s="184">
        <v>0</v>
      </c>
      <c r="E322" s="184">
        <v>0</v>
      </c>
      <c r="F322" s="184">
        <v>0</v>
      </c>
      <c r="G322" s="184">
        <v>0</v>
      </c>
      <c r="H322" s="184">
        <v>0</v>
      </c>
      <c r="I322" s="184">
        <f t="shared" si="59"/>
        <v>0</v>
      </c>
      <c r="J322" s="391"/>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c r="AP322" s="217"/>
    </row>
    <row r="323" spans="1:42" s="22" customFormat="1" hidden="1" x14ac:dyDescent="0.25">
      <c r="A323" s="60" t="s">
        <v>3</v>
      </c>
      <c r="B323" s="184">
        <v>0</v>
      </c>
      <c r="C323" s="184">
        <v>0</v>
      </c>
      <c r="D323" s="184">
        <v>0</v>
      </c>
      <c r="E323" s="184">
        <v>0</v>
      </c>
      <c r="F323" s="184">
        <v>0</v>
      </c>
      <c r="G323" s="184">
        <v>0</v>
      </c>
      <c r="H323" s="184">
        <v>0</v>
      </c>
      <c r="I323" s="184">
        <f t="shared" si="59"/>
        <v>0</v>
      </c>
      <c r="J323" s="392"/>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c r="AP323" s="217"/>
    </row>
    <row r="324" spans="1:42" x14ac:dyDescent="0.25">
      <c r="A324" s="393" t="s">
        <v>98</v>
      </c>
      <c r="B324" s="394"/>
      <c r="C324" s="394"/>
      <c r="D324" s="394"/>
      <c r="E324" s="394"/>
      <c r="F324" s="394"/>
      <c r="G324" s="394"/>
      <c r="H324" s="394"/>
      <c r="I324" s="394"/>
      <c r="J324" s="395"/>
    </row>
    <row r="325" spans="1:42" x14ac:dyDescent="0.25">
      <c r="A325" s="378" t="s">
        <v>160</v>
      </c>
      <c r="B325" s="379"/>
      <c r="C325" s="379"/>
      <c r="D325" s="379"/>
      <c r="E325" s="379"/>
      <c r="F325" s="379"/>
      <c r="G325" s="379"/>
      <c r="H325" s="379"/>
      <c r="I325" s="379"/>
      <c r="J325" s="380"/>
    </row>
    <row r="326" spans="1:42" x14ac:dyDescent="0.25">
      <c r="A326" s="420" t="s">
        <v>246</v>
      </c>
      <c r="B326" s="421"/>
      <c r="C326" s="421"/>
      <c r="D326" s="421"/>
      <c r="E326" s="421"/>
      <c r="F326" s="421"/>
      <c r="G326" s="421"/>
      <c r="H326" s="421"/>
      <c r="I326" s="421"/>
      <c r="J326" s="422"/>
    </row>
    <row r="327" spans="1:42" ht="386.25" customHeight="1" x14ac:dyDescent="0.25">
      <c r="A327" s="362" t="s">
        <v>161</v>
      </c>
      <c r="B327" s="183">
        <f>SUM(B328:B331)</f>
        <v>300000</v>
      </c>
      <c r="C327" s="183">
        <f>SUM(C328:C331)</f>
        <v>128000.1</v>
      </c>
      <c r="D327" s="183">
        <f>C327/B327*100</f>
        <v>42.666699999999999</v>
      </c>
      <c r="E327" s="183">
        <f>SUM(E328:E331)</f>
        <v>128000.1</v>
      </c>
      <c r="F327" s="183">
        <f>E327/B327*100</f>
        <v>42.666699999999999</v>
      </c>
      <c r="G327" s="183">
        <f>SUM(G328:G331)</f>
        <v>83089.599999999991</v>
      </c>
      <c r="H327" s="183">
        <f>G327/B327*100</f>
        <v>27.696533333333328</v>
      </c>
      <c r="I327" s="183">
        <f>B327-G327</f>
        <v>216910.40000000002</v>
      </c>
      <c r="J327" s="390" t="s">
        <v>503</v>
      </c>
    </row>
    <row r="328" spans="1:42" ht="19.5" x14ac:dyDescent="0.25">
      <c r="A328" s="66" t="s">
        <v>0</v>
      </c>
      <c r="B328" s="183">
        <v>0</v>
      </c>
      <c r="C328" s="183">
        <v>0</v>
      </c>
      <c r="D328" s="183">
        <v>0</v>
      </c>
      <c r="E328" s="183">
        <v>0</v>
      </c>
      <c r="F328" s="183">
        <v>0</v>
      </c>
      <c r="G328" s="183">
        <v>0</v>
      </c>
      <c r="H328" s="183">
        <v>0</v>
      </c>
      <c r="I328" s="183">
        <f>B328-G328</f>
        <v>0</v>
      </c>
      <c r="J328" s="391"/>
    </row>
    <row r="329" spans="1:42" ht="19.5" x14ac:dyDescent="0.25">
      <c r="A329" s="366" t="s">
        <v>1</v>
      </c>
      <c r="B329" s="183">
        <v>282000</v>
      </c>
      <c r="C329" s="183">
        <v>120320.1</v>
      </c>
      <c r="D329" s="183">
        <f>C329/B329*100</f>
        <v>42.666702127659576</v>
      </c>
      <c r="E329" s="183">
        <v>120320.1</v>
      </c>
      <c r="F329" s="183">
        <f>E329/B329*100</f>
        <v>42.666702127659576</v>
      </c>
      <c r="G329" s="183">
        <v>78104.2</v>
      </c>
      <c r="H329" s="183">
        <f>G329/B329*100</f>
        <v>27.696524822695036</v>
      </c>
      <c r="I329" s="183">
        <f>B329-G329</f>
        <v>203895.8</v>
      </c>
      <c r="J329" s="391"/>
    </row>
    <row r="330" spans="1:42" x14ac:dyDescent="0.25">
      <c r="A330" s="367" t="s">
        <v>2</v>
      </c>
      <c r="B330" s="184">
        <v>18000</v>
      </c>
      <c r="C330" s="184">
        <v>7680</v>
      </c>
      <c r="D330" s="184">
        <f>C330/B330*100</f>
        <v>42.666666666666671</v>
      </c>
      <c r="E330" s="184">
        <v>7680</v>
      </c>
      <c r="F330" s="184">
        <f>E330/B330*100</f>
        <v>42.666666666666671</v>
      </c>
      <c r="G330" s="184">
        <v>4985.3999999999996</v>
      </c>
      <c r="H330" s="184">
        <f>G330/B330*100</f>
        <v>27.696666666666665</v>
      </c>
      <c r="I330" s="184">
        <f>B330-G330</f>
        <v>13014.6</v>
      </c>
      <c r="J330" s="391"/>
    </row>
    <row r="331" spans="1:42" x14ac:dyDescent="0.25">
      <c r="A331" s="283" t="s">
        <v>3</v>
      </c>
      <c r="B331" s="184">
        <v>0</v>
      </c>
      <c r="C331" s="184">
        <v>0</v>
      </c>
      <c r="D331" s="184">
        <v>0</v>
      </c>
      <c r="E331" s="184">
        <v>0</v>
      </c>
      <c r="F331" s="184">
        <v>0</v>
      </c>
      <c r="G331" s="184">
        <v>0</v>
      </c>
      <c r="H331" s="184">
        <v>0</v>
      </c>
      <c r="I331" s="184">
        <f>B331-G331</f>
        <v>0</v>
      </c>
      <c r="J331" s="392"/>
    </row>
    <row r="332" spans="1:42" x14ac:dyDescent="0.25">
      <c r="A332" s="417" t="s">
        <v>504</v>
      </c>
      <c r="B332" s="418"/>
      <c r="C332" s="418"/>
      <c r="D332" s="418"/>
      <c r="E332" s="418"/>
      <c r="F332" s="418"/>
      <c r="G332" s="418"/>
      <c r="H332" s="418"/>
      <c r="I332" s="418"/>
      <c r="J332" s="419"/>
    </row>
    <row r="333" spans="1:42" s="34" customFormat="1" x14ac:dyDescent="0.25">
      <c r="A333" s="377" t="s">
        <v>141</v>
      </c>
      <c r="B333" s="399"/>
      <c r="C333" s="399"/>
      <c r="D333" s="399"/>
      <c r="E333" s="399"/>
      <c r="F333" s="399"/>
      <c r="G333" s="399"/>
      <c r="H333" s="399"/>
      <c r="I333" s="399"/>
      <c r="J333" s="400"/>
      <c r="K333" s="201"/>
      <c r="L333" s="201"/>
      <c r="M333" s="201"/>
      <c r="N333" s="201"/>
      <c r="O333" s="201"/>
      <c r="P333" s="201"/>
      <c r="Q333" s="201"/>
      <c r="R333" s="201"/>
      <c r="S333" s="201"/>
      <c r="T333" s="201"/>
      <c r="U333" s="201"/>
      <c r="V333" s="201"/>
      <c r="W333" s="201"/>
      <c r="X333" s="201"/>
      <c r="Y333" s="201"/>
      <c r="Z333" s="201"/>
      <c r="AA333" s="201"/>
      <c r="AB333" s="201"/>
      <c r="AC333" s="201"/>
      <c r="AD333" s="201"/>
      <c r="AE333" s="201"/>
      <c r="AF333" s="201"/>
      <c r="AG333" s="201"/>
      <c r="AH333" s="201"/>
      <c r="AI333" s="201"/>
      <c r="AJ333" s="201"/>
      <c r="AK333" s="201"/>
      <c r="AL333" s="201"/>
      <c r="AM333" s="201"/>
      <c r="AN333" s="201"/>
      <c r="AO333" s="201"/>
      <c r="AP333" s="201"/>
    </row>
    <row r="334" spans="1:42" s="34" customFormat="1" x14ac:dyDescent="0.25">
      <c r="A334" s="412" t="s">
        <v>468</v>
      </c>
      <c r="B334" s="413"/>
      <c r="C334" s="413"/>
      <c r="D334" s="413"/>
      <c r="E334" s="413"/>
      <c r="F334" s="413"/>
      <c r="G334" s="413"/>
      <c r="H334" s="413"/>
      <c r="I334" s="413"/>
      <c r="J334" s="414"/>
      <c r="K334" s="201"/>
      <c r="L334" s="201"/>
      <c r="M334" s="201"/>
      <c r="N334" s="201"/>
      <c r="O334" s="201"/>
      <c r="P334" s="201"/>
      <c r="Q334" s="201"/>
      <c r="R334" s="201"/>
      <c r="S334" s="201"/>
      <c r="T334" s="201"/>
      <c r="U334" s="201"/>
      <c r="V334" s="201"/>
      <c r="W334" s="201"/>
      <c r="X334" s="201"/>
      <c r="Y334" s="201"/>
      <c r="Z334" s="201"/>
      <c r="AA334" s="201"/>
      <c r="AB334" s="201"/>
      <c r="AC334" s="201"/>
      <c r="AD334" s="201"/>
      <c r="AE334" s="201"/>
      <c r="AF334" s="201"/>
      <c r="AG334" s="201"/>
      <c r="AH334" s="201"/>
      <c r="AI334" s="201"/>
      <c r="AJ334" s="201"/>
      <c r="AK334" s="201"/>
      <c r="AL334" s="201"/>
      <c r="AM334" s="201"/>
      <c r="AN334" s="201"/>
      <c r="AO334" s="201"/>
      <c r="AP334" s="201"/>
    </row>
    <row r="335" spans="1:42" s="34" customFormat="1" x14ac:dyDescent="0.25">
      <c r="A335" s="396" t="s">
        <v>239</v>
      </c>
      <c r="B335" s="397"/>
      <c r="C335" s="397"/>
      <c r="D335" s="397"/>
      <c r="E335" s="397"/>
      <c r="F335" s="397"/>
      <c r="G335" s="397"/>
      <c r="H335" s="397"/>
      <c r="I335" s="397"/>
      <c r="J335" s="398"/>
      <c r="K335" s="201"/>
      <c r="L335" s="201"/>
      <c r="M335" s="201"/>
      <c r="N335" s="201"/>
      <c r="O335" s="201"/>
      <c r="P335" s="201"/>
      <c r="Q335" s="201"/>
      <c r="R335" s="201"/>
      <c r="S335" s="201"/>
      <c r="T335" s="201"/>
      <c r="U335" s="201"/>
      <c r="V335" s="201"/>
      <c r="W335" s="201"/>
      <c r="X335" s="201"/>
      <c r="Y335" s="201"/>
      <c r="Z335" s="201"/>
      <c r="AA335" s="201"/>
      <c r="AB335" s="201"/>
      <c r="AC335" s="201"/>
      <c r="AD335" s="201"/>
      <c r="AE335" s="201"/>
      <c r="AF335" s="201"/>
      <c r="AG335" s="201"/>
      <c r="AH335" s="201"/>
      <c r="AI335" s="201"/>
      <c r="AJ335" s="201"/>
      <c r="AK335" s="201"/>
      <c r="AL335" s="201"/>
      <c r="AM335" s="201"/>
      <c r="AN335" s="201"/>
      <c r="AO335" s="201"/>
      <c r="AP335" s="201"/>
    </row>
    <row r="336" spans="1:42" ht="248.25" customHeight="1" x14ac:dyDescent="0.25">
      <c r="A336" s="271" t="s">
        <v>68</v>
      </c>
      <c r="B336" s="183">
        <f>SUM(B337:B340)</f>
        <v>2.6</v>
      </c>
      <c r="C336" s="183">
        <f>SUM(C337:C340)</f>
        <v>2.6</v>
      </c>
      <c r="D336" s="183">
        <f>C336/B336*100</f>
        <v>100</v>
      </c>
      <c r="E336" s="183">
        <f>SUM(E337:E340)</f>
        <v>2.6</v>
      </c>
      <c r="F336" s="183">
        <f>E336/B336*100</f>
        <v>100</v>
      </c>
      <c r="G336" s="183">
        <f>SUM(G337:G340)</f>
        <v>2.6</v>
      </c>
      <c r="H336" s="183">
        <f>G336/B336*100</f>
        <v>100</v>
      </c>
      <c r="I336" s="183">
        <f>B336-G336</f>
        <v>0</v>
      </c>
      <c r="J336" s="390" t="s">
        <v>505</v>
      </c>
      <c r="K336" s="342"/>
    </row>
    <row r="337" spans="1:42" ht="19.5" x14ac:dyDescent="0.25">
      <c r="A337" s="282" t="s">
        <v>0</v>
      </c>
      <c r="B337" s="183">
        <v>0</v>
      </c>
      <c r="C337" s="183">
        <v>0</v>
      </c>
      <c r="D337" s="183">
        <v>0</v>
      </c>
      <c r="E337" s="183">
        <v>0</v>
      </c>
      <c r="F337" s="183">
        <v>0</v>
      </c>
      <c r="G337" s="183">
        <v>0</v>
      </c>
      <c r="H337" s="183">
        <v>0</v>
      </c>
      <c r="I337" s="183">
        <f>B337-G337</f>
        <v>0</v>
      </c>
      <c r="J337" s="391"/>
    </row>
    <row r="338" spans="1:42" ht="19.5" x14ac:dyDescent="0.25">
      <c r="A338" s="66" t="s">
        <v>1</v>
      </c>
      <c r="B338" s="183">
        <v>2.6</v>
      </c>
      <c r="C338" s="183">
        <v>2.6</v>
      </c>
      <c r="D338" s="183">
        <f>C338/B338*100</f>
        <v>100</v>
      </c>
      <c r="E338" s="183">
        <v>2.6</v>
      </c>
      <c r="F338" s="183">
        <f>E338/B338*100</f>
        <v>100</v>
      </c>
      <c r="G338" s="183">
        <v>2.6</v>
      </c>
      <c r="H338" s="183">
        <f>G338/B338*100</f>
        <v>100</v>
      </c>
      <c r="I338" s="183">
        <f>B338-G338</f>
        <v>0</v>
      </c>
      <c r="J338" s="391"/>
    </row>
    <row r="339" spans="1:42" x14ac:dyDescent="0.25">
      <c r="A339" s="283" t="s">
        <v>2</v>
      </c>
      <c r="B339" s="184">
        <v>0</v>
      </c>
      <c r="C339" s="184">
        <v>0</v>
      </c>
      <c r="D339" s="184">
        <v>0</v>
      </c>
      <c r="E339" s="184">
        <v>0</v>
      </c>
      <c r="F339" s="184">
        <v>0</v>
      </c>
      <c r="G339" s="184">
        <v>0</v>
      </c>
      <c r="H339" s="184">
        <v>0</v>
      </c>
      <c r="I339" s="184">
        <f>B339-G339</f>
        <v>0</v>
      </c>
      <c r="J339" s="391"/>
    </row>
    <row r="340" spans="1:42" x14ac:dyDescent="0.25">
      <c r="A340" s="283" t="s">
        <v>3</v>
      </c>
      <c r="B340" s="184">
        <v>0</v>
      </c>
      <c r="C340" s="184">
        <v>0</v>
      </c>
      <c r="D340" s="184">
        <v>0</v>
      </c>
      <c r="E340" s="184">
        <v>0</v>
      </c>
      <c r="F340" s="184">
        <v>0</v>
      </c>
      <c r="G340" s="184">
        <v>0</v>
      </c>
      <c r="H340" s="184">
        <v>0</v>
      </c>
      <c r="I340" s="184">
        <f>B340-G340</f>
        <v>0</v>
      </c>
      <c r="J340" s="392"/>
    </row>
    <row r="341" spans="1:42" s="275" customFormat="1" x14ac:dyDescent="0.25">
      <c r="A341" s="387" t="s">
        <v>240</v>
      </c>
      <c r="B341" s="388"/>
      <c r="C341" s="388"/>
      <c r="D341" s="388"/>
      <c r="E341" s="388"/>
      <c r="F341" s="388"/>
      <c r="G341" s="388"/>
      <c r="H341" s="388"/>
      <c r="I341" s="388"/>
      <c r="J341" s="389"/>
      <c r="K341" s="274"/>
      <c r="L341" s="274"/>
      <c r="M341" s="274"/>
      <c r="N341" s="274"/>
      <c r="O341" s="274"/>
      <c r="P341" s="274"/>
      <c r="Q341" s="274"/>
      <c r="R341" s="274"/>
      <c r="S341" s="274"/>
      <c r="T341" s="274"/>
      <c r="U341" s="274"/>
      <c r="V341" s="274"/>
      <c r="W341" s="274"/>
      <c r="X341" s="274"/>
      <c r="Y341" s="274"/>
      <c r="Z341" s="274"/>
      <c r="AA341" s="274"/>
      <c r="AB341" s="274"/>
      <c r="AC341" s="274"/>
      <c r="AD341" s="274"/>
      <c r="AE341" s="274"/>
      <c r="AF341" s="274"/>
      <c r="AG341" s="274"/>
      <c r="AH341" s="274"/>
      <c r="AI341" s="274"/>
      <c r="AJ341" s="274"/>
      <c r="AK341" s="274"/>
      <c r="AL341" s="274"/>
      <c r="AM341" s="274"/>
      <c r="AN341" s="274"/>
      <c r="AO341" s="274"/>
      <c r="AP341" s="274"/>
    </row>
    <row r="342" spans="1:42" s="310" customFormat="1" x14ac:dyDescent="0.25">
      <c r="A342" s="384" t="s">
        <v>506</v>
      </c>
      <c r="B342" s="385"/>
      <c r="C342" s="385"/>
      <c r="D342" s="385"/>
      <c r="E342" s="385"/>
      <c r="F342" s="385"/>
      <c r="G342" s="385"/>
      <c r="H342" s="385"/>
      <c r="I342" s="385"/>
      <c r="J342" s="386"/>
      <c r="K342" s="309"/>
      <c r="L342" s="309"/>
      <c r="M342" s="309"/>
      <c r="N342" s="309"/>
      <c r="O342" s="309"/>
      <c r="P342" s="309"/>
      <c r="Q342" s="309"/>
      <c r="R342" s="309"/>
      <c r="S342" s="309"/>
      <c r="T342" s="309"/>
      <c r="U342" s="309"/>
      <c r="V342" s="309"/>
      <c r="W342" s="309"/>
      <c r="X342" s="309"/>
      <c r="Y342" s="309"/>
      <c r="Z342" s="309"/>
      <c r="AA342" s="309"/>
      <c r="AB342" s="309"/>
      <c r="AC342" s="309"/>
      <c r="AD342" s="309"/>
      <c r="AE342" s="309"/>
      <c r="AF342" s="309"/>
      <c r="AG342" s="309"/>
      <c r="AH342" s="309"/>
      <c r="AI342" s="309"/>
      <c r="AJ342" s="309"/>
      <c r="AK342" s="309"/>
      <c r="AL342" s="309"/>
      <c r="AM342" s="309"/>
      <c r="AN342" s="309"/>
      <c r="AO342" s="309"/>
      <c r="AP342" s="309"/>
    </row>
    <row r="343" spans="1:42" s="92" customFormat="1" x14ac:dyDescent="0.25">
      <c r="A343" s="393" t="s">
        <v>155</v>
      </c>
      <c r="B343" s="394"/>
      <c r="C343" s="394"/>
      <c r="D343" s="394"/>
      <c r="E343" s="394"/>
      <c r="F343" s="394"/>
      <c r="G343" s="394"/>
      <c r="H343" s="394"/>
      <c r="I343" s="394"/>
      <c r="J343" s="395"/>
      <c r="K343" s="216"/>
      <c r="L343" s="216"/>
      <c r="M343" s="216"/>
      <c r="N343" s="216"/>
      <c r="O343" s="216"/>
      <c r="P343" s="216"/>
      <c r="Q343" s="216"/>
      <c r="R343" s="216"/>
      <c r="S343" s="216"/>
      <c r="T343" s="216"/>
      <c r="U343" s="216"/>
      <c r="V343" s="216"/>
      <c r="W343" s="216"/>
      <c r="X343" s="216"/>
      <c r="Y343" s="216"/>
      <c r="Z343" s="216"/>
      <c r="AA343" s="216"/>
      <c r="AB343" s="216"/>
      <c r="AC343" s="216"/>
      <c r="AD343" s="216"/>
      <c r="AE343" s="216"/>
      <c r="AF343" s="216"/>
      <c r="AG343" s="216"/>
      <c r="AH343" s="216"/>
      <c r="AI343" s="216"/>
      <c r="AJ343" s="216"/>
      <c r="AK343" s="216"/>
      <c r="AL343" s="216"/>
      <c r="AM343" s="216"/>
      <c r="AN343" s="216"/>
      <c r="AO343" s="216"/>
      <c r="AP343" s="216"/>
    </row>
    <row r="344" spans="1:42" s="344" customFormat="1" x14ac:dyDescent="0.25">
      <c r="A344" s="378" t="s">
        <v>113</v>
      </c>
      <c r="B344" s="379"/>
      <c r="C344" s="379"/>
      <c r="D344" s="379"/>
      <c r="E344" s="379"/>
      <c r="F344" s="379"/>
      <c r="G344" s="379"/>
      <c r="H344" s="379"/>
      <c r="I344" s="379"/>
      <c r="J344" s="380"/>
      <c r="K344" s="343"/>
      <c r="L344" s="343"/>
      <c r="M344" s="343"/>
      <c r="N344" s="343"/>
      <c r="O344" s="343"/>
      <c r="P344" s="343"/>
      <c r="Q344" s="343"/>
      <c r="R344" s="343"/>
      <c r="S344" s="343"/>
      <c r="T344" s="343"/>
      <c r="U344" s="343"/>
      <c r="V344" s="343"/>
      <c r="W344" s="343"/>
      <c r="X344" s="343"/>
      <c r="Y344" s="343"/>
      <c r="Z344" s="343"/>
      <c r="AA344" s="343"/>
      <c r="AB344" s="343"/>
      <c r="AC344" s="343"/>
      <c r="AD344" s="343"/>
      <c r="AE344" s="343"/>
      <c r="AF344" s="343"/>
      <c r="AG344" s="343"/>
      <c r="AH344" s="343"/>
      <c r="AI344" s="343"/>
      <c r="AJ344" s="343"/>
      <c r="AK344" s="343"/>
      <c r="AL344" s="343"/>
      <c r="AM344" s="343"/>
      <c r="AN344" s="343"/>
      <c r="AO344" s="343"/>
      <c r="AP344" s="343"/>
    </row>
    <row r="345" spans="1:42" s="310" customFormat="1" x14ac:dyDescent="0.25">
      <c r="A345" s="420" t="s">
        <v>241</v>
      </c>
      <c r="B345" s="421"/>
      <c r="C345" s="421"/>
      <c r="D345" s="421"/>
      <c r="E345" s="421"/>
      <c r="F345" s="421"/>
      <c r="G345" s="421"/>
      <c r="H345" s="421"/>
      <c r="I345" s="421"/>
      <c r="J345" s="422"/>
      <c r="K345" s="309"/>
      <c r="L345" s="309"/>
      <c r="M345" s="309"/>
      <c r="N345" s="309"/>
      <c r="O345" s="309"/>
      <c r="P345" s="309"/>
      <c r="Q345" s="309"/>
      <c r="R345" s="309"/>
      <c r="S345" s="309"/>
      <c r="T345" s="309"/>
      <c r="U345" s="309"/>
      <c r="V345" s="309"/>
      <c r="W345" s="309"/>
      <c r="X345" s="309"/>
      <c r="Y345" s="309"/>
      <c r="Z345" s="309"/>
      <c r="AA345" s="309"/>
      <c r="AB345" s="309"/>
      <c r="AC345" s="309"/>
      <c r="AD345" s="309"/>
      <c r="AE345" s="309"/>
      <c r="AF345" s="309"/>
      <c r="AG345" s="309"/>
      <c r="AH345" s="309"/>
      <c r="AI345" s="309"/>
      <c r="AJ345" s="309"/>
      <c r="AK345" s="309"/>
      <c r="AL345" s="309"/>
      <c r="AM345" s="309"/>
      <c r="AN345" s="309"/>
      <c r="AO345" s="309"/>
      <c r="AP345" s="309"/>
    </row>
    <row r="346" spans="1:42" ht="81.75" customHeight="1" x14ac:dyDescent="0.25">
      <c r="A346" s="271" t="s">
        <v>472</v>
      </c>
      <c r="B346" s="183">
        <f>SUM(B347:B350)</f>
        <v>3203</v>
      </c>
      <c r="C346" s="183">
        <f>SUM(C347:C350)</f>
        <v>2930</v>
      </c>
      <c r="D346" s="183">
        <f>C346/B346*100</f>
        <v>91.476740555729009</v>
      </c>
      <c r="E346" s="183">
        <f>SUM(E347:E350)</f>
        <v>2912.6000000000004</v>
      </c>
      <c r="F346" s="183">
        <f>E346/B346*100</f>
        <v>90.933499843896357</v>
      </c>
      <c r="G346" s="183">
        <f>SUM(G347:G350)</f>
        <v>2912.6000000000004</v>
      </c>
      <c r="H346" s="183">
        <f>G346/B346*100</f>
        <v>90.933499843896357</v>
      </c>
      <c r="I346" s="183">
        <f>B346-G346</f>
        <v>290.39999999999964</v>
      </c>
      <c r="J346" s="390" t="s">
        <v>541</v>
      </c>
    </row>
    <row r="347" spans="1:42" ht="19.5" x14ac:dyDescent="0.25">
      <c r="A347" s="282" t="s">
        <v>0</v>
      </c>
      <c r="B347" s="183">
        <v>0</v>
      </c>
      <c r="C347" s="183">
        <v>0</v>
      </c>
      <c r="D347" s="183">
        <v>0</v>
      </c>
      <c r="E347" s="183">
        <v>0</v>
      </c>
      <c r="F347" s="183">
        <v>0</v>
      </c>
      <c r="G347" s="183">
        <v>0</v>
      </c>
      <c r="H347" s="183">
        <v>0</v>
      </c>
      <c r="I347" s="183">
        <f>B347-G347</f>
        <v>0</v>
      </c>
      <c r="J347" s="391"/>
    </row>
    <row r="348" spans="1:42" ht="19.5" x14ac:dyDescent="0.25">
      <c r="A348" s="66" t="s">
        <v>1</v>
      </c>
      <c r="B348" s="183">
        <v>3010.8</v>
      </c>
      <c r="C348" s="183">
        <v>2737.8</v>
      </c>
      <c r="D348" s="183">
        <f>C348/B348*100</f>
        <v>90.932642487046635</v>
      </c>
      <c r="E348" s="183">
        <v>2737.8</v>
      </c>
      <c r="F348" s="183">
        <f>E348/B348*100</f>
        <v>90.932642487046635</v>
      </c>
      <c r="G348" s="183">
        <v>2737.8</v>
      </c>
      <c r="H348" s="183">
        <f>G348/B348*100</f>
        <v>90.932642487046635</v>
      </c>
      <c r="I348" s="183">
        <f>B348-G348</f>
        <v>273</v>
      </c>
      <c r="J348" s="391"/>
    </row>
    <row r="349" spans="1:42" x14ac:dyDescent="0.25">
      <c r="A349" s="283" t="s">
        <v>2</v>
      </c>
      <c r="B349" s="184">
        <v>192.2</v>
      </c>
      <c r="C349" s="184">
        <v>192.2</v>
      </c>
      <c r="D349" s="184">
        <f>C349/B349*100</f>
        <v>100</v>
      </c>
      <c r="E349" s="184">
        <v>174.8</v>
      </c>
      <c r="F349" s="184">
        <f>E349/B349*100</f>
        <v>90.946930280957346</v>
      </c>
      <c r="G349" s="184">
        <v>174.8</v>
      </c>
      <c r="H349" s="184">
        <f>G349/B349*100</f>
        <v>90.946930280957346</v>
      </c>
      <c r="I349" s="184">
        <f>B349-G349</f>
        <v>17.399999999999977</v>
      </c>
      <c r="J349" s="391"/>
    </row>
    <row r="350" spans="1:42" x14ac:dyDescent="0.25">
      <c r="A350" s="283" t="s">
        <v>3</v>
      </c>
      <c r="B350" s="184">
        <v>0</v>
      </c>
      <c r="C350" s="184">
        <v>0</v>
      </c>
      <c r="D350" s="184">
        <v>0</v>
      </c>
      <c r="E350" s="184">
        <v>0</v>
      </c>
      <c r="F350" s="184">
        <v>0</v>
      </c>
      <c r="G350" s="184">
        <v>0</v>
      </c>
      <c r="H350" s="184">
        <v>0</v>
      </c>
      <c r="I350" s="184">
        <f>B350-G350</f>
        <v>0</v>
      </c>
      <c r="J350" s="392"/>
    </row>
    <row r="351" spans="1:42" s="346" customFormat="1" x14ac:dyDescent="0.3">
      <c r="A351" s="387" t="s">
        <v>242</v>
      </c>
      <c r="B351" s="388"/>
      <c r="C351" s="388"/>
      <c r="D351" s="388"/>
      <c r="E351" s="388"/>
      <c r="F351" s="388"/>
      <c r="G351" s="388"/>
      <c r="H351" s="388"/>
      <c r="I351" s="388"/>
      <c r="J351" s="389"/>
      <c r="K351" s="345"/>
      <c r="L351" s="345"/>
      <c r="M351" s="345"/>
      <c r="N351" s="345"/>
      <c r="O351" s="345"/>
      <c r="P351" s="345"/>
      <c r="Q351" s="345"/>
      <c r="R351" s="345"/>
      <c r="S351" s="345"/>
      <c r="T351" s="345"/>
      <c r="U351" s="345"/>
      <c r="V351" s="345"/>
      <c r="W351" s="345"/>
      <c r="X351" s="345"/>
      <c r="Y351" s="345"/>
      <c r="Z351" s="345"/>
      <c r="AA351" s="345"/>
      <c r="AB351" s="345"/>
      <c r="AC351" s="345"/>
      <c r="AD351" s="345"/>
      <c r="AE351" s="345"/>
      <c r="AF351" s="345"/>
      <c r="AG351" s="345"/>
      <c r="AH351" s="345"/>
      <c r="AI351" s="345"/>
      <c r="AJ351" s="345"/>
      <c r="AK351" s="345"/>
      <c r="AL351" s="345"/>
      <c r="AM351" s="345"/>
      <c r="AN351" s="345"/>
      <c r="AO351" s="345"/>
      <c r="AP351" s="345"/>
    </row>
    <row r="352" spans="1:42" s="348" customFormat="1" x14ac:dyDescent="0.3">
      <c r="A352" s="384" t="s">
        <v>507</v>
      </c>
      <c r="B352" s="385"/>
      <c r="C352" s="385"/>
      <c r="D352" s="385"/>
      <c r="E352" s="385"/>
      <c r="F352" s="385"/>
      <c r="G352" s="385"/>
      <c r="H352" s="385"/>
      <c r="I352" s="385"/>
      <c r="J352" s="386"/>
      <c r="K352" s="347"/>
      <c r="L352" s="347"/>
      <c r="M352" s="347"/>
      <c r="N352" s="347"/>
      <c r="O352" s="347"/>
      <c r="P352" s="347"/>
      <c r="Q352" s="347"/>
      <c r="R352" s="347"/>
      <c r="S352" s="347"/>
      <c r="T352" s="347"/>
      <c r="U352" s="347"/>
      <c r="V352" s="347"/>
      <c r="W352" s="347"/>
      <c r="X352" s="347"/>
      <c r="Y352" s="347"/>
      <c r="Z352" s="347"/>
      <c r="AA352" s="347"/>
      <c r="AB352" s="347"/>
      <c r="AC352" s="347"/>
      <c r="AD352" s="347"/>
      <c r="AE352" s="347"/>
      <c r="AF352" s="347"/>
      <c r="AG352" s="347"/>
      <c r="AH352" s="347"/>
      <c r="AI352" s="347"/>
      <c r="AJ352" s="347"/>
      <c r="AK352" s="347"/>
      <c r="AL352" s="347"/>
      <c r="AM352" s="347"/>
      <c r="AN352" s="347"/>
      <c r="AO352" s="347"/>
      <c r="AP352" s="347"/>
    </row>
    <row r="353" spans="1:42" s="92" customFormat="1" x14ac:dyDescent="0.25">
      <c r="A353" s="377" t="s">
        <v>155</v>
      </c>
      <c r="B353" s="399"/>
      <c r="C353" s="399"/>
      <c r="D353" s="399"/>
      <c r="E353" s="399"/>
      <c r="F353" s="399"/>
      <c r="G353" s="399"/>
      <c r="H353" s="399"/>
      <c r="I353" s="399"/>
      <c r="J353" s="400"/>
      <c r="K353" s="216"/>
      <c r="L353" s="216"/>
      <c r="M353" s="216"/>
      <c r="N353" s="216"/>
      <c r="O353" s="216"/>
      <c r="P353" s="216"/>
      <c r="Q353" s="216"/>
      <c r="R353" s="216"/>
      <c r="S353" s="216"/>
      <c r="T353" s="216"/>
      <c r="U353" s="216"/>
      <c r="V353" s="216"/>
      <c r="W353" s="216"/>
      <c r="X353" s="216"/>
      <c r="Y353" s="216"/>
      <c r="Z353" s="216"/>
      <c r="AA353" s="216"/>
      <c r="AB353" s="216"/>
      <c r="AC353" s="216"/>
      <c r="AD353" s="216"/>
      <c r="AE353" s="216"/>
      <c r="AF353" s="216"/>
      <c r="AG353" s="216"/>
      <c r="AH353" s="216"/>
      <c r="AI353" s="216"/>
      <c r="AJ353" s="216"/>
      <c r="AK353" s="216"/>
      <c r="AL353" s="216"/>
      <c r="AM353" s="216"/>
      <c r="AN353" s="216"/>
      <c r="AO353" s="216"/>
      <c r="AP353" s="216"/>
    </row>
    <row r="354" spans="1:42" s="22" customFormat="1" x14ac:dyDescent="0.25">
      <c r="A354" s="378" t="s">
        <v>269</v>
      </c>
      <c r="B354" s="379"/>
      <c r="C354" s="379"/>
      <c r="D354" s="379"/>
      <c r="E354" s="379"/>
      <c r="F354" s="379"/>
      <c r="G354" s="379"/>
      <c r="H354" s="379"/>
      <c r="I354" s="379"/>
      <c r="J354" s="380"/>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row>
    <row r="355" spans="1:42" s="22" customFormat="1" x14ac:dyDescent="0.25">
      <c r="A355" s="396" t="s">
        <v>256</v>
      </c>
      <c r="B355" s="397"/>
      <c r="C355" s="397"/>
      <c r="D355" s="397"/>
      <c r="E355" s="397"/>
      <c r="F355" s="397"/>
      <c r="G355" s="397"/>
      <c r="H355" s="397"/>
      <c r="I355" s="397"/>
      <c r="J355" s="398"/>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row>
    <row r="356" spans="1:42" ht="112.5" customHeight="1" x14ac:dyDescent="0.25">
      <c r="A356" s="271" t="s">
        <v>387</v>
      </c>
      <c r="B356" s="183">
        <f>SUM(B357:B360)</f>
        <v>3757.4</v>
      </c>
      <c r="C356" s="183">
        <f>SUM(C357:C360)</f>
        <v>1103.4000000000001</v>
      </c>
      <c r="D356" s="183">
        <f>C356/B356*100</f>
        <v>29.366050992707727</v>
      </c>
      <c r="E356" s="183">
        <f>SUM(E357:E360)</f>
        <v>1103.4000000000001</v>
      </c>
      <c r="F356" s="183">
        <f>E356/B356*100</f>
        <v>29.366050992707727</v>
      </c>
      <c r="G356" s="183">
        <f>SUM(G357:G360)</f>
        <v>1103.4000000000001</v>
      </c>
      <c r="H356" s="183">
        <f>G356/B356*100</f>
        <v>29.366050992707727</v>
      </c>
      <c r="I356" s="183">
        <f t="shared" ref="I356:I360" si="60">B356-G356</f>
        <v>2654</v>
      </c>
      <c r="J356" s="390" t="s">
        <v>508</v>
      </c>
    </row>
    <row r="357" spans="1:42" ht="18" customHeight="1" x14ac:dyDescent="0.25">
      <c r="A357" s="282" t="s">
        <v>0</v>
      </c>
      <c r="B357" s="183">
        <v>0</v>
      </c>
      <c r="C357" s="183">
        <v>0</v>
      </c>
      <c r="D357" s="183">
        <v>0</v>
      </c>
      <c r="E357" s="183">
        <v>0</v>
      </c>
      <c r="F357" s="183">
        <v>0</v>
      </c>
      <c r="G357" s="183">
        <v>0</v>
      </c>
      <c r="H357" s="183">
        <v>0</v>
      </c>
      <c r="I357" s="183">
        <f t="shared" si="60"/>
        <v>0</v>
      </c>
      <c r="J357" s="391"/>
    </row>
    <row r="358" spans="1:42" ht="18" customHeight="1" x14ac:dyDescent="0.25">
      <c r="A358" s="66" t="s">
        <v>1</v>
      </c>
      <c r="B358" s="183">
        <v>3757.4</v>
      </c>
      <c r="C358" s="183">
        <v>1103.4000000000001</v>
      </c>
      <c r="D358" s="183">
        <f>C358/B358*100</f>
        <v>29.366050992707727</v>
      </c>
      <c r="E358" s="183">
        <v>1103.4000000000001</v>
      </c>
      <c r="F358" s="183">
        <f>E358/B358*100</f>
        <v>29.366050992707727</v>
      </c>
      <c r="G358" s="183">
        <v>1103.4000000000001</v>
      </c>
      <c r="H358" s="183">
        <f>G358/B358*100</f>
        <v>29.366050992707727</v>
      </c>
      <c r="I358" s="183">
        <f t="shared" si="60"/>
        <v>2654</v>
      </c>
      <c r="J358" s="391"/>
    </row>
    <row r="359" spans="1:42" ht="18" customHeight="1" x14ac:dyDescent="0.25">
      <c r="A359" s="283" t="s">
        <v>2</v>
      </c>
      <c r="B359" s="184">
        <v>0</v>
      </c>
      <c r="C359" s="184">
        <v>0</v>
      </c>
      <c r="D359" s="184">
        <v>0</v>
      </c>
      <c r="E359" s="184">
        <v>0</v>
      </c>
      <c r="F359" s="184">
        <v>0</v>
      </c>
      <c r="G359" s="184">
        <v>0</v>
      </c>
      <c r="H359" s="184">
        <v>0</v>
      </c>
      <c r="I359" s="184">
        <f t="shared" si="60"/>
        <v>0</v>
      </c>
      <c r="J359" s="391"/>
    </row>
    <row r="360" spans="1:42" ht="18" customHeight="1" x14ac:dyDescent="0.25">
      <c r="A360" s="283" t="s">
        <v>3</v>
      </c>
      <c r="B360" s="184">
        <v>0</v>
      </c>
      <c r="C360" s="184">
        <v>0</v>
      </c>
      <c r="D360" s="184">
        <v>0</v>
      </c>
      <c r="E360" s="184">
        <v>0</v>
      </c>
      <c r="F360" s="184">
        <v>0</v>
      </c>
      <c r="G360" s="184">
        <v>0</v>
      </c>
      <c r="H360" s="184">
        <v>0</v>
      </c>
      <c r="I360" s="184">
        <f t="shared" si="60"/>
        <v>0</v>
      </c>
      <c r="J360" s="392"/>
    </row>
    <row r="361" spans="1:42" s="350" customFormat="1" ht="18" customHeight="1" x14ac:dyDescent="0.25">
      <c r="A361" s="433" t="s">
        <v>244</v>
      </c>
      <c r="B361" s="434"/>
      <c r="C361" s="434"/>
      <c r="D361" s="434"/>
      <c r="E361" s="434"/>
      <c r="F361" s="434"/>
      <c r="G361" s="434"/>
      <c r="H361" s="434"/>
      <c r="I361" s="434"/>
      <c r="J361" s="435"/>
      <c r="K361" s="349"/>
      <c r="L361" s="349"/>
      <c r="M361" s="349"/>
      <c r="N361" s="349"/>
      <c r="O361" s="349"/>
      <c r="P361" s="349"/>
      <c r="Q361" s="349"/>
      <c r="R361" s="349"/>
      <c r="S361" s="349"/>
      <c r="T361" s="349"/>
      <c r="U361" s="349"/>
      <c r="V361" s="349"/>
      <c r="W361" s="349"/>
      <c r="X361" s="349"/>
      <c r="Y361" s="349"/>
      <c r="Z361" s="349"/>
      <c r="AA361" s="349"/>
      <c r="AB361" s="349"/>
      <c r="AC361" s="349"/>
      <c r="AD361" s="349"/>
      <c r="AE361" s="349"/>
      <c r="AF361" s="349"/>
      <c r="AG361" s="349"/>
      <c r="AH361" s="349"/>
      <c r="AI361" s="349"/>
      <c r="AJ361" s="349"/>
      <c r="AK361" s="349"/>
      <c r="AL361" s="349"/>
      <c r="AM361" s="349"/>
      <c r="AN361" s="349"/>
      <c r="AO361" s="349"/>
      <c r="AP361" s="349"/>
    </row>
    <row r="362" spans="1:42" ht="18" customHeight="1" x14ac:dyDescent="0.25">
      <c r="A362" s="384" t="s">
        <v>103</v>
      </c>
      <c r="B362" s="385"/>
      <c r="C362" s="385"/>
      <c r="D362" s="385"/>
      <c r="E362" s="385"/>
      <c r="F362" s="385"/>
      <c r="G362" s="385"/>
      <c r="H362" s="385"/>
      <c r="I362" s="385"/>
      <c r="J362" s="386"/>
    </row>
    <row r="363" spans="1:42" ht="18" customHeight="1" x14ac:dyDescent="0.25">
      <c r="A363" s="377" t="s">
        <v>153</v>
      </c>
      <c r="B363" s="399"/>
      <c r="C363" s="399"/>
      <c r="D363" s="399"/>
      <c r="E363" s="399"/>
      <c r="F363" s="399"/>
      <c r="G363" s="399"/>
      <c r="H363" s="399"/>
      <c r="I363" s="399"/>
      <c r="J363" s="400"/>
    </row>
    <row r="364" spans="1:42" ht="18" customHeight="1" x14ac:dyDescent="0.25">
      <c r="A364" s="378" t="s">
        <v>267</v>
      </c>
      <c r="B364" s="379"/>
      <c r="C364" s="379"/>
      <c r="D364" s="379"/>
      <c r="E364" s="379"/>
      <c r="F364" s="379"/>
      <c r="G364" s="379"/>
      <c r="H364" s="379"/>
      <c r="I364" s="379"/>
      <c r="J364" s="380"/>
    </row>
    <row r="365" spans="1:42" ht="18" customHeight="1" x14ac:dyDescent="0.25">
      <c r="A365" s="372" t="s">
        <v>35</v>
      </c>
      <c r="B365" s="373"/>
      <c r="C365" s="373"/>
      <c r="D365" s="373"/>
      <c r="E365" s="373"/>
      <c r="F365" s="373"/>
      <c r="G365" s="373"/>
      <c r="H365" s="373"/>
      <c r="I365" s="373"/>
      <c r="J365" s="374"/>
    </row>
    <row r="366" spans="1:42" ht="287.25" customHeight="1" x14ac:dyDescent="0.25">
      <c r="A366" s="271" t="s">
        <v>475</v>
      </c>
      <c r="B366" s="183">
        <f>SUM(B367:B370)</f>
        <v>1849846.6</v>
      </c>
      <c r="C366" s="183">
        <f>SUM(C367:C370)</f>
        <v>1849846.6</v>
      </c>
      <c r="D366" s="183">
        <f>C366/B366*100</f>
        <v>100</v>
      </c>
      <c r="E366" s="183">
        <f>SUM(E367:E370)</f>
        <v>1849846.6</v>
      </c>
      <c r="F366" s="183">
        <f>E366/B366*100</f>
        <v>100</v>
      </c>
      <c r="G366" s="183">
        <f>SUM(G367:G370)</f>
        <v>1843083.7</v>
      </c>
      <c r="H366" s="183">
        <f t="shared" ref="H366:H373" si="61">G366/B366*100</f>
        <v>99.634407523304901</v>
      </c>
      <c r="I366" s="183">
        <f>B366-G366</f>
        <v>6762.9000000001397</v>
      </c>
      <c r="J366" s="390" t="s">
        <v>509</v>
      </c>
    </row>
    <row r="367" spans="1:42" ht="19.5" x14ac:dyDescent="0.25">
      <c r="A367" s="282" t="s">
        <v>0</v>
      </c>
      <c r="B367" s="183">
        <v>0</v>
      </c>
      <c r="C367" s="183">
        <v>0</v>
      </c>
      <c r="D367" s="183">
        <v>0</v>
      </c>
      <c r="E367" s="183">
        <v>0</v>
      </c>
      <c r="F367" s="183">
        <v>0</v>
      </c>
      <c r="G367" s="183">
        <v>0</v>
      </c>
      <c r="H367" s="183">
        <v>0</v>
      </c>
      <c r="I367" s="183">
        <f t="shared" ref="I367:I375" si="62">B367-G367</f>
        <v>0</v>
      </c>
      <c r="J367" s="391"/>
    </row>
    <row r="368" spans="1:42" ht="19.5" x14ac:dyDescent="0.25">
      <c r="A368" s="66" t="s">
        <v>1</v>
      </c>
      <c r="B368" s="183">
        <v>1849846.6</v>
      </c>
      <c r="C368" s="183">
        <v>1849846.6</v>
      </c>
      <c r="D368" s="183">
        <f>C368/B368*100</f>
        <v>100</v>
      </c>
      <c r="E368" s="183">
        <v>1849846.6</v>
      </c>
      <c r="F368" s="183">
        <f>E368/B368*100</f>
        <v>100</v>
      </c>
      <c r="G368" s="183">
        <v>1843083.7</v>
      </c>
      <c r="H368" s="183">
        <f t="shared" si="61"/>
        <v>99.634407523304901</v>
      </c>
      <c r="I368" s="183">
        <f t="shared" si="62"/>
        <v>6762.9000000001397</v>
      </c>
      <c r="J368" s="391"/>
    </row>
    <row r="369" spans="1:10" x14ac:dyDescent="0.25">
      <c r="A369" s="283" t="s">
        <v>2</v>
      </c>
      <c r="B369" s="184">
        <v>0</v>
      </c>
      <c r="C369" s="184">
        <v>0</v>
      </c>
      <c r="D369" s="184">
        <v>0</v>
      </c>
      <c r="E369" s="184">
        <v>0</v>
      </c>
      <c r="F369" s="184">
        <v>0</v>
      </c>
      <c r="G369" s="184">
        <v>0</v>
      </c>
      <c r="H369" s="184">
        <v>0</v>
      </c>
      <c r="I369" s="184">
        <f t="shared" si="62"/>
        <v>0</v>
      </c>
      <c r="J369" s="391"/>
    </row>
    <row r="370" spans="1:10" x14ac:dyDescent="0.25">
      <c r="A370" s="283" t="s">
        <v>3</v>
      </c>
      <c r="B370" s="184">
        <v>0</v>
      </c>
      <c r="C370" s="184">
        <v>0</v>
      </c>
      <c r="D370" s="184">
        <v>0</v>
      </c>
      <c r="E370" s="184">
        <v>0</v>
      </c>
      <c r="F370" s="184">
        <v>0</v>
      </c>
      <c r="G370" s="184">
        <v>0</v>
      </c>
      <c r="H370" s="184">
        <v>0</v>
      </c>
      <c r="I370" s="184">
        <f t="shared" si="62"/>
        <v>0</v>
      </c>
      <c r="J370" s="392"/>
    </row>
    <row r="371" spans="1:10" ht="145.5" customHeight="1" x14ac:dyDescent="0.25">
      <c r="A371" s="271" t="s">
        <v>474</v>
      </c>
      <c r="B371" s="183">
        <f>SUM(B372:B375)</f>
        <v>110222.8</v>
      </c>
      <c r="C371" s="183">
        <f>SUM(C372:C375)</f>
        <v>104428.9</v>
      </c>
      <c r="D371" s="183">
        <f>C371/B371*100</f>
        <v>94.743465054417044</v>
      </c>
      <c r="E371" s="183">
        <f>SUM(E372:E375)</f>
        <v>104428.9</v>
      </c>
      <c r="F371" s="183">
        <f>E371/B371*100</f>
        <v>94.743465054417044</v>
      </c>
      <c r="G371" s="183">
        <f>SUM(G372:G375)</f>
        <v>104428.9</v>
      </c>
      <c r="H371" s="183">
        <f t="shared" si="61"/>
        <v>94.743465054417044</v>
      </c>
      <c r="I371" s="183">
        <f t="shared" si="62"/>
        <v>5793.9000000000087</v>
      </c>
      <c r="J371" s="390" t="s">
        <v>510</v>
      </c>
    </row>
    <row r="372" spans="1:10" ht="19.5" x14ac:dyDescent="0.25">
      <c r="A372" s="282" t="s">
        <v>0</v>
      </c>
      <c r="B372" s="183">
        <v>0</v>
      </c>
      <c r="C372" s="183">
        <v>0</v>
      </c>
      <c r="D372" s="183">
        <v>0</v>
      </c>
      <c r="E372" s="183">
        <v>0</v>
      </c>
      <c r="F372" s="183">
        <v>0</v>
      </c>
      <c r="G372" s="183">
        <v>0</v>
      </c>
      <c r="H372" s="183">
        <v>0</v>
      </c>
      <c r="I372" s="183">
        <f t="shared" si="62"/>
        <v>0</v>
      </c>
      <c r="J372" s="391"/>
    </row>
    <row r="373" spans="1:10" ht="19.5" x14ac:dyDescent="0.25">
      <c r="A373" s="66" t="s">
        <v>1</v>
      </c>
      <c r="B373" s="183">
        <v>110222.8</v>
      </c>
      <c r="C373" s="183">
        <v>104428.9</v>
      </c>
      <c r="D373" s="183">
        <f>C373/B373*100</f>
        <v>94.743465054417044</v>
      </c>
      <c r="E373" s="183">
        <v>104428.9</v>
      </c>
      <c r="F373" s="183">
        <f>E373/B373*100</f>
        <v>94.743465054417044</v>
      </c>
      <c r="G373" s="183">
        <v>104428.9</v>
      </c>
      <c r="H373" s="183">
        <f t="shared" si="61"/>
        <v>94.743465054417044</v>
      </c>
      <c r="I373" s="183">
        <f>B373-G373</f>
        <v>5793.9000000000087</v>
      </c>
      <c r="J373" s="391"/>
    </row>
    <row r="374" spans="1:10" x14ac:dyDescent="0.25">
      <c r="A374" s="283" t="s">
        <v>2</v>
      </c>
      <c r="B374" s="184">
        <v>0</v>
      </c>
      <c r="C374" s="184">
        <v>0</v>
      </c>
      <c r="D374" s="184">
        <v>0</v>
      </c>
      <c r="E374" s="184">
        <v>0</v>
      </c>
      <c r="F374" s="184">
        <v>0</v>
      </c>
      <c r="G374" s="184">
        <v>0</v>
      </c>
      <c r="H374" s="184">
        <v>0</v>
      </c>
      <c r="I374" s="184">
        <f t="shared" si="62"/>
        <v>0</v>
      </c>
      <c r="J374" s="391"/>
    </row>
    <row r="375" spans="1:10" x14ac:dyDescent="0.25">
      <c r="A375" s="283" t="s">
        <v>3</v>
      </c>
      <c r="B375" s="184">
        <v>0</v>
      </c>
      <c r="C375" s="184">
        <v>0</v>
      </c>
      <c r="D375" s="184">
        <v>0</v>
      </c>
      <c r="E375" s="184">
        <v>0</v>
      </c>
      <c r="F375" s="184">
        <v>0</v>
      </c>
      <c r="G375" s="184">
        <v>0</v>
      </c>
      <c r="H375" s="184">
        <v>0</v>
      </c>
      <c r="I375" s="184">
        <f t="shared" si="62"/>
        <v>0</v>
      </c>
      <c r="J375" s="392"/>
    </row>
    <row r="376" spans="1:10" ht="128.25" customHeight="1" x14ac:dyDescent="0.25">
      <c r="A376" s="271" t="s">
        <v>184</v>
      </c>
      <c r="B376" s="183">
        <f>SUM(B377:B380)</f>
        <v>251731.8</v>
      </c>
      <c r="C376" s="183">
        <f>SUM(C377:C380)</f>
        <v>250474.3</v>
      </c>
      <c r="D376" s="183">
        <f>C376/B376*100</f>
        <v>99.500460410643385</v>
      </c>
      <c r="E376" s="183">
        <f>SUM(E377:E380)</f>
        <v>250474.3</v>
      </c>
      <c r="F376" s="183">
        <f>E376/B376*100</f>
        <v>99.500460410643385</v>
      </c>
      <c r="G376" s="183">
        <f>SUM(G377:G380)</f>
        <v>249544</v>
      </c>
      <c r="H376" s="183">
        <f>G376/B376*100</f>
        <v>99.130900426565105</v>
      </c>
      <c r="I376" s="183">
        <f t="shared" ref="I376:I395" si="63">B376-G376</f>
        <v>2187.7999999999884</v>
      </c>
      <c r="J376" s="390" t="s">
        <v>511</v>
      </c>
    </row>
    <row r="377" spans="1:10" ht="19.5" x14ac:dyDescent="0.25">
      <c r="A377" s="282" t="s">
        <v>0</v>
      </c>
      <c r="B377" s="183">
        <v>0</v>
      </c>
      <c r="C377" s="183">
        <v>0</v>
      </c>
      <c r="D377" s="183">
        <v>0</v>
      </c>
      <c r="E377" s="183">
        <v>0</v>
      </c>
      <c r="F377" s="183">
        <v>0</v>
      </c>
      <c r="G377" s="183">
        <v>0</v>
      </c>
      <c r="H377" s="183">
        <v>0</v>
      </c>
      <c r="I377" s="183">
        <f t="shared" si="63"/>
        <v>0</v>
      </c>
      <c r="J377" s="391"/>
    </row>
    <row r="378" spans="1:10" ht="19.5" x14ac:dyDescent="0.25">
      <c r="A378" s="66" t="s">
        <v>1</v>
      </c>
      <c r="B378" s="183">
        <v>236627.9</v>
      </c>
      <c r="C378" s="183">
        <v>235445.8</v>
      </c>
      <c r="D378" s="183">
        <f>C378/B378*100</f>
        <v>99.500439297310251</v>
      </c>
      <c r="E378" s="183">
        <v>235445.8</v>
      </c>
      <c r="F378" s="183">
        <f>E378/B378*100</f>
        <v>99.500439297310251</v>
      </c>
      <c r="G378" s="183">
        <v>234574.8</v>
      </c>
      <c r="H378" s="183">
        <f>G378/B378*100</f>
        <v>99.132350834369063</v>
      </c>
      <c r="I378" s="183">
        <f t="shared" si="63"/>
        <v>2053.1000000000058</v>
      </c>
      <c r="J378" s="391"/>
    </row>
    <row r="379" spans="1:10" x14ac:dyDescent="0.25">
      <c r="A379" s="67" t="s">
        <v>2</v>
      </c>
      <c r="B379" s="184">
        <v>15103.9</v>
      </c>
      <c r="C379" s="184">
        <v>15028.5</v>
      </c>
      <c r="D379" s="184">
        <f>C379/B379*100</f>
        <v>99.50079118638233</v>
      </c>
      <c r="E379" s="184">
        <v>15028.5</v>
      </c>
      <c r="F379" s="184">
        <f>E379/B379*100</f>
        <v>99.50079118638233</v>
      </c>
      <c r="G379" s="184">
        <v>14969.2</v>
      </c>
      <c r="H379" s="184">
        <f>G379/B379*100</f>
        <v>99.10817735816579</v>
      </c>
      <c r="I379" s="184">
        <f t="shared" si="63"/>
        <v>134.69999999999891</v>
      </c>
      <c r="J379" s="391"/>
    </row>
    <row r="380" spans="1:10" ht="36" customHeight="1" x14ac:dyDescent="0.25">
      <c r="A380" s="283" t="s">
        <v>3</v>
      </c>
      <c r="B380" s="184">
        <v>0</v>
      </c>
      <c r="C380" s="184">
        <v>0</v>
      </c>
      <c r="D380" s="184">
        <v>0</v>
      </c>
      <c r="E380" s="184">
        <v>0</v>
      </c>
      <c r="F380" s="184">
        <v>0</v>
      </c>
      <c r="G380" s="184">
        <v>0</v>
      </c>
      <c r="H380" s="184">
        <v>0</v>
      </c>
      <c r="I380" s="184">
        <f t="shared" si="63"/>
        <v>0</v>
      </c>
      <c r="J380" s="392"/>
    </row>
    <row r="381" spans="1:10" ht="81" customHeight="1" x14ac:dyDescent="0.25">
      <c r="A381" s="271" t="s">
        <v>75</v>
      </c>
      <c r="B381" s="183">
        <f>SUM(B382:B385)</f>
        <v>29949.100000000002</v>
      </c>
      <c r="C381" s="183">
        <f>SUM(C382:C385)</f>
        <v>28532.2</v>
      </c>
      <c r="D381" s="183">
        <f>C381/B381*100</f>
        <v>95.268973024231101</v>
      </c>
      <c r="E381" s="183">
        <f>SUM(E382:E385)</f>
        <v>28532.2</v>
      </c>
      <c r="F381" s="183">
        <f>E381/B381*100</f>
        <v>95.268973024231101</v>
      </c>
      <c r="G381" s="183">
        <f>SUM(G382:G385)</f>
        <v>27465.200000000001</v>
      </c>
      <c r="H381" s="183">
        <f>G381/B381*100</f>
        <v>91.706261623888537</v>
      </c>
      <c r="I381" s="183">
        <f t="shared" si="63"/>
        <v>2483.9000000000015</v>
      </c>
      <c r="J381" s="390" t="s">
        <v>512</v>
      </c>
    </row>
    <row r="382" spans="1:10" ht="19.5" x14ac:dyDescent="0.25">
      <c r="A382" s="282" t="s">
        <v>0</v>
      </c>
      <c r="B382" s="183">
        <v>0</v>
      </c>
      <c r="C382" s="183">
        <v>0</v>
      </c>
      <c r="D382" s="183">
        <v>0</v>
      </c>
      <c r="E382" s="183">
        <v>0</v>
      </c>
      <c r="F382" s="183">
        <v>0</v>
      </c>
      <c r="G382" s="183">
        <v>0</v>
      </c>
      <c r="H382" s="183">
        <v>0</v>
      </c>
      <c r="I382" s="183">
        <f t="shared" si="63"/>
        <v>0</v>
      </c>
      <c r="J382" s="391"/>
    </row>
    <row r="383" spans="1:10" ht="19.5" x14ac:dyDescent="0.25">
      <c r="A383" s="66" t="s">
        <v>1</v>
      </c>
      <c r="B383" s="183">
        <v>28152.2</v>
      </c>
      <c r="C383" s="183">
        <v>26820.3</v>
      </c>
      <c r="D383" s="183">
        <f>C383/B383*100</f>
        <v>95.268931024928776</v>
      </c>
      <c r="E383" s="183">
        <v>26820.3</v>
      </c>
      <c r="F383" s="183">
        <f t="shared" ref="F383:F384" si="64">E383/B383*100</f>
        <v>95.268931024928776</v>
      </c>
      <c r="G383" s="183">
        <v>25821.4</v>
      </c>
      <c r="H383" s="183">
        <f t="shared" ref="H383:H384" si="65">G383/B383*100</f>
        <v>91.720718096631884</v>
      </c>
      <c r="I383" s="183">
        <f t="shared" si="63"/>
        <v>2330.7999999999993</v>
      </c>
      <c r="J383" s="391"/>
    </row>
    <row r="384" spans="1:10" x14ac:dyDescent="0.25">
      <c r="A384" s="67" t="s">
        <v>2</v>
      </c>
      <c r="B384" s="184">
        <v>1796.9</v>
      </c>
      <c r="C384" s="184">
        <v>1711.9</v>
      </c>
      <c r="D384" s="184">
        <f>C384/B384*100</f>
        <v>95.269631031220442</v>
      </c>
      <c r="E384" s="184">
        <v>1711.9</v>
      </c>
      <c r="F384" s="184">
        <f t="shared" si="64"/>
        <v>95.269631031220442</v>
      </c>
      <c r="G384" s="184">
        <v>1643.8</v>
      </c>
      <c r="H384" s="184">
        <f t="shared" si="65"/>
        <v>91.479770716233517</v>
      </c>
      <c r="I384" s="184">
        <f t="shared" si="63"/>
        <v>153.10000000000014</v>
      </c>
      <c r="J384" s="391"/>
    </row>
    <row r="385" spans="1:42" x14ac:dyDescent="0.25">
      <c r="A385" s="283" t="s">
        <v>3</v>
      </c>
      <c r="B385" s="184">
        <v>0</v>
      </c>
      <c r="C385" s="184">
        <v>0</v>
      </c>
      <c r="D385" s="184">
        <v>0</v>
      </c>
      <c r="E385" s="184">
        <v>0</v>
      </c>
      <c r="F385" s="184">
        <v>0</v>
      </c>
      <c r="G385" s="184">
        <v>0</v>
      </c>
      <c r="H385" s="184">
        <v>0</v>
      </c>
      <c r="I385" s="184">
        <f t="shared" si="63"/>
        <v>0</v>
      </c>
      <c r="J385" s="392"/>
    </row>
    <row r="386" spans="1:42" s="22" customFormat="1" ht="96" hidden="1" customHeight="1" x14ac:dyDescent="0.25">
      <c r="A386" s="271" t="s">
        <v>136</v>
      </c>
      <c r="B386" s="183">
        <f>SUM(B387:B390)</f>
        <v>0</v>
      </c>
      <c r="C386" s="183">
        <f>SUM(C387:C390)</f>
        <v>0</v>
      </c>
      <c r="D386" s="183" t="e">
        <f>C386/B386*100</f>
        <v>#DIV/0!</v>
      </c>
      <c r="E386" s="183">
        <f>SUM(E387:E390)</f>
        <v>0</v>
      </c>
      <c r="F386" s="183" t="e">
        <f>E386/B386*100</f>
        <v>#DIV/0!</v>
      </c>
      <c r="G386" s="183">
        <f>SUM(G387:G390)</f>
        <v>0</v>
      </c>
      <c r="H386" s="183" t="e">
        <f>G386/B386*100</f>
        <v>#DIV/0!</v>
      </c>
      <c r="I386" s="183">
        <f t="shared" si="63"/>
        <v>0</v>
      </c>
      <c r="J386" s="390"/>
      <c r="K386" s="217"/>
      <c r="L386" s="217"/>
      <c r="M386" s="217"/>
      <c r="N386" s="217"/>
      <c r="O386" s="217"/>
      <c r="P386" s="217"/>
      <c r="Q386" s="217"/>
      <c r="R386" s="217"/>
      <c r="S386" s="217"/>
      <c r="T386" s="217"/>
      <c r="U386" s="217"/>
      <c r="V386" s="217"/>
      <c r="W386" s="217"/>
      <c r="X386" s="217"/>
      <c r="Y386" s="217"/>
      <c r="Z386" s="217"/>
      <c r="AA386" s="217"/>
      <c r="AB386" s="217"/>
      <c r="AC386" s="217"/>
      <c r="AD386" s="217"/>
      <c r="AE386" s="217"/>
      <c r="AF386" s="217"/>
      <c r="AG386" s="217"/>
      <c r="AH386" s="217"/>
      <c r="AI386" s="217"/>
      <c r="AJ386" s="217"/>
      <c r="AK386" s="217"/>
      <c r="AL386" s="217"/>
      <c r="AM386" s="217"/>
      <c r="AN386" s="217"/>
      <c r="AO386" s="217"/>
      <c r="AP386" s="217"/>
    </row>
    <row r="387" spans="1:42" s="22" customFormat="1" ht="19.5" hidden="1" x14ac:dyDescent="0.25">
      <c r="A387" s="58" t="s">
        <v>0</v>
      </c>
      <c r="B387" s="183">
        <v>0</v>
      </c>
      <c r="C387" s="183">
        <v>0</v>
      </c>
      <c r="D387" s="183">
        <v>0</v>
      </c>
      <c r="E387" s="183">
        <v>0</v>
      </c>
      <c r="F387" s="183">
        <v>0</v>
      </c>
      <c r="G387" s="183">
        <v>0</v>
      </c>
      <c r="H387" s="183">
        <v>0</v>
      </c>
      <c r="I387" s="183">
        <f t="shared" si="63"/>
        <v>0</v>
      </c>
      <c r="J387" s="391"/>
      <c r="K387" s="217"/>
      <c r="L387" s="217"/>
      <c r="M387" s="217"/>
      <c r="N387" s="217"/>
      <c r="O387" s="217"/>
      <c r="P387" s="217"/>
      <c r="Q387" s="217"/>
      <c r="R387" s="217"/>
      <c r="S387" s="217"/>
      <c r="T387" s="217"/>
      <c r="U387" s="217"/>
      <c r="V387" s="217"/>
      <c r="W387" s="217"/>
      <c r="X387" s="217"/>
      <c r="Y387" s="217"/>
      <c r="Z387" s="217"/>
      <c r="AA387" s="217"/>
      <c r="AB387" s="217"/>
      <c r="AC387" s="217"/>
      <c r="AD387" s="217"/>
      <c r="AE387" s="217"/>
      <c r="AF387" s="217"/>
      <c r="AG387" s="217"/>
      <c r="AH387" s="217"/>
      <c r="AI387" s="217"/>
      <c r="AJ387" s="217"/>
      <c r="AK387" s="217"/>
      <c r="AL387" s="217"/>
      <c r="AM387" s="217"/>
      <c r="AN387" s="217"/>
      <c r="AO387" s="217"/>
      <c r="AP387" s="217"/>
    </row>
    <row r="388" spans="1:42" s="22" customFormat="1" ht="19.5" hidden="1" x14ac:dyDescent="0.25">
      <c r="A388" s="58" t="s">
        <v>1</v>
      </c>
      <c r="B388" s="183">
        <v>0</v>
      </c>
      <c r="C388" s="183">
        <v>0</v>
      </c>
      <c r="D388" s="183" t="e">
        <f>C388/B388*100</f>
        <v>#DIV/0!</v>
      </c>
      <c r="E388" s="183">
        <v>0</v>
      </c>
      <c r="F388" s="183" t="e">
        <f>E388/B388*100</f>
        <v>#DIV/0!</v>
      </c>
      <c r="G388" s="183">
        <v>0</v>
      </c>
      <c r="H388" s="183" t="e">
        <f>G388/B388*100</f>
        <v>#DIV/0!</v>
      </c>
      <c r="I388" s="183">
        <f t="shared" si="63"/>
        <v>0</v>
      </c>
      <c r="J388" s="391"/>
      <c r="K388" s="217"/>
      <c r="L388" s="217"/>
      <c r="M388" s="217"/>
      <c r="N388" s="217"/>
      <c r="O388" s="217"/>
      <c r="P388" s="217"/>
      <c r="Q388" s="217"/>
      <c r="R388" s="217"/>
      <c r="S388" s="217"/>
      <c r="T388" s="217"/>
      <c r="U388" s="217"/>
      <c r="V388" s="217"/>
      <c r="W388" s="217"/>
      <c r="X388" s="217"/>
      <c r="Y388" s="217"/>
      <c r="Z388" s="217"/>
      <c r="AA388" s="217"/>
      <c r="AB388" s="217"/>
      <c r="AC388" s="217"/>
      <c r="AD388" s="217"/>
      <c r="AE388" s="217"/>
      <c r="AF388" s="217"/>
      <c r="AG388" s="217"/>
      <c r="AH388" s="217"/>
      <c r="AI388" s="217"/>
      <c r="AJ388" s="217"/>
      <c r="AK388" s="217"/>
      <c r="AL388" s="217"/>
      <c r="AM388" s="217"/>
      <c r="AN388" s="217"/>
      <c r="AO388" s="217"/>
      <c r="AP388" s="217"/>
    </row>
    <row r="389" spans="1:42" s="22" customFormat="1" hidden="1" x14ac:dyDescent="0.25">
      <c r="A389" s="60" t="s">
        <v>2</v>
      </c>
      <c r="B389" s="184">
        <v>0</v>
      </c>
      <c r="C389" s="184">
        <v>0</v>
      </c>
      <c r="D389" s="184">
        <v>0</v>
      </c>
      <c r="E389" s="184">
        <v>0</v>
      </c>
      <c r="F389" s="184">
        <v>0</v>
      </c>
      <c r="G389" s="184">
        <v>0</v>
      </c>
      <c r="H389" s="184">
        <v>0</v>
      </c>
      <c r="I389" s="184">
        <f t="shared" si="63"/>
        <v>0</v>
      </c>
      <c r="J389" s="391"/>
      <c r="K389" s="217"/>
      <c r="L389" s="217"/>
      <c r="M389" s="217"/>
      <c r="N389" s="217"/>
      <c r="O389" s="217"/>
      <c r="P389" s="217"/>
      <c r="Q389" s="217"/>
      <c r="R389" s="217"/>
      <c r="S389" s="217"/>
      <c r="T389" s="217"/>
      <c r="U389" s="217"/>
      <c r="V389" s="217"/>
      <c r="W389" s="217"/>
      <c r="X389" s="217"/>
      <c r="Y389" s="217"/>
      <c r="Z389" s="217"/>
      <c r="AA389" s="217"/>
      <c r="AB389" s="217"/>
      <c r="AC389" s="217"/>
      <c r="AD389" s="217"/>
      <c r="AE389" s="217"/>
      <c r="AF389" s="217"/>
      <c r="AG389" s="217"/>
      <c r="AH389" s="217"/>
      <c r="AI389" s="217"/>
      <c r="AJ389" s="217"/>
      <c r="AK389" s="217"/>
      <c r="AL389" s="217"/>
      <c r="AM389" s="217"/>
      <c r="AN389" s="217"/>
      <c r="AO389" s="217"/>
      <c r="AP389" s="217"/>
    </row>
    <row r="390" spans="1:42" s="22" customFormat="1" hidden="1" x14ac:dyDescent="0.25">
      <c r="A390" s="60" t="s">
        <v>3</v>
      </c>
      <c r="B390" s="184">
        <v>0</v>
      </c>
      <c r="C390" s="184">
        <v>0</v>
      </c>
      <c r="D390" s="184">
        <v>0</v>
      </c>
      <c r="E390" s="184">
        <v>0</v>
      </c>
      <c r="F390" s="184">
        <v>0</v>
      </c>
      <c r="G390" s="184">
        <v>0</v>
      </c>
      <c r="H390" s="184">
        <v>0</v>
      </c>
      <c r="I390" s="184">
        <f t="shared" si="63"/>
        <v>0</v>
      </c>
      <c r="J390" s="392"/>
      <c r="K390" s="217"/>
      <c r="L390" s="217"/>
      <c r="M390" s="217"/>
      <c r="N390" s="217"/>
      <c r="O390" s="217"/>
      <c r="P390" s="217"/>
      <c r="Q390" s="217"/>
      <c r="R390" s="217"/>
      <c r="S390" s="217"/>
      <c r="T390" s="217"/>
      <c r="U390" s="217"/>
      <c r="V390" s="217"/>
      <c r="W390" s="217"/>
      <c r="X390" s="217"/>
      <c r="Y390" s="217"/>
      <c r="Z390" s="217"/>
      <c r="AA390" s="217"/>
      <c r="AB390" s="217"/>
      <c r="AC390" s="217"/>
      <c r="AD390" s="217"/>
      <c r="AE390" s="217"/>
      <c r="AF390" s="217"/>
      <c r="AG390" s="217"/>
      <c r="AH390" s="217"/>
      <c r="AI390" s="217"/>
      <c r="AJ390" s="217"/>
      <c r="AK390" s="217"/>
      <c r="AL390" s="217"/>
      <c r="AM390" s="217"/>
      <c r="AN390" s="217"/>
      <c r="AO390" s="217"/>
      <c r="AP390" s="217"/>
    </row>
    <row r="391" spans="1:42" ht="192" customHeight="1" x14ac:dyDescent="0.25">
      <c r="A391" s="271" t="s">
        <v>314</v>
      </c>
      <c r="B391" s="175">
        <f>SUM(B392:B395)</f>
        <v>18780</v>
      </c>
      <c r="C391" s="175">
        <f>SUM(C392:C395)</f>
        <v>18680</v>
      </c>
      <c r="D391" s="175">
        <f>C391/B391*100</f>
        <v>99.4675186368477</v>
      </c>
      <c r="E391" s="175">
        <f>E392+E393+E394+E395</f>
        <v>18680</v>
      </c>
      <c r="F391" s="175">
        <f>E391/B391*100</f>
        <v>99.4675186368477</v>
      </c>
      <c r="G391" s="175">
        <f>G392+G393+G394+G395</f>
        <v>18680</v>
      </c>
      <c r="H391" s="175">
        <f>G391/B391*100</f>
        <v>99.4675186368477</v>
      </c>
      <c r="I391" s="175">
        <f t="shared" si="63"/>
        <v>100</v>
      </c>
      <c r="J391" s="390" t="s">
        <v>513</v>
      </c>
    </row>
    <row r="392" spans="1:42" ht="19.5" x14ac:dyDescent="0.25">
      <c r="A392" s="282" t="s">
        <v>0</v>
      </c>
      <c r="B392" s="175">
        <v>0</v>
      </c>
      <c r="C392" s="175">
        <v>0</v>
      </c>
      <c r="D392" s="175">
        <v>0</v>
      </c>
      <c r="E392" s="175">
        <v>0</v>
      </c>
      <c r="F392" s="175">
        <v>0</v>
      </c>
      <c r="G392" s="175">
        <v>0</v>
      </c>
      <c r="H392" s="175">
        <v>0</v>
      </c>
      <c r="I392" s="175">
        <f t="shared" si="63"/>
        <v>0</v>
      </c>
      <c r="J392" s="391"/>
    </row>
    <row r="393" spans="1:42" ht="19.5" x14ac:dyDescent="0.25">
      <c r="A393" s="66" t="s">
        <v>1</v>
      </c>
      <c r="B393" s="175">
        <v>17653.2</v>
      </c>
      <c r="C393" s="175">
        <v>17559.2</v>
      </c>
      <c r="D393" s="183">
        <f t="shared" ref="D393:D394" si="66">C393/B393*100</f>
        <v>99.4675186368477</v>
      </c>
      <c r="E393" s="175">
        <v>17559.2</v>
      </c>
      <c r="F393" s="183">
        <f t="shared" ref="F393:F394" si="67">E393/B393*100</f>
        <v>99.4675186368477</v>
      </c>
      <c r="G393" s="175">
        <v>17559.2</v>
      </c>
      <c r="H393" s="175">
        <f>G393/B393*100</f>
        <v>99.4675186368477</v>
      </c>
      <c r="I393" s="175">
        <f t="shared" si="63"/>
        <v>94</v>
      </c>
      <c r="J393" s="391"/>
    </row>
    <row r="394" spans="1:42" x14ac:dyDescent="0.25">
      <c r="A394" s="67" t="s">
        <v>2</v>
      </c>
      <c r="B394" s="176">
        <v>1126.8</v>
      </c>
      <c r="C394" s="176">
        <v>1120.8</v>
      </c>
      <c r="D394" s="184">
        <f t="shared" si="66"/>
        <v>99.4675186368477</v>
      </c>
      <c r="E394" s="176">
        <v>1120.8</v>
      </c>
      <c r="F394" s="184">
        <f t="shared" si="67"/>
        <v>99.4675186368477</v>
      </c>
      <c r="G394" s="176">
        <v>1120.8</v>
      </c>
      <c r="H394" s="176">
        <f>G394/B394*100</f>
        <v>99.4675186368477</v>
      </c>
      <c r="I394" s="176">
        <f t="shared" si="63"/>
        <v>6</v>
      </c>
      <c r="J394" s="391"/>
    </row>
    <row r="395" spans="1:42" x14ac:dyDescent="0.25">
      <c r="A395" s="283" t="s">
        <v>3</v>
      </c>
      <c r="B395" s="176">
        <v>0</v>
      </c>
      <c r="C395" s="176">
        <v>0</v>
      </c>
      <c r="D395" s="176">
        <v>0</v>
      </c>
      <c r="E395" s="176">
        <v>0</v>
      </c>
      <c r="F395" s="176">
        <v>0</v>
      </c>
      <c r="G395" s="176">
        <v>0</v>
      </c>
      <c r="H395" s="176">
        <v>0</v>
      </c>
      <c r="I395" s="176">
        <f t="shared" si="63"/>
        <v>0</v>
      </c>
      <c r="J395" s="392"/>
    </row>
    <row r="396" spans="1:42" ht="115.5" customHeight="1" x14ac:dyDescent="0.25">
      <c r="A396" s="271" t="s">
        <v>455</v>
      </c>
      <c r="B396" s="175">
        <f>SUM(B397:B400)</f>
        <v>140696.6</v>
      </c>
      <c r="C396" s="175">
        <f>SUM(C397:C400)</f>
        <v>116358.8</v>
      </c>
      <c r="D396" s="175">
        <f>C396/B396*100</f>
        <v>82.701927409759719</v>
      </c>
      <c r="E396" s="175">
        <f>E397+E398+E399+E400</f>
        <v>116358.8</v>
      </c>
      <c r="F396" s="175">
        <f>E396/B396*100</f>
        <v>82.701927409759719</v>
      </c>
      <c r="G396" s="175">
        <f>G397+G398+G399+G400</f>
        <v>115765.3</v>
      </c>
      <c r="H396" s="175">
        <f>G396/B396*100</f>
        <v>82.280097742233991</v>
      </c>
      <c r="I396" s="175">
        <f t="shared" ref="I396:I405" si="68">B396-G396</f>
        <v>24931.300000000003</v>
      </c>
      <c r="J396" s="390" t="s">
        <v>514</v>
      </c>
    </row>
    <row r="397" spans="1:42" ht="19.5" x14ac:dyDescent="0.25">
      <c r="A397" s="282" t="s">
        <v>0</v>
      </c>
      <c r="B397" s="175">
        <v>0</v>
      </c>
      <c r="C397" s="175">
        <v>0</v>
      </c>
      <c r="D397" s="183">
        <v>0</v>
      </c>
      <c r="E397" s="175">
        <v>0</v>
      </c>
      <c r="F397" s="183">
        <v>0</v>
      </c>
      <c r="G397" s="175">
        <v>0</v>
      </c>
      <c r="H397" s="175">
        <v>0</v>
      </c>
      <c r="I397" s="175">
        <f t="shared" si="68"/>
        <v>0</v>
      </c>
      <c r="J397" s="391"/>
    </row>
    <row r="398" spans="1:42" ht="19.5" x14ac:dyDescent="0.25">
      <c r="A398" s="66" t="s">
        <v>1</v>
      </c>
      <c r="B398" s="175">
        <v>140696.6</v>
      </c>
      <c r="C398" s="175">
        <v>116358.8</v>
      </c>
      <c r="D398" s="183">
        <f>C398/B398*100</f>
        <v>82.701927409759719</v>
      </c>
      <c r="E398" s="175">
        <v>116358.8</v>
      </c>
      <c r="F398" s="183">
        <f>E398/B398*100</f>
        <v>82.701927409759719</v>
      </c>
      <c r="G398" s="175">
        <v>115765.3</v>
      </c>
      <c r="H398" s="175">
        <f>G398/B398*100</f>
        <v>82.280097742233991</v>
      </c>
      <c r="I398" s="175">
        <f>B398-G398</f>
        <v>24931.300000000003</v>
      </c>
      <c r="J398" s="391"/>
    </row>
    <row r="399" spans="1:42" x14ac:dyDescent="0.25">
      <c r="A399" s="283" t="s">
        <v>2</v>
      </c>
      <c r="B399" s="176">
        <v>0</v>
      </c>
      <c r="C399" s="176">
        <v>0</v>
      </c>
      <c r="D399" s="176">
        <v>0</v>
      </c>
      <c r="E399" s="176">
        <v>0</v>
      </c>
      <c r="F399" s="176">
        <v>0</v>
      </c>
      <c r="G399" s="176">
        <v>0</v>
      </c>
      <c r="H399" s="176">
        <v>0</v>
      </c>
      <c r="I399" s="176">
        <f t="shared" si="68"/>
        <v>0</v>
      </c>
      <c r="J399" s="391"/>
    </row>
    <row r="400" spans="1:42" x14ac:dyDescent="0.25">
      <c r="A400" s="283" t="s">
        <v>3</v>
      </c>
      <c r="B400" s="176">
        <v>0</v>
      </c>
      <c r="C400" s="176">
        <v>0</v>
      </c>
      <c r="D400" s="176">
        <v>0</v>
      </c>
      <c r="E400" s="176">
        <v>0</v>
      </c>
      <c r="F400" s="176">
        <v>0</v>
      </c>
      <c r="G400" s="176">
        <v>0</v>
      </c>
      <c r="H400" s="176">
        <v>0</v>
      </c>
      <c r="I400" s="176">
        <f t="shared" si="68"/>
        <v>0</v>
      </c>
      <c r="J400" s="392"/>
    </row>
    <row r="401" spans="1:42" ht="99.75" customHeight="1" x14ac:dyDescent="0.25">
      <c r="A401" s="271" t="s">
        <v>456</v>
      </c>
      <c r="B401" s="175">
        <f>SUM(B402:B405)</f>
        <v>138862.29999999999</v>
      </c>
      <c r="C401" s="175">
        <f>SUM(C402:C405)</f>
        <v>116637.7</v>
      </c>
      <c r="D401" s="175">
        <f>C401/B401*100</f>
        <v>83.995224045691302</v>
      </c>
      <c r="E401" s="175">
        <f>E402+E403+E404+E405</f>
        <v>116637.7</v>
      </c>
      <c r="F401" s="175">
        <f>E401/B401*100</f>
        <v>83.995224045691302</v>
      </c>
      <c r="G401" s="175">
        <f>G402+G403+G404+G405</f>
        <v>103662</v>
      </c>
      <c r="H401" s="175">
        <f>G401/B401*100</f>
        <v>74.650931174264016</v>
      </c>
      <c r="I401" s="175">
        <f t="shared" si="68"/>
        <v>35200.299999999988</v>
      </c>
      <c r="J401" s="390" t="s">
        <v>515</v>
      </c>
    </row>
    <row r="402" spans="1:42" ht="19.5" x14ac:dyDescent="0.25">
      <c r="A402" s="282" t="s">
        <v>0</v>
      </c>
      <c r="B402" s="277">
        <v>0</v>
      </c>
      <c r="C402" s="277">
        <v>0</v>
      </c>
      <c r="D402" s="183">
        <v>0</v>
      </c>
      <c r="E402" s="277">
        <v>0</v>
      </c>
      <c r="F402" s="183">
        <v>0</v>
      </c>
      <c r="G402" s="277">
        <v>0</v>
      </c>
      <c r="H402" s="175">
        <v>0</v>
      </c>
      <c r="I402" s="175">
        <f t="shared" si="68"/>
        <v>0</v>
      </c>
      <c r="J402" s="391"/>
    </row>
    <row r="403" spans="1:42" ht="19.5" x14ac:dyDescent="0.25">
      <c r="A403" s="66" t="s">
        <v>1</v>
      </c>
      <c r="B403" s="175">
        <v>138862.29999999999</v>
      </c>
      <c r="C403" s="277">
        <v>116637.7</v>
      </c>
      <c r="D403" s="183">
        <f>C403/B403*100</f>
        <v>83.995224045691302</v>
      </c>
      <c r="E403" s="277">
        <v>116637.7</v>
      </c>
      <c r="F403" s="183">
        <f>E403/B403*100</f>
        <v>83.995224045691302</v>
      </c>
      <c r="G403" s="277">
        <v>103662</v>
      </c>
      <c r="H403" s="175">
        <f>G403/B403*100</f>
        <v>74.650931174264016</v>
      </c>
      <c r="I403" s="175">
        <f t="shared" si="68"/>
        <v>35200.299999999988</v>
      </c>
      <c r="J403" s="391"/>
    </row>
    <row r="404" spans="1:42" x14ac:dyDescent="0.25">
      <c r="A404" s="283" t="s">
        <v>2</v>
      </c>
      <c r="B404" s="176">
        <v>0</v>
      </c>
      <c r="C404" s="176">
        <v>0</v>
      </c>
      <c r="D404" s="184">
        <v>0</v>
      </c>
      <c r="E404" s="176">
        <v>0</v>
      </c>
      <c r="F404" s="184">
        <v>0</v>
      </c>
      <c r="G404" s="176">
        <v>0</v>
      </c>
      <c r="H404" s="176">
        <v>0</v>
      </c>
      <c r="I404" s="176">
        <v>0</v>
      </c>
      <c r="J404" s="391"/>
    </row>
    <row r="405" spans="1:42" x14ac:dyDescent="0.25">
      <c r="A405" s="283" t="s">
        <v>3</v>
      </c>
      <c r="B405" s="176">
        <v>0</v>
      </c>
      <c r="C405" s="176">
        <v>0</v>
      </c>
      <c r="D405" s="176">
        <v>0</v>
      </c>
      <c r="E405" s="176">
        <v>0</v>
      </c>
      <c r="F405" s="176">
        <v>0</v>
      </c>
      <c r="G405" s="176">
        <v>0</v>
      </c>
      <c r="H405" s="176">
        <v>0</v>
      </c>
      <c r="I405" s="176">
        <f t="shared" si="68"/>
        <v>0</v>
      </c>
      <c r="J405" s="392"/>
    </row>
    <row r="406" spans="1:42" ht="100.5" customHeight="1" x14ac:dyDescent="0.25">
      <c r="A406" s="271" t="s">
        <v>172</v>
      </c>
      <c r="B406" s="183">
        <f>SUM(B407:B410)</f>
        <v>6991.6</v>
      </c>
      <c r="C406" s="183">
        <f>SUM(C407:C410)</f>
        <v>6991.6</v>
      </c>
      <c r="D406" s="183">
        <f>C406/B406*100</f>
        <v>100</v>
      </c>
      <c r="E406" s="183">
        <f>SUM(E407:E410)</f>
        <v>6991.6</v>
      </c>
      <c r="F406" s="183">
        <f>E406/B406*100</f>
        <v>100</v>
      </c>
      <c r="G406" s="183">
        <f>SUM(G407:G410)</f>
        <v>6991.6</v>
      </c>
      <c r="H406" s="183">
        <f>G406/B406*100</f>
        <v>100</v>
      </c>
      <c r="I406" s="183">
        <f>B406-G406</f>
        <v>0</v>
      </c>
      <c r="J406" s="390" t="s">
        <v>516</v>
      </c>
    </row>
    <row r="407" spans="1:42" ht="19.5" x14ac:dyDescent="0.25">
      <c r="A407" s="282" t="s">
        <v>0</v>
      </c>
      <c r="B407" s="183">
        <v>0</v>
      </c>
      <c r="C407" s="183">
        <v>0</v>
      </c>
      <c r="D407" s="183">
        <v>0</v>
      </c>
      <c r="E407" s="183">
        <v>0</v>
      </c>
      <c r="F407" s="183">
        <v>0</v>
      </c>
      <c r="G407" s="183">
        <v>0</v>
      </c>
      <c r="H407" s="183">
        <v>0</v>
      </c>
      <c r="I407" s="183">
        <f>B407-G407</f>
        <v>0</v>
      </c>
      <c r="J407" s="391"/>
    </row>
    <row r="408" spans="1:42" ht="19.5" x14ac:dyDescent="0.25">
      <c r="A408" s="66" t="s">
        <v>1</v>
      </c>
      <c r="B408" s="183">
        <v>6572.1</v>
      </c>
      <c r="C408" s="183">
        <v>6572.1</v>
      </c>
      <c r="D408" s="183">
        <f>C408/B408*100</f>
        <v>100</v>
      </c>
      <c r="E408" s="183">
        <v>6572.1</v>
      </c>
      <c r="F408" s="183">
        <f>E408/B408*100</f>
        <v>100</v>
      </c>
      <c r="G408" s="183">
        <v>6572.1</v>
      </c>
      <c r="H408" s="183">
        <f>G408/B408*100</f>
        <v>100</v>
      </c>
      <c r="I408" s="183">
        <f>B408-G408</f>
        <v>0</v>
      </c>
      <c r="J408" s="391"/>
    </row>
    <row r="409" spans="1:42" x14ac:dyDescent="0.25">
      <c r="A409" s="283" t="s">
        <v>2</v>
      </c>
      <c r="B409" s="184">
        <v>419.5</v>
      </c>
      <c r="C409" s="184">
        <v>419.5</v>
      </c>
      <c r="D409" s="184">
        <f>C409/B409*100</f>
        <v>100</v>
      </c>
      <c r="E409" s="184">
        <v>419.5</v>
      </c>
      <c r="F409" s="184">
        <f>E409/B409*100</f>
        <v>100</v>
      </c>
      <c r="G409" s="184">
        <v>419.5</v>
      </c>
      <c r="H409" s="184">
        <f>G409/B409*100</f>
        <v>100</v>
      </c>
      <c r="I409" s="184">
        <f>B409-G409</f>
        <v>0</v>
      </c>
      <c r="J409" s="391"/>
    </row>
    <row r="410" spans="1:42" x14ac:dyDescent="0.25">
      <c r="A410" s="283" t="s">
        <v>3</v>
      </c>
      <c r="B410" s="184">
        <v>0</v>
      </c>
      <c r="C410" s="184">
        <v>0</v>
      </c>
      <c r="D410" s="184">
        <v>0</v>
      </c>
      <c r="E410" s="184">
        <v>0</v>
      </c>
      <c r="F410" s="184">
        <v>0</v>
      </c>
      <c r="G410" s="184">
        <v>0</v>
      </c>
      <c r="H410" s="184">
        <v>0</v>
      </c>
      <c r="I410" s="184">
        <f>B410-G410</f>
        <v>0</v>
      </c>
      <c r="J410" s="392"/>
    </row>
    <row r="411" spans="1:42" s="350" customFormat="1" hidden="1" x14ac:dyDescent="0.25">
      <c r="A411" s="433" t="s">
        <v>244</v>
      </c>
      <c r="B411" s="434"/>
      <c r="C411" s="434"/>
      <c r="D411" s="434"/>
      <c r="E411" s="434"/>
      <c r="F411" s="434"/>
      <c r="G411" s="434"/>
      <c r="H411" s="434"/>
      <c r="I411" s="434"/>
      <c r="J411" s="435"/>
      <c r="K411" s="349"/>
      <c r="L411" s="349"/>
      <c r="M411" s="349"/>
      <c r="N411" s="349"/>
      <c r="O411" s="349"/>
      <c r="P411" s="349"/>
      <c r="Q411" s="349"/>
      <c r="R411" s="349"/>
      <c r="S411" s="349"/>
      <c r="T411" s="349"/>
      <c r="U411" s="349"/>
      <c r="V411" s="349"/>
      <c r="W411" s="349"/>
      <c r="X411" s="349"/>
      <c r="Y411" s="349"/>
      <c r="Z411" s="349"/>
      <c r="AA411" s="349"/>
      <c r="AB411" s="349"/>
      <c r="AC411" s="349"/>
      <c r="AD411" s="349"/>
      <c r="AE411" s="349"/>
      <c r="AF411" s="349"/>
      <c r="AG411" s="349"/>
      <c r="AH411" s="349"/>
      <c r="AI411" s="349"/>
      <c r="AJ411" s="349"/>
      <c r="AK411" s="349"/>
      <c r="AL411" s="349"/>
      <c r="AM411" s="349"/>
      <c r="AN411" s="349"/>
      <c r="AO411" s="349"/>
      <c r="AP411" s="349"/>
    </row>
    <row r="412" spans="1:42" hidden="1" x14ac:dyDescent="0.25">
      <c r="A412" s="384" t="s">
        <v>103</v>
      </c>
      <c r="B412" s="385"/>
      <c r="C412" s="385"/>
      <c r="D412" s="385"/>
      <c r="E412" s="385"/>
      <c r="F412" s="385"/>
      <c r="G412" s="385"/>
      <c r="H412" s="385"/>
      <c r="I412" s="385"/>
      <c r="J412" s="386"/>
    </row>
    <row r="413" spans="1:42" hidden="1" x14ac:dyDescent="0.25">
      <c r="A413" s="393" t="s">
        <v>153</v>
      </c>
      <c r="B413" s="394"/>
      <c r="C413" s="394"/>
      <c r="D413" s="394"/>
      <c r="E413" s="394"/>
      <c r="F413" s="394"/>
      <c r="G413" s="394"/>
      <c r="H413" s="394"/>
      <c r="I413" s="394"/>
      <c r="J413" s="395"/>
    </row>
    <row r="414" spans="1:42" s="22" customFormat="1" hidden="1" x14ac:dyDescent="0.25">
      <c r="A414" s="378" t="s">
        <v>102</v>
      </c>
      <c r="B414" s="379"/>
      <c r="C414" s="379"/>
      <c r="D414" s="379"/>
      <c r="E414" s="379"/>
      <c r="F414" s="379"/>
      <c r="G414" s="379"/>
      <c r="H414" s="379"/>
      <c r="I414" s="379"/>
      <c r="J414" s="380"/>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row>
    <row r="415" spans="1:42" s="310" customFormat="1" hidden="1" x14ac:dyDescent="0.25">
      <c r="A415" s="420" t="s">
        <v>35</v>
      </c>
      <c r="B415" s="421"/>
      <c r="C415" s="421"/>
      <c r="D415" s="421"/>
      <c r="E415" s="421"/>
      <c r="F415" s="421"/>
      <c r="G415" s="421"/>
      <c r="H415" s="421"/>
      <c r="I415" s="421"/>
      <c r="J415" s="422"/>
      <c r="K415" s="309"/>
      <c r="L415" s="309"/>
      <c r="M415" s="309"/>
      <c r="N415" s="309"/>
      <c r="O415" s="309"/>
      <c r="P415" s="309"/>
      <c r="Q415" s="309"/>
      <c r="R415" s="309"/>
      <c r="S415" s="309"/>
      <c r="T415" s="309"/>
      <c r="U415" s="309"/>
      <c r="V415" s="309"/>
      <c r="W415" s="309"/>
      <c r="X415" s="309"/>
      <c r="Y415" s="309"/>
      <c r="Z415" s="309"/>
      <c r="AA415" s="309"/>
      <c r="AB415" s="309"/>
      <c r="AC415" s="309"/>
      <c r="AD415" s="309"/>
      <c r="AE415" s="309"/>
      <c r="AF415" s="309"/>
      <c r="AG415" s="309"/>
      <c r="AH415" s="309"/>
      <c r="AI415" s="309"/>
      <c r="AJ415" s="309"/>
      <c r="AK415" s="309"/>
      <c r="AL415" s="309"/>
      <c r="AM415" s="309"/>
      <c r="AN415" s="309"/>
      <c r="AO415" s="309"/>
      <c r="AP415" s="309"/>
    </row>
    <row r="416" spans="1:42" ht="64.5" hidden="1" customHeight="1" x14ac:dyDescent="0.25">
      <c r="A416" s="271" t="s">
        <v>174</v>
      </c>
      <c r="B416" s="165">
        <f>SUM(B417:B420)</f>
        <v>0</v>
      </c>
      <c r="C416" s="165">
        <f>SUM(C417:C420)</f>
        <v>0</v>
      </c>
      <c r="D416" s="165">
        <v>0</v>
      </c>
      <c r="E416" s="165">
        <f>SUM(E417:E420)</f>
        <v>0</v>
      </c>
      <c r="F416" s="165">
        <v>0</v>
      </c>
      <c r="G416" s="165">
        <f>SUM(G417:G420)</f>
        <v>0</v>
      </c>
      <c r="H416" s="165">
        <v>0</v>
      </c>
      <c r="I416" s="165">
        <f t="shared" ref="I416:I420" si="69">B416-G416</f>
        <v>0</v>
      </c>
      <c r="J416" s="425"/>
    </row>
    <row r="417" spans="1:10" ht="19.5" hidden="1" x14ac:dyDescent="0.25">
      <c r="A417" s="58" t="s">
        <v>0</v>
      </c>
      <c r="B417" s="165">
        <v>0</v>
      </c>
      <c r="C417" s="165">
        <v>0</v>
      </c>
      <c r="D417" s="165">
        <v>0</v>
      </c>
      <c r="E417" s="165">
        <v>0</v>
      </c>
      <c r="F417" s="165">
        <v>0</v>
      </c>
      <c r="G417" s="165">
        <v>0</v>
      </c>
      <c r="H417" s="165">
        <v>0</v>
      </c>
      <c r="I417" s="165">
        <f t="shared" si="69"/>
        <v>0</v>
      </c>
      <c r="J417" s="426"/>
    </row>
    <row r="418" spans="1:10" ht="19.5" hidden="1" x14ac:dyDescent="0.25">
      <c r="A418" s="58" t="s">
        <v>1</v>
      </c>
      <c r="B418" s="165">
        <v>0</v>
      </c>
      <c r="C418" s="165">
        <v>0</v>
      </c>
      <c r="D418" s="165">
        <v>0</v>
      </c>
      <c r="E418" s="165">
        <v>0</v>
      </c>
      <c r="F418" s="165">
        <v>0</v>
      </c>
      <c r="G418" s="165">
        <v>0</v>
      </c>
      <c r="H418" s="165">
        <v>0</v>
      </c>
      <c r="I418" s="165">
        <f t="shared" si="69"/>
        <v>0</v>
      </c>
      <c r="J418" s="426"/>
    </row>
    <row r="419" spans="1:10" hidden="1" x14ac:dyDescent="0.25">
      <c r="A419" s="60" t="s">
        <v>2</v>
      </c>
      <c r="B419" s="103">
        <v>0</v>
      </c>
      <c r="C419" s="103">
        <v>0</v>
      </c>
      <c r="D419" s="103">
        <v>0</v>
      </c>
      <c r="E419" s="103">
        <v>0</v>
      </c>
      <c r="F419" s="103">
        <v>0</v>
      </c>
      <c r="G419" s="103">
        <v>0</v>
      </c>
      <c r="H419" s="103">
        <v>0</v>
      </c>
      <c r="I419" s="103">
        <f t="shared" si="69"/>
        <v>0</v>
      </c>
      <c r="J419" s="426"/>
    </row>
    <row r="420" spans="1:10" hidden="1" x14ac:dyDescent="0.25">
      <c r="A420" s="60" t="s">
        <v>3</v>
      </c>
      <c r="B420" s="103">
        <v>0</v>
      </c>
      <c r="C420" s="103">
        <v>0</v>
      </c>
      <c r="D420" s="103">
        <v>0</v>
      </c>
      <c r="E420" s="103">
        <v>0</v>
      </c>
      <c r="F420" s="103">
        <v>0</v>
      </c>
      <c r="G420" s="103">
        <v>0</v>
      </c>
      <c r="H420" s="103">
        <v>0</v>
      </c>
      <c r="I420" s="103">
        <f t="shared" si="69"/>
        <v>0</v>
      </c>
      <c r="J420" s="427"/>
    </row>
    <row r="421" spans="1:10" ht="117.75" hidden="1" customHeight="1" x14ac:dyDescent="0.25">
      <c r="A421" s="270" t="s">
        <v>461</v>
      </c>
      <c r="B421" s="183">
        <f>SUM(B422:B425)</f>
        <v>0</v>
      </c>
      <c r="C421" s="183">
        <f>SUM(C422:C425)</f>
        <v>0</v>
      </c>
      <c r="D421" s="183" t="e">
        <f>C421/B421*100</f>
        <v>#DIV/0!</v>
      </c>
      <c r="E421" s="183">
        <f>SUM(E422:E425)</f>
        <v>0</v>
      </c>
      <c r="F421" s="183" t="e">
        <f>E421/B421*100</f>
        <v>#DIV/0!</v>
      </c>
      <c r="G421" s="183">
        <f>SUM(G422:G425)</f>
        <v>0</v>
      </c>
      <c r="H421" s="183" t="e">
        <f>G421/B421*100</f>
        <v>#DIV/0!</v>
      </c>
      <c r="I421" s="183">
        <f t="shared" ref="I421:I435" si="70">B421-G421</f>
        <v>0</v>
      </c>
      <c r="J421" s="390" t="s">
        <v>462</v>
      </c>
    </row>
    <row r="422" spans="1:10" ht="19.5" hidden="1" x14ac:dyDescent="0.25">
      <c r="A422" s="66" t="s">
        <v>0</v>
      </c>
      <c r="B422" s="183">
        <v>0</v>
      </c>
      <c r="C422" s="183">
        <v>0</v>
      </c>
      <c r="D422" s="183">
        <v>0</v>
      </c>
      <c r="E422" s="183">
        <v>0</v>
      </c>
      <c r="F422" s="183">
        <v>0</v>
      </c>
      <c r="G422" s="183">
        <v>0</v>
      </c>
      <c r="H422" s="183">
        <v>0</v>
      </c>
      <c r="I422" s="183">
        <f t="shared" si="70"/>
        <v>0</v>
      </c>
      <c r="J422" s="391"/>
    </row>
    <row r="423" spans="1:10" ht="19.5" hidden="1" x14ac:dyDescent="0.25">
      <c r="A423" s="66" t="s">
        <v>1</v>
      </c>
      <c r="B423" s="183">
        <v>0</v>
      </c>
      <c r="C423" s="183">
        <v>0</v>
      </c>
      <c r="D423" s="183" t="e">
        <f>C423/B423*100</f>
        <v>#DIV/0!</v>
      </c>
      <c r="E423" s="183">
        <v>0</v>
      </c>
      <c r="F423" s="183" t="e">
        <f>E423/B423*100</f>
        <v>#DIV/0!</v>
      </c>
      <c r="G423" s="183">
        <v>0</v>
      </c>
      <c r="H423" s="183" t="e">
        <f>G423/B423*100</f>
        <v>#DIV/0!</v>
      </c>
      <c r="I423" s="183">
        <f t="shared" si="70"/>
        <v>0</v>
      </c>
      <c r="J423" s="391"/>
    </row>
    <row r="424" spans="1:10" hidden="1" x14ac:dyDescent="0.25">
      <c r="A424" s="67" t="s">
        <v>2</v>
      </c>
      <c r="B424" s="184">
        <v>0</v>
      </c>
      <c r="C424" s="184">
        <v>0</v>
      </c>
      <c r="D424" s="184" t="e">
        <f>C424/B424*100</f>
        <v>#DIV/0!</v>
      </c>
      <c r="E424" s="184">
        <v>0</v>
      </c>
      <c r="F424" s="184" t="e">
        <f>E424/B424*100</f>
        <v>#DIV/0!</v>
      </c>
      <c r="G424" s="184">
        <v>0</v>
      </c>
      <c r="H424" s="184" t="e">
        <f>G424/B424*100</f>
        <v>#DIV/0!</v>
      </c>
      <c r="I424" s="184">
        <f t="shared" si="70"/>
        <v>0</v>
      </c>
      <c r="J424" s="391"/>
    </row>
    <row r="425" spans="1:10" hidden="1" x14ac:dyDescent="0.25">
      <c r="A425" s="67" t="s">
        <v>3</v>
      </c>
      <c r="B425" s="184">
        <v>0</v>
      </c>
      <c r="C425" s="184">
        <v>0</v>
      </c>
      <c r="D425" s="184">
        <v>0</v>
      </c>
      <c r="E425" s="184">
        <v>0</v>
      </c>
      <c r="F425" s="184">
        <v>0</v>
      </c>
      <c r="G425" s="184">
        <v>0</v>
      </c>
      <c r="H425" s="184">
        <v>0</v>
      </c>
      <c r="I425" s="184">
        <f t="shared" si="70"/>
        <v>0</v>
      </c>
      <c r="J425" s="392"/>
    </row>
    <row r="426" spans="1:10" ht="113.25" customHeight="1" x14ac:dyDescent="0.25">
      <c r="A426" s="271" t="s">
        <v>449</v>
      </c>
      <c r="B426" s="183">
        <f>SUM(B427:B430)</f>
        <v>2127.6999999999998</v>
      </c>
      <c r="C426" s="183">
        <f>SUM(C427:C430)</f>
        <v>2127.6999999999998</v>
      </c>
      <c r="D426" s="183">
        <f>C426/B426*100</f>
        <v>100</v>
      </c>
      <c r="E426" s="183">
        <f>SUM(E427:E430)</f>
        <v>2127.6999999999998</v>
      </c>
      <c r="F426" s="183">
        <f>E426/B426*100</f>
        <v>100</v>
      </c>
      <c r="G426" s="183">
        <f>SUM(G427:G430)</f>
        <v>2127.6999999999998</v>
      </c>
      <c r="H426" s="183">
        <f>G426/B426*100</f>
        <v>100</v>
      </c>
      <c r="I426" s="183">
        <f t="shared" si="70"/>
        <v>0</v>
      </c>
      <c r="J426" s="390" t="s">
        <v>517</v>
      </c>
    </row>
    <row r="427" spans="1:10" ht="19.5" x14ac:dyDescent="0.25">
      <c r="A427" s="282" t="s">
        <v>0</v>
      </c>
      <c r="B427" s="183">
        <v>0</v>
      </c>
      <c r="C427" s="183">
        <v>0</v>
      </c>
      <c r="D427" s="183">
        <v>0</v>
      </c>
      <c r="E427" s="183">
        <v>0</v>
      </c>
      <c r="F427" s="183">
        <v>0</v>
      </c>
      <c r="G427" s="183">
        <v>0</v>
      </c>
      <c r="H427" s="183">
        <v>0</v>
      </c>
      <c r="I427" s="183">
        <f t="shared" si="70"/>
        <v>0</v>
      </c>
      <c r="J427" s="391"/>
    </row>
    <row r="428" spans="1:10" ht="19.5" x14ac:dyDescent="0.25">
      <c r="A428" s="66" t="s">
        <v>1</v>
      </c>
      <c r="B428" s="183">
        <v>2000</v>
      </c>
      <c r="C428" s="183">
        <v>2000</v>
      </c>
      <c r="D428" s="183">
        <f>C428/B428*100</f>
        <v>100</v>
      </c>
      <c r="E428" s="183">
        <v>2000</v>
      </c>
      <c r="F428" s="183">
        <f>E428/B428*100</f>
        <v>100</v>
      </c>
      <c r="G428" s="183">
        <v>2000</v>
      </c>
      <c r="H428" s="183">
        <f>G428/B428*100</f>
        <v>100</v>
      </c>
      <c r="I428" s="183">
        <f t="shared" si="70"/>
        <v>0</v>
      </c>
      <c r="J428" s="391"/>
    </row>
    <row r="429" spans="1:10" x14ac:dyDescent="0.25">
      <c r="A429" s="67" t="s">
        <v>2</v>
      </c>
      <c r="B429" s="184">
        <v>127.7</v>
      </c>
      <c r="C429" s="184">
        <v>127.7</v>
      </c>
      <c r="D429" s="184">
        <f>C429/B429*100</f>
        <v>100</v>
      </c>
      <c r="E429" s="184">
        <v>127.7</v>
      </c>
      <c r="F429" s="184">
        <f>E429/B429*100</f>
        <v>100</v>
      </c>
      <c r="G429" s="184">
        <v>127.7</v>
      </c>
      <c r="H429" s="184">
        <f>G429/B429*100</f>
        <v>100</v>
      </c>
      <c r="I429" s="184">
        <f t="shared" si="70"/>
        <v>0</v>
      </c>
      <c r="J429" s="391"/>
    </row>
    <row r="430" spans="1:10" x14ac:dyDescent="0.25">
      <c r="A430" s="283" t="s">
        <v>3</v>
      </c>
      <c r="B430" s="184">
        <v>0</v>
      </c>
      <c r="C430" s="184">
        <v>0</v>
      </c>
      <c r="D430" s="184">
        <v>0</v>
      </c>
      <c r="E430" s="184">
        <v>0</v>
      </c>
      <c r="F430" s="184">
        <v>0</v>
      </c>
      <c r="G430" s="184">
        <v>0</v>
      </c>
      <c r="H430" s="184">
        <v>0</v>
      </c>
      <c r="I430" s="184">
        <f t="shared" si="70"/>
        <v>0</v>
      </c>
      <c r="J430" s="392"/>
    </row>
    <row r="431" spans="1:10" ht="93.75" x14ac:dyDescent="0.25">
      <c r="A431" s="271" t="s">
        <v>450</v>
      </c>
      <c r="B431" s="183">
        <f>SUM(B432:B435)</f>
        <v>1686.8</v>
      </c>
      <c r="C431" s="183">
        <f>SUM(C432:C435)</f>
        <v>1686.8</v>
      </c>
      <c r="D431" s="183">
        <f>C431/B431*100</f>
        <v>100</v>
      </c>
      <c r="E431" s="183">
        <f>SUM(E432:E435)</f>
        <v>1686.8</v>
      </c>
      <c r="F431" s="183">
        <f>E431/B431*100</f>
        <v>100</v>
      </c>
      <c r="G431" s="183">
        <f>SUM(G432:G435)</f>
        <v>1686.8</v>
      </c>
      <c r="H431" s="183">
        <f>G431/B431*100</f>
        <v>100</v>
      </c>
      <c r="I431" s="183">
        <f t="shared" si="70"/>
        <v>0</v>
      </c>
      <c r="J431" s="390" t="s">
        <v>518</v>
      </c>
    </row>
    <row r="432" spans="1:10" ht="19.5" x14ac:dyDescent="0.25">
      <c r="A432" s="282" t="s">
        <v>0</v>
      </c>
      <c r="B432" s="183">
        <v>0</v>
      </c>
      <c r="C432" s="183">
        <v>0</v>
      </c>
      <c r="D432" s="183">
        <v>0</v>
      </c>
      <c r="E432" s="183">
        <v>0</v>
      </c>
      <c r="F432" s="183">
        <v>0</v>
      </c>
      <c r="G432" s="183">
        <v>0</v>
      </c>
      <c r="H432" s="183">
        <v>0</v>
      </c>
      <c r="I432" s="183">
        <f t="shared" si="70"/>
        <v>0</v>
      </c>
      <c r="J432" s="391"/>
    </row>
    <row r="433" spans="1:10" ht="19.5" x14ac:dyDescent="0.25">
      <c r="A433" s="66" t="s">
        <v>1</v>
      </c>
      <c r="B433" s="183">
        <v>1585.6</v>
      </c>
      <c r="C433" s="183">
        <v>1585.6</v>
      </c>
      <c r="D433" s="183">
        <f>C433/B433*100</f>
        <v>100</v>
      </c>
      <c r="E433" s="183">
        <v>1585.6</v>
      </c>
      <c r="F433" s="183">
        <f>E433/B433*100</f>
        <v>100</v>
      </c>
      <c r="G433" s="183">
        <v>1585.6</v>
      </c>
      <c r="H433" s="183">
        <f>G433/B433*100</f>
        <v>100</v>
      </c>
      <c r="I433" s="183">
        <f t="shared" si="70"/>
        <v>0</v>
      </c>
      <c r="J433" s="391"/>
    </row>
    <row r="434" spans="1:10" x14ac:dyDescent="0.25">
      <c r="A434" s="67" t="s">
        <v>2</v>
      </c>
      <c r="B434" s="184">
        <v>101.2</v>
      </c>
      <c r="C434" s="184">
        <v>101.2</v>
      </c>
      <c r="D434" s="184">
        <f>C434/B434*100</f>
        <v>100</v>
      </c>
      <c r="E434" s="184">
        <v>101.2</v>
      </c>
      <c r="F434" s="184">
        <f>E434/B434*100</f>
        <v>100</v>
      </c>
      <c r="G434" s="184">
        <v>101.2</v>
      </c>
      <c r="H434" s="184">
        <f>G434/B434*100</f>
        <v>100</v>
      </c>
      <c r="I434" s="184">
        <f t="shared" si="70"/>
        <v>0</v>
      </c>
      <c r="J434" s="391"/>
    </row>
    <row r="435" spans="1:10" x14ac:dyDescent="0.25">
      <c r="A435" s="283" t="s">
        <v>3</v>
      </c>
      <c r="B435" s="184">
        <v>0</v>
      </c>
      <c r="C435" s="184">
        <v>0</v>
      </c>
      <c r="D435" s="184">
        <v>0</v>
      </c>
      <c r="E435" s="184">
        <v>0</v>
      </c>
      <c r="F435" s="184">
        <v>0</v>
      </c>
      <c r="G435" s="184">
        <v>0</v>
      </c>
      <c r="H435" s="184">
        <v>0</v>
      </c>
      <c r="I435" s="184">
        <f t="shared" si="70"/>
        <v>0</v>
      </c>
      <c r="J435" s="392"/>
    </row>
    <row r="436" spans="1:10" x14ac:dyDescent="0.25">
      <c r="A436" s="384" t="s">
        <v>104</v>
      </c>
      <c r="B436" s="385"/>
      <c r="C436" s="385"/>
      <c r="D436" s="385"/>
      <c r="E436" s="385"/>
      <c r="F436" s="385"/>
      <c r="G436" s="385"/>
      <c r="H436" s="385"/>
      <c r="I436" s="385"/>
      <c r="J436" s="386"/>
    </row>
    <row r="437" spans="1:10" x14ac:dyDescent="0.25">
      <c r="A437" s="450" t="s">
        <v>96</v>
      </c>
      <c r="B437" s="451"/>
      <c r="C437" s="451"/>
      <c r="D437" s="451"/>
      <c r="E437" s="451"/>
      <c r="F437" s="451"/>
      <c r="G437" s="451"/>
      <c r="H437" s="451"/>
      <c r="I437" s="451"/>
      <c r="J437" s="452"/>
    </row>
    <row r="438" spans="1:10" x14ac:dyDescent="0.25">
      <c r="A438" s="372" t="s">
        <v>105</v>
      </c>
      <c r="B438" s="373"/>
      <c r="C438" s="373"/>
      <c r="D438" s="373"/>
      <c r="E438" s="373"/>
      <c r="F438" s="373"/>
      <c r="G438" s="373"/>
      <c r="H438" s="373"/>
      <c r="I438" s="373"/>
      <c r="J438" s="374"/>
    </row>
    <row r="439" spans="1:10" ht="132.75" customHeight="1" x14ac:dyDescent="0.25">
      <c r="A439" s="271" t="s">
        <v>471</v>
      </c>
      <c r="B439" s="183">
        <f>SUM(B440:B443)</f>
        <v>3144.3</v>
      </c>
      <c r="C439" s="183">
        <f>SUM(C440:C443)</f>
        <v>3122.77</v>
      </c>
      <c r="D439" s="183">
        <f>C439/B439*100</f>
        <v>99.315268899278053</v>
      </c>
      <c r="E439" s="183">
        <f>SUM(E440:E443)</f>
        <v>3122.77</v>
      </c>
      <c r="F439" s="183">
        <f>E439/B439*100</f>
        <v>99.315268899278053</v>
      </c>
      <c r="G439" s="183">
        <f>SUM(G440:G443)</f>
        <v>3122.77</v>
      </c>
      <c r="H439" s="183">
        <f>G439/B439*100</f>
        <v>99.315268899278053</v>
      </c>
      <c r="I439" s="183">
        <f t="shared" ref="I439:I451" si="71">B439-G439</f>
        <v>21.5300000000002</v>
      </c>
      <c r="J439" s="436" t="s">
        <v>542</v>
      </c>
    </row>
    <row r="440" spans="1:10" ht="19.5" x14ac:dyDescent="0.25">
      <c r="A440" s="282" t="s">
        <v>0</v>
      </c>
      <c r="B440" s="183">
        <v>0</v>
      </c>
      <c r="C440" s="183">
        <v>0</v>
      </c>
      <c r="D440" s="183">
        <v>0</v>
      </c>
      <c r="E440" s="183">
        <v>0</v>
      </c>
      <c r="F440" s="183">
        <v>0</v>
      </c>
      <c r="G440" s="183">
        <v>0</v>
      </c>
      <c r="H440" s="183">
        <v>0</v>
      </c>
      <c r="I440" s="183">
        <f t="shared" si="71"/>
        <v>0</v>
      </c>
      <c r="J440" s="460"/>
    </row>
    <row r="441" spans="1:10" ht="19.5" x14ac:dyDescent="0.25">
      <c r="A441" s="66" t="s">
        <v>1</v>
      </c>
      <c r="B441" s="183">
        <v>3144.3</v>
      </c>
      <c r="C441" s="183">
        <v>3122.77</v>
      </c>
      <c r="D441" s="183">
        <f>C441/B441*100</f>
        <v>99.315268899278053</v>
      </c>
      <c r="E441" s="183">
        <v>3122.77</v>
      </c>
      <c r="F441" s="183">
        <f>E441/B441*100</f>
        <v>99.315268899278053</v>
      </c>
      <c r="G441" s="183">
        <v>3122.77</v>
      </c>
      <c r="H441" s="183">
        <f>G441/B441*100</f>
        <v>99.315268899278053</v>
      </c>
      <c r="I441" s="183">
        <f t="shared" si="71"/>
        <v>21.5300000000002</v>
      </c>
      <c r="J441" s="460"/>
    </row>
    <row r="442" spans="1:10" x14ac:dyDescent="0.25">
      <c r="A442" s="283" t="s">
        <v>2</v>
      </c>
      <c r="B442" s="184">
        <v>0</v>
      </c>
      <c r="C442" s="184">
        <v>0</v>
      </c>
      <c r="D442" s="184">
        <v>0</v>
      </c>
      <c r="E442" s="184">
        <v>0</v>
      </c>
      <c r="F442" s="184">
        <v>0</v>
      </c>
      <c r="G442" s="184">
        <v>0</v>
      </c>
      <c r="H442" s="184">
        <v>0</v>
      </c>
      <c r="I442" s="184">
        <f t="shared" si="71"/>
        <v>0</v>
      </c>
      <c r="J442" s="460"/>
    </row>
    <row r="443" spans="1:10" x14ac:dyDescent="0.25">
      <c r="A443" s="283" t="s">
        <v>3</v>
      </c>
      <c r="B443" s="184">
        <v>0</v>
      </c>
      <c r="C443" s="184">
        <v>0</v>
      </c>
      <c r="D443" s="184">
        <v>0</v>
      </c>
      <c r="E443" s="184">
        <v>0</v>
      </c>
      <c r="F443" s="184">
        <v>0</v>
      </c>
      <c r="G443" s="184">
        <v>0</v>
      </c>
      <c r="H443" s="184">
        <v>0</v>
      </c>
      <c r="I443" s="184">
        <f t="shared" si="71"/>
        <v>0</v>
      </c>
      <c r="J443" s="461"/>
    </row>
    <row r="444" spans="1:10" x14ac:dyDescent="0.25">
      <c r="A444" s="377" t="s">
        <v>153</v>
      </c>
      <c r="B444" s="399"/>
      <c r="C444" s="399"/>
      <c r="D444" s="399"/>
      <c r="E444" s="399"/>
      <c r="F444" s="399"/>
      <c r="G444" s="399"/>
      <c r="H444" s="399"/>
      <c r="I444" s="399"/>
      <c r="J444" s="400"/>
    </row>
    <row r="445" spans="1:10" x14ac:dyDescent="0.25">
      <c r="A445" s="377" t="s">
        <v>267</v>
      </c>
      <c r="B445" s="399"/>
      <c r="C445" s="399"/>
      <c r="D445" s="399"/>
      <c r="E445" s="399"/>
      <c r="F445" s="399"/>
      <c r="G445" s="399"/>
      <c r="H445" s="399"/>
      <c r="I445" s="399"/>
      <c r="J445" s="400"/>
    </row>
    <row r="446" spans="1:10" x14ac:dyDescent="0.25">
      <c r="A446" s="372" t="s">
        <v>35</v>
      </c>
      <c r="B446" s="373"/>
      <c r="C446" s="373"/>
      <c r="D446" s="373"/>
      <c r="E446" s="373"/>
      <c r="F446" s="373"/>
      <c r="G446" s="373"/>
      <c r="H446" s="373"/>
      <c r="I446" s="373"/>
      <c r="J446" s="374"/>
    </row>
    <row r="447" spans="1:10" ht="75" x14ac:dyDescent="0.25">
      <c r="A447" s="281" t="s">
        <v>410</v>
      </c>
      <c r="B447" s="183">
        <f>SUM(B448:B451)</f>
        <v>11105.5</v>
      </c>
      <c r="C447" s="183">
        <f>SUM(C448:C451)</f>
        <v>11089.400000000001</v>
      </c>
      <c r="D447" s="183">
        <f>C447/B447*100</f>
        <v>99.855026788528221</v>
      </c>
      <c r="E447" s="183">
        <f>SUM(E448:E451)</f>
        <v>11089.400000000001</v>
      </c>
      <c r="F447" s="183">
        <f>E447/B447*100</f>
        <v>99.855026788528221</v>
      </c>
      <c r="G447" s="183">
        <f>SUM(G448:G451)</f>
        <v>11089.400000000001</v>
      </c>
      <c r="H447" s="183">
        <f>G447/B447*100</f>
        <v>99.855026788528221</v>
      </c>
      <c r="I447" s="183">
        <f t="shared" si="71"/>
        <v>16.099999999998545</v>
      </c>
      <c r="J447" s="390" t="s">
        <v>519</v>
      </c>
    </row>
    <row r="448" spans="1:10" ht="19.5" x14ac:dyDescent="0.25">
      <c r="A448" s="282" t="s">
        <v>0</v>
      </c>
      <c r="B448" s="183">
        <v>0</v>
      </c>
      <c r="C448" s="183">
        <v>0</v>
      </c>
      <c r="D448" s="183">
        <v>0</v>
      </c>
      <c r="E448" s="183">
        <v>0</v>
      </c>
      <c r="F448" s="183">
        <v>0</v>
      </c>
      <c r="G448" s="183">
        <v>0</v>
      </c>
      <c r="H448" s="183">
        <v>0</v>
      </c>
      <c r="I448" s="183">
        <f t="shared" si="71"/>
        <v>0</v>
      </c>
      <c r="J448" s="391"/>
    </row>
    <row r="449" spans="1:42" ht="19.5" x14ac:dyDescent="0.25">
      <c r="A449" s="66" t="s">
        <v>1</v>
      </c>
      <c r="B449" s="183">
        <v>6177.8</v>
      </c>
      <c r="C449" s="183">
        <v>6177.8</v>
      </c>
      <c r="D449" s="183">
        <f>C449/B449*100</f>
        <v>100</v>
      </c>
      <c r="E449" s="183">
        <v>6177.8</v>
      </c>
      <c r="F449" s="183">
        <f>E449/B449*100</f>
        <v>100</v>
      </c>
      <c r="G449" s="183">
        <v>6177.8</v>
      </c>
      <c r="H449" s="183">
        <f>G449/B449*100</f>
        <v>100</v>
      </c>
      <c r="I449" s="183">
        <f t="shared" si="71"/>
        <v>0</v>
      </c>
      <c r="J449" s="391"/>
    </row>
    <row r="450" spans="1:42" x14ac:dyDescent="0.25">
      <c r="A450" s="67" t="s">
        <v>2</v>
      </c>
      <c r="B450" s="184">
        <v>4927.7</v>
      </c>
      <c r="C450" s="184">
        <v>4911.6000000000004</v>
      </c>
      <c r="D450" s="184">
        <f>C450/B450*100</f>
        <v>99.673275564665062</v>
      </c>
      <c r="E450" s="184">
        <v>4911.6000000000004</v>
      </c>
      <c r="F450" s="184">
        <f>E450/B450*100</f>
        <v>99.673275564665062</v>
      </c>
      <c r="G450" s="184">
        <v>4911.6000000000004</v>
      </c>
      <c r="H450" s="184">
        <f>G450/B450*100</f>
        <v>99.673275564665062</v>
      </c>
      <c r="I450" s="184">
        <f t="shared" si="71"/>
        <v>16.099999999999454</v>
      </c>
      <c r="J450" s="391"/>
    </row>
    <row r="451" spans="1:42" x14ac:dyDescent="0.25">
      <c r="A451" s="283" t="s">
        <v>3</v>
      </c>
      <c r="B451" s="184">
        <v>0</v>
      </c>
      <c r="C451" s="184">
        <v>0</v>
      </c>
      <c r="D451" s="184">
        <v>0</v>
      </c>
      <c r="E451" s="184">
        <v>0</v>
      </c>
      <c r="F451" s="184">
        <v>0</v>
      </c>
      <c r="G451" s="184">
        <v>0</v>
      </c>
      <c r="H451" s="184">
        <v>0</v>
      </c>
      <c r="I451" s="184">
        <f t="shared" si="71"/>
        <v>0</v>
      </c>
      <c r="J451" s="392"/>
    </row>
    <row r="452" spans="1:42" x14ac:dyDescent="0.25">
      <c r="A452" s="377" t="s">
        <v>153</v>
      </c>
      <c r="B452" s="399"/>
      <c r="C452" s="399"/>
      <c r="D452" s="399"/>
      <c r="E452" s="399"/>
      <c r="F452" s="399"/>
      <c r="G452" s="399"/>
      <c r="H452" s="399"/>
      <c r="I452" s="399"/>
      <c r="J452" s="400"/>
    </row>
    <row r="453" spans="1:42" x14ac:dyDescent="0.25">
      <c r="A453" s="378" t="s">
        <v>267</v>
      </c>
      <c r="B453" s="379"/>
      <c r="C453" s="379"/>
      <c r="D453" s="379"/>
      <c r="E453" s="379"/>
      <c r="F453" s="379"/>
      <c r="G453" s="379"/>
      <c r="H453" s="379"/>
      <c r="I453" s="379"/>
      <c r="J453" s="380"/>
    </row>
    <row r="454" spans="1:42" x14ac:dyDescent="0.25">
      <c r="A454" s="372" t="s">
        <v>35</v>
      </c>
      <c r="B454" s="373"/>
      <c r="C454" s="373"/>
      <c r="D454" s="373"/>
      <c r="E454" s="373"/>
      <c r="F454" s="373"/>
      <c r="G454" s="373"/>
      <c r="H454" s="373"/>
      <c r="I454" s="373"/>
      <c r="J454" s="374"/>
    </row>
    <row r="455" spans="1:42" ht="99" customHeight="1" x14ac:dyDescent="0.25">
      <c r="A455" s="271" t="s">
        <v>312</v>
      </c>
      <c r="B455" s="183">
        <f>SUM(B456:B459)</f>
        <v>3851.7999999999997</v>
      </c>
      <c r="C455" s="183">
        <f>SUM(C456:C459)</f>
        <v>3562.9</v>
      </c>
      <c r="D455" s="183">
        <f>C455/B455*100</f>
        <v>92.499610571680776</v>
      </c>
      <c r="E455" s="183">
        <f>SUM(E456:E459)</f>
        <v>3562.9</v>
      </c>
      <c r="F455" s="183">
        <f>E455/B455*100</f>
        <v>92.499610571680776</v>
      </c>
      <c r="G455" s="183">
        <f>SUM(G456:G459)</f>
        <v>3336.6</v>
      </c>
      <c r="H455" s="183">
        <f>G455/B455*100</f>
        <v>86.624435328937125</v>
      </c>
      <c r="I455" s="183">
        <f>B455-G455</f>
        <v>515.19999999999982</v>
      </c>
      <c r="J455" s="390" t="s">
        <v>520</v>
      </c>
    </row>
    <row r="456" spans="1:42" ht="19.5" x14ac:dyDescent="0.25">
      <c r="A456" s="282" t="s">
        <v>0</v>
      </c>
      <c r="B456" s="183">
        <v>0</v>
      </c>
      <c r="C456" s="183">
        <v>0</v>
      </c>
      <c r="D456" s="183">
        <v>0</v>
      </c>
      <c r="E456" s="183">
        <v>0</v>
      </c>
      <c r="F456" s="183">
        <v>0</v>
      </c>
      <c r="G456" s="183">
        <v>0</v>
      </c>
      <c r="H456" s="183">
        <v>0</v>
      </c>
      <c r="I456" s="183">
        <f>B456-G456</f>
        <v>0</v>
      </c>
      <c r="J456" s="391"/>
    </row>
    <row r="457" spans="1:42" ht="19.5" x14ac:dyDescent="0.25">
      <c r="A457" s="66" t="s">
        <v>1</v>
      </c>
      <c r="B457" s="183">
        <v>3620.7</v>
      </c>
      <c r="C457" s="183">
        <v>3349.1</v>
      </c>
      <c r="D457" s="183">
        <f>C457/B457*100</f>
        <v>92.498688098986378</v>
      </c>
      <c r="E457" s="183">
        <v>3349.1</v>
      </c>
      <c r="F457" s="183">
        <f>E457/B457*100</f>
        <v>92.498688098986378</v>
      </c>
      <c r="G457" s="183">
        <v>3137.2</v>
      </c>
      <c r="H457" s="183">
        <f>G457/B457*100</f>
        <v>86.646228629822957</v>
      </c>
      <c r="I457" s="183">
        <f>B457-G457</f>
        <v>483.5</v>
      </c>
      <c r="J457" s="391"/>
    </row>
    <row r="458" spans="1:42" x14ac:dyDescent="0.25">
      <c r="A458" s="67" t="s">
        <v>2</v>
      </c>
      <c r="B458" s="184">
        <v>231.1</v>
      </c>
      <c r="C458" s="184">
        <v>213.8</v>
      </c>
      <c r="D458" s="184">
        <f>C458/B458*100</f>
        <v>92.514063176114249</v>
      </c>
      <c r="E458" s="184">
        <v>213.8</v>
      </c>
      <c r="F458" s="184">
        <f>E458/B458*100</f>
        <v>92.514063176114249</v>
      </c>
      <c r="G458" s="184">
        <v>199.4</v>
      </c>
      <c r="H458" s="184">
        <f>G458/B458*100</f>
        <v>86.282994374729554</v>
      </c>
      <c r="I458" s="184">
        <f>B458-G458</f>
        <v>31.699999999999989</v>
      </c>
      <c r="J458" s="391"/>
    </row>
    <row r="459" spans="1:42" x14ac:dyDescent="0.25">
      <c r="A459" s="283" t="s">
        <v>3</v>
      </c>
      <c r="B459" s="184">
        <v>0</v>
      </c>
      <c r="C459" s="183">
        <v>0</v>
      </c>
      <c r="D459" s="184">
        <v>0</v>
      </c>
      <c r="E459" s="184">
        <v>0</v>
      </c>
      <c r="F459" s="184">
        <v>0</v>
      </c>
      <c r="G459" s="184">
        <v>0</v>
      </c>
      <c r="H459" s="184">
        <v>0</v>
      </c>
      <c r="I459" s="184">
        <f>B459-G459</f>
        <v>0</v>
      </c>
      <c r="J459" s="392"/>
    </row>
    <row r="460" spans="1:42" s="352" customFormat="1" x14ac:dyDescent="0.25">
      <c r="A460" s="387" t="s">
        <v>226</v>
      </c>
      <c r="B460" s="388"/>
      <c r="C460" s="388"/>
      <c r="D460" s="388"/>
      <c r="E460" s="388"/>
      <c r="F460" s="388"/>
      <c r="G460" s="388"/>
      <c r="H460" s="388"/>
      <c r="I460" s="388"/>
      <c r="J460" s="389"/>
      <c r="K460" s="351"/>
      <c r="L460" s="351"/>
      <c r="M460" s="351"/>
      <c r="N460" s="351"/>
      <c r="O460" s="351"/>
      <c r="P460" s="351"/>
      <c r="Q460" s="351"/>
      <c r="R460" s="351"/>
      <c r="S460" s="351"/>
      <c r="T460" s="351"/>
      <c r="U460" s="351"/>
      <c r="V460" s="351"/>
      <c r="W460" s="351"/>
      <c r="X460" s="351"/>
      <c r="Y460" s="351"/>
      <c r="Z460" s="351"/>
      <c r="AA460" s="351"/>
      <c r="AB460" s="351"/>
      <c r="AC460" s="351"/>
      <c r="AD460" s="351"/>
      <c r="AE460" s="351"/>
      <c r="AF460" s="351"/>
      <c r="AG460" s="351"/>
      <c r="AH460" s="351"/>
      <c r="AI460" s="351"/>
      <c r="AJ460" s="351"/>
      <c r="AK460" s="351"/>
      <c r="AL460" s="351"/>
      <c r="AM460" s="351"/>
      <c r="AN460" s="351"/>
      <c r="AO460" s="351"/>
      <c r="AP460" s="351"/>
    </row>
    <row r="461" spans="1:42" s="310" customFormat="1" x14ac:dyDescent="0.25">
      <c r="A461" s="384" t="s">
        <v>521</v>
      </c>
      <c r="B461" s="385"/>
      <c r="C461" s="385"/>
      <c r="D461" s="385"/>
      <c r="E461" s="385"/>
      <c r="F461" s="385"/>
      <c r="G461" s="385"/>
      <c r="H461" s="385"/>
      <c r="I461" s="385"/>
      <c r="J461" s="386"/>
      <c r="K461" s="309"/>
      <c r="L461" s="309"/>
      <c r="M461" s="309"/>
      <c r="N461" s="309"/>
      <c r="O461" s="309"/>
      <c r="P461" s="309"/>
      <c r="Q461" s="309"/>
      <c r="R461" s="309"/>
      <c r="S461" s="309"/>
      <c r="T461" s="309"/>
      <c r="U461" s="309"/>
      <c r="V461" s="309"/>
      <c r="W461" s="309"/>
      <c r="X461" s="309"/>
      <c r="Y461" s="309"/>
      <c r="Z461" s="309"/>
      <c r="AA461" s="309"/>
      <c r="AB461" s="309"/>
      <c r="AC461" s="309"/>
      <c r="AD461" s="309"/>
      <c r="AE461" s="309"/>
      <c r="AF461" s="309"/>
      <c r="AG461" s="309"/>
      <c r="AH461" s="309"/>
      <c r="AI461" s="309"/>
      <c r="AJ461" s="309"/>
      <c r="AK461" s="309"/>
      <c r="AL461" s="309"/>
      <c r="AM461" s="309"/>
      <c r="AN461" s="309"/>
      <c r="AO461" s="309"/>
      <c r="AP461" s="309"/>
    </row>
    <row r="462" spans="1:42" x14ac:dyDescent="0.25">
      <c r="A462" s="377" t="s">
        <v>153</v>
      </c>
      <c r="B462" s="399"/>
      <c r="C462" s="399"/>
      <c r="D462" s="399"/>
      <c r="E462" s="399"/>
      <c r="F462" s="399"/>
      <c r="G462" s="399"/>
      <c r="H462" s="399"/>
      <c r="I462" s="399"/>
      <c r="J462" s="400"/>
    </row>
    <row r="463" spans="1:42" s="22" customFormat="1" x14ac:dyDescent="0.25">
      <c r="A463" s="378" t="s">
        <v>102</v>
      </c>
      <c r="B463" s="379"/>
      <c r="C463" s="379"/>
      <c r="D463" s="379"/>
      <c r="E463" s="379"/>
      <c r="F463" s="379"/>
      <c r="G463" s="379"/>
      <c r="H463" s="379"/>
      <c r="I463" s="379"/>
      <c r="J463" s="380"/>
      <c r="K463" s="217"/>
      <c r="L463" s="217"/>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row>
    <row r="464" spans="1:42" s="310" customFormat="1" x14ac:dyDescent="0.25">
      <c r="A464" s="420" t="s">
        <v>35</v>
      </c>
      <c r="B464" s="421"/>
      <c r="C464" s="421"/>
      <c r="D464" s="421"/>
      <c r="E464" s="421"/>
      <c r="F464" s="421"/>
      <c r="G464" s="421"/>
      <c r="H464" s="421"/>
      <c r="I464" s="421"/>
      <c r="J464" s="422"/>
      <c r="K464" s="309"/>
      <c r="L464" s="309"/>
      <c r="M464" s="309"/>
      <c r="N464" s="309"/>
      <c r="O464" s="309"/>
      <c r="P464" s="309"/>
      <c r="Q464" s="309"/>
      <c r="R464" s="309"/>
      <c r="S464" s="309"/>
      <c r="T464" s="309"/>
      <c r="U464" s="309"/>
      <c r="V464" s="309"/>
      <c r="W464" s="309"/>
      <c r="X464" s="309"/>
      <c r="Y464" s="309"/>
      <c r="Z464" s="309"/>
      <c r="AA464" s="309"/>
      <c r="AB464" s="309"/>
      <c r="AC464" s="309"/>
      <c r="AD464" s="309"/>
      <c r="AE464" s="309"/>
      <c r="AF464" s="309"/>
      <c r="AG464" s="309"/>
      <c r="AH464" s="309"/>
      <c r="AI464" s="309"/>
      <c r="AJ464" s="309"/>
      <c r="AK464" s="309"/>
      <c r="AL464" s="309"/>
      <c r="AM464" s="309"/>
      <c r="AN464" s="309"/>
      <c r="AO464" s="309"/>
      <c r="AP464" s="309"/>
    </row>
    <row r="465" spans="1:10" ht="115.5" customHeight="1" x14ac:dyDescent="0.25">
      <c r="A465" s="365" t="s">
        <v>568</v>
      </c>
      <c r="B465" s="183">
        <f>SUM(B466:B469)</f>
        <v>6698.2</v>
      </c>
      <c r="C465" s="183">
        <f>SUM(C466:C469)</f>
        <v>6634</v>
      </c>
      <c r="D465" s="183">
        <f>C465/B465*100</f>
        <v>99.04153354632588</v>
      </c>
      <c r="E465" s="183">
        <f>SUM(E466:E469)</f>
        <v>6634</v>
      </c>
      <c r="F465" s="183">
        <f>E465/B465*100</f>
        <v>99.04153354632588</v>
      </c>
      <c r="G465" s="183">
        <f>SUM(G466:G469)</f>
        <v>6634</v>
      </c>
      <c r="H465" s="183">
        <f>G465/B465*100</f>
        <v>99.04153354632588</v>
      </c>
      <c r="I465" s="183">
        <f t="shared" ref="I465:I484" si="72">B465-G465</f>
        <v>64.199999999999818</v>
      </c>
      <c r="J465" s="390" t="s">
        <v>522</v>
      </c>
    </row>
    <row r="466" spans="1:10" ht="19.5" x14ac:dyDescent="0.25">
      <c r="A466" s="282" t="s">
        <v>0</v>
      </c>
      <c r="B466" s="183">
        <v>0</v>
      </c>
      <c r="C466" s="183">
        <v>0</v>
      </c>
      <c r="D466" s="183">
        <v>0</v>
      </c>
      <c r="E466" s="183">
        <v>0</v>
      </c>
      <c r="F466" s="183">
        <v>0</v>
      </c>
      <c r="G466" s="183">
        <v>0</v>
      </c>
      <c r="H466" s="183">
        <v>0</v>
      </c>
      <c r="I466" s="183">
        <f t="shared" si="72"/>
        <v>0</v>
      </c>
      <c r="J466" s="391"/>
    </row>
    <row r="467" spans="1:10" ht="19.5" x14ac:dyDescent="0.25">
      <c r="A467" s="66" t="s">
        <v>1</v>
      </c>
      <c r="B467" s="183">
        <v>6698.2</v>
      </c>
      <c r="C467" s="183">
        <v>6634</v>
      </c>
      <c r="D467" s="183">
        <f>C467/B467*100</f>
        <v>99.04153354632588</v>
      </c>
      <c r="E467" s="183">
        <v>6634</v>
      </c>
      <c r="F467" s="183">
        <f>E467/B467*100</f>
        <v>99.04153354632588</v>
      </c>
      <c r="G467" s="183">
        <v>6634</v>
      </c>
      <c r="H467" s="183">
        <f>G467/B467*100</f>
        <v>99.04153354632588</v>
      </c>
      <c r="I467" s="183">
        <f t="shared" si="72"/>
        <v>64.199999999999818</v>
      </c>
      <c r="J467" s="391"/>
    </row>
    <row r="468" spans="1:10" x14ac:dyDescent="0.25">
      <c r="A468" s="283" t="s">
        <v>2</v>
      </c>
      <c r="B468" s="184">
        <v>0</v>
      </c>
      <c r="C468" s="184">
        <v>0</v>
      </c>
      <c r="D468" s="184">
        <v>0</v>
      </c>
      <c r="E468" s="184">
        <v>0</v>
      </c>
      <c r="F468" s="184">
        <v>0</v>
      </c>
      <c r="G468" s="184">
        <v>0</v>
      </c>
      <c r="H468" s="184">
        <v>0</v>
      </c>
      <c r="I468" s="184">
        <f t="shared" si="72"/>
        <v>0</v>
      </c>
      <c r="J468" s="391"/>
    </row>
    <row r="469" spans="1:10" x14ac:dyDescent="0.25">
      <c r="A469" s="283" t="s">
        <v>3</v>
      </c>
      <c r="B469" s="184">
        <v>0</v>
      </c>
      <c r="C469" s="184">
        <v>0</v>
      </c>
      <c r="D469" s="184">
        <v>0</v>
      </c>
      <c r="E469" s="184">
        <v>0</v>
      </c>
      <c r="F469" s="184">
        <v>0</v>
      </c>
      <c r="G469" s="184">
        <v>0</v>
      </c>
      <c r="H469" s="184">
        <v>0</v>
      </c>
      <c r="I469" s="184">
        <f t="shared" si="72"/>
        <v>0</v>
      </c>
      <c r="J469" s="392"/>
    </row>
    <row r="470" spans="1:10" ht="172.5" customHeight="1" x14ac:dyDescent="0.25">
      <c r="A470" s="281" t="s">
        <v>343</v>
      </c>
      <c r="B470" s="183">
        <f>SUM(B471:B474)</f>
        <v>121</v>
      </c>
      <c r="C470" s="183">
        <f>SUM(C471:C474)</f>
        <v>119.2</v>
      </c>
      <c r="D470" s="183">
        <f>C470/B470*100</f>
        <v>98.512396694214871</v>
      </c>
      <c r="E470" s="183">
        <f>SUM(E471:E474)</f>
        <v>119.2</v>
      </c>
      <c r="F470" s="183">
        <f>E470/B470*100</f>
        <v>98.512396694214871</v>
      </c>
      <c r="G470" s="183">
        <f>SUM(G471:G474)</f>
        <v>119.2</v>
      </c>
      <c r="H470" s="183">
        <f>G470/B470*100</f>
        <v>98.512396694214871</v>
      </c>
      <c r="I470" s="183">
        <f t="shared" si="72"/>
        <v>1.7999999999999972</v>
      </c>
      <c r="J470" s="390" t="s">
        <v>523</v>
      </c>
    </row>
    <row r="471" spans="1:10" ht="19.5" x14ac:dyDescent="0.25">
      <c r="A471" s="282" t="s">
        <v>0</v>
      </c>
      <c r="B471" s="183">
        <v>0</v>
      </c>
      <c r="C471" s="183">
        <v>0</v>
      </c>
      <c r="D471" s="183">
        <v>0</v>
      </c>
      <c r="E471" s="183">
        <v>0</v>
      </c>
      <c r="F471" s="183">
        <v>0</v>
      </c>
      <c r="G471" s="183">
        <v>0</v>
      </c>
      <c r="H471" s="183">
        <v>0</v>
      </c>
      <c r="I471" s="183">
        <f t="shared" si="72"/>
        <v>0</v>
      </c>
      <c r="J471" s="391"/>
    </row>
    <row r="472" spans="1:10" ht="19.5" x14ac:dyDescent="0.25">
      <c r="A472" s="66" t="s">
        <v>1</v>
      </c>
      <c r="B472" s="183">
        <v>121</v>
      </c>
      <c r="C472" s="183">
        <v>119.2</v>
      </c>
      <c r="D472" s="183">
        <f>C472/B472*100</f>
        <v>98.512396694214871</v>
      </c>
      <c r="E472" s="183">
        <v>119.2</v>
      </c>
      <c r="F472" s="183">
        <f>E472/B472*100</f>
        <v>98.512396694214871</v>
      </c>
      <c r="G472" s="183">
        <v>119.2</v>
      </c>
      <c r="H472" s="183">
        <f>G472/B472*100</f>
        <v>98.512396694214871</v>
      </c>
      <c r="I472" s="183">
        <f t="shared" si="72"/>
        <v>1.7999999999999972</v>
      </c>
      <c r="J472" s="391"/>
    </row>
    <row r="473" spans="1:10" x14ac:dyDescent="0.25">
      <c r="A473" s="283" t="s">
        <v>2</v>
      </c>
      <c r="B473" s="184">
        <v>0</v>
      </c>
      <c r="C473" s="184">
        <v>0</v>
      </c>
      <c r="D473" s="184">
        <v>0</v>
      </c>
      <c r="E473" s="184">
        <v>0</v>
      </c>
      <c r="F473" s="184">
        <v>0</v>
      </c>
      <c r="G473" s="184">
        <v>0</v>
      </c>
      <c r="H473" s="184">
        <v>0</v>
      </c>
      <c r="I473" s="184">
        <f t="shared" si="72"/>
        <v>0</v>
      </c>
      <c r="J473" s="391"/>
    </row>
    <row r="474" spans="1:10" x14ac:dyDescent="0.25">
      <c r="A474" s="283" t="s">
        <v>3</v>
      </c>
      <c r="B474" s="184">
        <v>0</v>
      </c>
      <c r="C474" s="184">
        <v>0</v>
      </c>
      <c r="D474" s="184">
        <v>0</v>
      </c>
      <c r="E474" s="184">
        <v>0</v>
      </c>
      <c r="F474" s="184">
        <v>0</v>
      </c>
      <c r="G474" s="184">
        <v>0</v>
      </c>
      <c r="H474" s="184">
        <v>0</v>
      </c>
      <c r="I474" s="184">
        <f t="shared" si="72"/>
        <v>0</v>
      </c>
      <c r="J474" s="392"/>
    </row>
    <row r="475" spans="1:10" ht="155.25" customHeight="1" x14ac:dyDescent="0.25">
      <c r="A475" s="271" t="s">
        <v>344</v>
      </c>
      <c r="B475" s="183">
        <f>SUM(B476:B479)</f>
        <v>51737.5</v>
      </c>
      <c r="C475" s="183">
        <f>SUM(C476:C479)</f>
        <v>51657.2</v>
      </c>
      <c r="D475" s="183">
        <f>C475/B475*100</f>
        <v>99.844793428364326</v>
      </c>
      <c r="E475" s="183">
        <f>SUM(E476:E479)</f>
        <v>51657.2</v>
      </c>
      <c r="F475" s="183">
        <f>E475/B475*100</f>
        <v>99.844793428364326</v>
      </c>
      <c r="G475" s="183">
        <f>SUM(G476:G479)</f>
        <v>51657.2</v>
      </c>
      <c r="H475" s="183">
        <f>G475/B475*100</f>
        <v>99.844793428364326</v>
      </c>
      <c r="I475" s="183">
        <f t="shared" si="72"/>
        <v>80.30000000000291</v>
      </c>
      <c r="J475" s="390" t="s">
        <v>524</v>
      </c>
    </row>
    <row r="476" spans="1:10" ht="19.5" x14ac:dyDescent="0.25">
      <c r="A476" s="282" t="s">
        <v>0</v>
      </c>
      <c r="B476" s="183">
        <v>0</v>
      </c>
      <c r="C476" s="183">
        <v>0</v>
      </c>
      <c r="D476" s="183">
        <v>0</v>
      </c>
      <c r="E476" s="183">
        <v>0</v>
      </c>
      <c r="F476" s="183">
        <v>0</v>
      </c>
      <c r="G476" s="183">
        <v>0</v>
      </c>
      <c r="H476" s="183">
        <v>0</v>
      </c>
      <c r="I476" s="183">
        <f t="shared" si="72"/>
        <v>0</v>
      </c>
      <c r="J476" s="391"/>
    </row>
    <row r="477" spans="1:10" ht="19.5" x14ac:dyDescent="0.25">
      <c r="A477" s="66" t="s">
        <v>1</v>
      </c>
      <c r="B477" s="183">
        <v>51737.5</v>
      </c>
      <c r="C477" s="183">
        <v>51657.2</v>
      </c>
      <c r="D477" s="183">
        <f>C477/B477*100</f>
        <v>99.844793428364326</v>
      </c>
      <c r="E477" s="183">
        <v>51657.2</v>
      </c>
      <c r="F477" s="183">
        <f>E477/B477*100</f>
        <v>99.844793428364326</v>
      </c>
      <c r="G477" s="183">
        <v>51657.2</v>
      </c>
      <c r="H477" s="183">
        <f>G477/B477*100</f>
        <v>99.844793428364326</v>
      </c>
      <c r="I477" s="183">
        <f t="shared" si="72"/>
        <v>80.30000000000291</v>
      </c>
      <c r="J477" s="391"/>
    </row>
    <row r="478" spans="1:10" x14ac:dyDescent="0.25">
      <c r="A478" s="283" t="s">
        <v>2</v>
      </c>
      <c r="B478" s="184">
        <v>0</v>
      </c>
      <c r="C478" s="184">
        <v>0</v>
      </c>
      <c r="D478" s="184">
        <v>0</v>
      </c>
      <c r="E478" s="184">
        <v>0</v>
      </c>
      <c r="F478" s="184">
        <v>0</v>
      </c>
      <c r="G478" s="184">
        <v>0</v>
      </c>
      <c r="H478" s="184">
        <v>0</v>
      </c>
      <c r="I478" s="184">
        <f t="shared" si="72"/>
        <v>0</v>
      </c>
      <c r="J478" s="391"/>
    </row>
    <row r="479" spans="1:10" x14ac:dyDescent="0.25">
      <c r="A479" s="283" t="s">
        <v>3</v>
      </c>
      <c r="B479" s="184">
        <v>0</v>
      </c>
      <c r="C479" s="184">
        <v>0</v>
      </c>
      <c r="D479" s="184">
        <v>0</v>
      </c>
      <c r="E479" s="184">
        <v>0</v>
      </c>
      <c r="F479" s="184">
        <v>0</v>
      </c>
      <c r="G479" s="184">
        <v>0</v>
      </c>
      <c r="H479" s="184">
        <v>0</v>
      </c>
      <c r="I479" s="184">
        <f t="shared" si="72"/>
        <v>0</v>
      </c>
      <c r="J479" s="392"/>
    </row>
    <row r="480" spans="1:10" ht="115.5" customHeight="1" x14ac:dyDescent="0.25">
      <c r="A480" s="271" t="s">
        <v>313</v>
      </c>
      <c r="B480" s="183">
        <f>SUM(B481:B484)</f>
        <v>15364.5</v>
      </c>
      <c r="C480" s="183">
        <f>SUM(C481:C484)</f>
        <v>15150.1</v>
      </c>
      <c r="D480" s="183">
        <f>C480/B480*100</f>
        <v>98.604575482443295</v>
      </c>
      <c r="E480" s="183">
        <f>SUM(E481:E484)</f>
        <v>15150.1</v>
      </c>
      <c r="F480" s="183">
        <f>E480/B480*100</f>
        <v>98.604575482443295</v>
      </c>
      <c r="G480" s="183">
        <f>SUM(G481:G484)</f>
        <v>15150.1</v>
      </c>
      <c r="H480" s="183">
        <f>G480/B480*100</f>
        <v>98.604575482443295</v>
      </c>
      <c r="I480" s="183">
        <f t="shared" si="72"/>
        <v>214.39999999999964</v>
      </c>
      <c r="J480" s="429" t="s">
        <v>525</v>
      </c>
    </row>
    <row r="481" spans="1:42" ht="19.5" x14ac:dyDescent="0.25">
      <c r="A481" s="282" t="s">
        <v>0</v>
      </c>
      <c r="B481" s="183">
        <v>0</v>
      </c>
      <c r="C481" s="183">
        <v>0</v>
      </c>
      <c r="D481" s="183">
        <v>0</v>
      </c>
      <c r="E481" s="183">
        <v>0</v>
      </c>
      <c r="F481" s="183">
        <v>0</v>
      </c>
      <c r="G481" s="183">
        <v>0</v>
      </c>
      <c r="H481" s="183">
        <v>0</v>
      </c>
      <c r="I481" s="183">
        <f t="shared" si="72"/>
        <v>0</v>
      </c>
      <c r="J481" s="457"/>
    </row>
    <row r="482" spans="1:42" ht="19.5" x14ac:dyDescent="0.25">
      <c r="A482" s="66" t="s">
        <v>1</v>
      </c>
      <c r="B482" s="183">
        <v>15364.5</v>
      </c>
      <c r="C482" s="183">
        <v>15150.1</v>
      </c>
      <c r="D482" s="183">
        <f>C482/B482*100</f>
        <v>98.604575482443295</v>
      </c>
      <c r="E482" s="183">
        <v>15150.1</v>
      </c>
      <c r="F482" s="183">
        <f>E482/B482*100</f>
        <v>98.604575482443295</v>
      </c>
      <c r="G482" s="183">
        <v>15150.1</v>
      </c>
      <c r="H482" s="183">
        <f>G482/B482*100</f>
        <v>98.604575482443295</v>
      </c>
      <c r="I482" s="183">
        <f t="shared" si="72"/>
        <v>214.39999999999964</v>
      </c>
      <c r="J482" s="457"/>
    </row>
    <row r="483" spans="1:42" x14ac:dyDescent="0.25">
      <c r="A483" s="283" t="s">
        <v>2</v>
      </c>
      <c r="B483" s="184">
        <v>0</v>
      </c>
      <c r="C483" s="184">
        <v>0</v>
      </c>
      <c r="D483" s="184">
        <v>0</v>
      </c>
      <c r="E483" s="184">
        <v>0</v>
      </c>
      <c r="F483" s="184">
        <v>0</v>
      </c>
      <c r="G483" s="184">
        <v>0</v>
      </c>
      <c r="H483" s="184">
        <v>0</v>
      </c>
      <c r="I483" s="184">
        <f t="shared" si="72"/>
        <v>0</v>
      </c>
      <c r="J483" s="457"/>
    </row>
    <row r="484" spans="1:42" x14ac:dyDescent="0.25">
      <c r="A484" s="283" t="s">
        <v>3</v>
      </c>
      <c r="B484" s="184">
        <v>0</v>
      </c>
      <c r="C484" s="184">
        <v>0</v>
      </c>
      <c r="D484" s="184">
        <v>0</v>
      </c>
      <c r="E484" s="184">
        <v>0</v>
      </c>
      <c r="F484" s="184">
        <v>0</v>
      </c>
      <c r="G484" s="184">
        <v>0</v>
      </c>
      <c r="H484" s="184">
        <v>0</v>
      </c>
      <c r="I484" s="184">
        <f t="shared" si="72"/>
        <v>0</v>
      </c>
      <c r="J484" s="458"/>
    </row>
    <row r="485" spans="1:42" x14ac:dyDescent="0.25">
      <c r="A485" s="387" t="s">
        <v>245</v>
      </c>
      <c r="B485" s="388"/>
      <c r="C485" s="388"/>
      <c r="D485" s="388"/>
      <c r="E485" s="388"/>
      <c r="F485" s="388"/>
      <c r="G485" s="388"/>
      <c r="H485" s="388"/>
      <c r="I485" s="388"/>
      <c r="J485" s="389"/>
    </row>
    <row r="486" spans="1:42" s="310" customFormat="1" x14ac:dyDescent="0.25">
      <c r="A486" s="430" t="s">
        <v>526</v>
      </c>
      <c r="B486" s="431"/>
      <c r="C486" s="431"/>
      <c r="D486" s="431"/>
      <c r="E486" s="431"/>
      <c r="F486" s="431"/>
      <c r="G486" s="431"/>
      <c r="H486" s="431"/>
      <c r="I486" s="431"/>
      <c r="J486" s="432"/>
      <c r="K486" s="309"/>
      <c r="L486" s="309"/>
      <c r="M486" s="309"/>
      <c r="N486" s="309"/>
      <c r="O486" s="309"/>
      <c r="P486" s="309"/>
      <c r="Q486" s="309"/>
      <c r="R486" s="309"/>
      <c r="S486" s="309"/>
      <c r="T486" s="309"/>
      <c r="U486" s="309"/>
      <c r="V486" s="309"/>
      <c r="W486" s="309"/>
      <c r="X486" s="309"/>
      <c r="Y486" s="309"/>
      <c r="Z486" s="309"/>
      <c r="AA486" s="309"/>
      <c r="AB486" s="309"/>
      <c r="AC486" s="309"/>
      <c r="AD486" s="309"/>
      <c r="AE486" s="309"/>
      <c r="AF486" s="309"/>
      <c r="AG486" s="309"/>
      <c r="AH486" s="309"/>
      <c r="AI486" s="309"/>
      <c r="AJ486" s="309"/>
      <c r="AK486" s="309"/>
      <c r="AL486" s="309"/>
      <c r="AM486" s="309"/>
      <c r="AN486" s="309"/>
      <c r="AO486" s="309"/>
      <c r="AP486" s="309"/>
    </row>
    <row r="487" spans="1:42" s="310" customFormat="1" x14ac:dyDescent="0.25">
      <c r="A487" s="377" t="s">
        <v>98</v>
      </c>
      <c r="B487" s="399"/>
      <c r="C487" s="399"/>
      <c r="D487" s="399"/>
      <c r="E487" s="399"/>
      <c r="F487" s="399"/>
      <c r="G487" s="399"/>
      <c r="H487" s="399"/>
      <c r="I487" s="399"/>
      <c r="J487" s="400"/>
      <c r="K487" s="309"/>
      <c r="L487" s="309"/>
      <c r="M487" s="309"/>
      <c r="N487" s="309"/>
      <c r="O487" s="309"/>
      <c r="P487" s="309"/>
      <c r="Q487" s="309"/>
      <c r="R487" s="309"/>
      <c r="S487" s="309"/>
      <c r="T487" s="309"/>
      <c r="U487" s="309"/>
      <c r="V487" s="309"/>
      <c r="W487" s="309"/>
      <c r="X487" s="309"/>
      <c r="Y487" s="309"/>
      <c r="Z487" s="309"/>
      <c r="AA487" s="309"/>
      <c r="AB487" s="309"/>
      <c r="AC487" s="309"/>
      <c r="AD487" s="309"/>
      <c r="AE487" s="309"/>
      <c r="AF487" s="309"/>
      <c r="AG487" s="309"/>
      <c r="AH487" s="309"/>
      <c r="AI487" s="309"/>
      <c r="AJ487" s="309"/>
      <c r="AK487" s="309"/>
      <c r="AL487" s="309"/>
      <c r="AM487" s="309"/>
      <c r="AN487" s="309"/>
      <c r="AO487" s="309"/>
      <c r="AP487" s="309"/>
    </row>
    <row r="488" spans="1:42" s="310" customFormat="1" x14ac:dyDescent="0.25">
      <c r="A488" s="378" t="s">
        <v>99</v>
      </c>
      <c r="B488" s="379"/>
      <c r="C488" s="379"/>
      <c r="D488" s="379"/>
      <c r="E488" s="379"/>
      <c r="F488" s="379"/>
      <c r="G488" s="379"/>
      <c r="H488" s="379"/>
      <c r="I488" s="379"/>
      <c r="J488" s="380"/>
      <c r="K488" s="309"/>
      <c r="L488" s="309"/>
      <c r="M488" s="309"/>
      <c r="N488" s="309"/>
      <c r="O488" s="309"/>
      <c r="P488" s="309"/>
      <c r="Q488" s="309"/>
      <c r="R488" s="309"/>
      <c r="S488" s="309"/>
      <c r="T488" s="309"/>
      <c r="U488" s="309"/>
      <c r="V488" s="309"/>
      <c r="W488" s="309"/>
      <c r="X488" s="309"/>
      <c r="Y488" s="309"/>
      <c r="Z488" s="309"/>
      <c r="AA488" s="309"/>
      <c r="AB488" s="309"/>
      <c r="AC488" s="309"/>
      <c r="AD488" s="309"/>
      <c r="AE488" s="309"/>
      <c r="AF488" s="309"/>
      <c r="AG488" s="309"/>
      <c r="AH488" s="309"/>
      <c r="AI488" s="309"/>
      <c r="AJ488" s="309"/>
      <c r="AK488" s="309"/>
      <c r="AL488" s="309"/>
      <c r="AM488" s="309"/>
      <c r="AN488" s="309"/>
      <c r="AO488" s="309"/>
      <c r="AP488" s="309"/>
    </row>
    <row r="489" spans="1:42" s="310" customFormat="1" x14ac:dyDescent="0.25">
      <c r="A489" s="420" t="s">
        <v>246</v>
      </c>
      <c r="B489" s="421"/>
      <c r="C489" s="421"/>
      <c r="D489" s="421"/>
      <c r="E489" s="421"/>
      <c r="F489" s="421"/>
      <c r="G489" s="421"/>
      <c r="H489" s="421"/>
      <c r="I489" s="421"/>
      <c r="J489" s="422"/>
      <c r="K489" s="309"/>
      <c r="L489" s="309"/>
      <c r="M489" s="309"/>
      <c r="N489" s="309"/>
      <c r="O489" s="309"/>
      <c r="P489" s="309"/>
      <c r="Q489" s="309"/>
      <c r="R489" s="309"/>
      <c r="S489" s="309"/>
      <c r="T489" s="309"/>
      <c r="U489" s="309"/>
      <c r="V489" s="309"/>
      <c r="W489" s="309"/>
      <c r="X489" s="309"/>
      <c r="Y489" s="309"/>
      <c r="Z489" s="309"/>
      <c r="AA489" s="309"/>
      <c r="AB489" s="309"/>
      <c r="AC489" s="309"/>
      <c r="AD489" s="309"/>
      <c r="AE489" s="309"/>
      <c r="AF489" s="309"/>
      <c r="AG489" s="309"/>
      <c r="AH489" s="309"/>
      <c r="AI489" s="309"/>
      <c r="AJ489" s="309"/>
      <c r="AK489" s="309"/>
      <c r="AL489" s="309"/>
      <c r="AM489" s="309"/>
      <c r="AN489" s="309"/>
      <c r="AO489" s="309"/>
      <c r="AP489" s="309"/>
    </row>
    <row r="490" spans="1:42" ht="409.5" customHeight="1" x14ac:dyDescent="0.25">
      <c r="A490" s="271" t="s">
        <v>83</v>
      </c>
      <c r="B490" s="183">
        <f>SUM(B491:B494)</f>
        <v>65584.2</v>
      </c>
      <c r="C490" s="183">
        <f>SUM(C491:C494)</f>
        <v>65578.2</v>
      </c>
      <c r="D490" s="183">
        <f>C490/B490*100</f>
        <v>99.990851455076069</v>
      </c>
      <c r="E490" s="183">
        <f>SUM(E491:E494)</f>
        <v>65578.2</v>
      </c>
      <c r="F490" s="183">
        <f>E490/B490*100</f>
        <v>99.990851455076069</v>
      </c>
      <c r="G490" s="183">
        <f>SUM(G491:G494)</f>
        <v>65578.2</v>
      </c>
      <c r="H490" s="183">
        <f>G490/B490*100</f>
        <v>99.990851455076069</v>
      </c>
      <c r="I490" s="183">
        <f>B490-G490</f>
        <v>6</v>
      </c>
      <c r="J490" s="456" t="s">
        <v>527</v>
      </c>
    </row>
    <row r="491" spans="1:42" ht="125.25" customHeight="1" x14ac:dyDescent="0.25">
      <c r="A491" s="58" t="s">
        <v>0</v>
      </c>
      <c r="B491" s="183">
        <v>0</v>
      </c>
      <c r="C491" s="183">
        <v>0</v>
      </c>
      <c r="D491" s="183">
        <v>0</v>
      </c>
      <c r="E491" s="183">
        <v>0</v>
      </c>
      <c r="F491" s="183">
        <v>0</v>
      </c>
      <c r="G491" s="183">
        <v>0</v>
      </c>
      <c r="H491" s="183">
        <v>0</v>
      </c>
      <c r="I491" s="183">
        <f>B491-G491</f>
        <v>0</v>
      </c>
      <c r="J491" s="391"/>
    </row>
    <row r="492" spans="1:42" ht="125.25" customHeight="1" x14ac:dyDescent="0.25">
      <c r="A492" s="366" t="s">
        <v>1</v>
      </c>
      <c r="B492" s="183">
        <v>61643.5</v>
      </c>
      <c r="C492" s="183">
        <v>61643.5</v>
      </c>
      <c r="D492" s="183">
        <f>C492/B492*100</f>
        <v>100</v>
      </c>
      <c r="E492" s="183">
        <v>61643.5</v>
      </c>
      <c r="F492" s="183">
        <f>E492/B492*100</f>
        <v>100</v>
      </c>
      <c r="G492" s="183">
        <v>61643.5</v>
      </c>
      <c r="H492" s="183">
        <f>G492/B492*100</f>
        <v>100</v>
      </c>
      <c r="I492" s="183">
        <f>B492-G492</f>
        <v>0</v>
      </c>
      <c r="J492" s="391"/>
    </row>
    <row r="493" spans="1:42" ht="125.25" customHeight="1" x14ac:dyDescent="0.25">
      <c r="A493" s="367" t="s">
        <v>2</v>
      </c>
      <c r="B493" s="184">
        <v>3940.7</v>
      </c>
      <c r="C493" s="184">
        <v>3934.7</v>
      </c>
      <c r="D493" s="184">
        <f>C493/B493*100</f>
        <v>99.847742786814536</v>
      </c>
      <c r="E493" s="184">
        <v>3934.7</v>
      </c>
      <c r="F493" s="184">
        <f>E493/B493*100</f>
        <v>99.847742786814536</v>
      </c>
      <c r="G493" s="184">
        <v>3934.7</v>
      </c>
      <c r="H493" s="184">
        <f>G493/B493*100</f>
        <v>99.847742786814536</v>
      </c>
      <c r="I493" s="184">
        <f>B493-G493</f>
        <v>6</v>
      </c>
      <c r="J493" s="391"/>
    </row>
    <row r="494" spans="1:42" ht="125.25" customHeight="1" x14ac:dyDescent="0.25">
      <c r="A494" s="60" t="s">
        <v>3</v>
      </c>
      <c r="B494" s="184">
        <v>0</v>
      </c>
      <c r="C494" s="184">
        <v>0</v>
      </c>
      <c r="D494" s="184">
        <v>0</v>
      </c>
      <c r="E494" s="184">
        <v>0</v>
      </c>
      <c r="F494" s="184">
        <v>0</v>
      </c>
      <c r="G494" s="184">
        <v>0</v>
      </c>
      <c r="H494" s="184">
        <v>0</v>
      </c>
      <c r="I494" s="184">
        <f>B494-G494</f>
        <v>0</v>
      </c>
      <c r="J494" s="392"/>
    </row>
    <row r="495" spans="1:42" s="275" customFormat="1" x14ac:dyDescent="0.25">
      <c r="A495" s="387" t="s">
        <v>231</v>
      </c>
      <c r="B495" s="388"/>
      <c r="C495" s="388"/>
      <c r="D495" s="388"/>
      <c r="E495" s="388"/>
      <c r="F495" s="388"/>
      <c r="G495" s="388"/>
      <c r="H495" s="388"/>
      <c r="I495" s="388"/>
      <c r="J495" s="389"/>
      <c r="K495" s="274"/>
      <c r="L495" s="274"/>
      <c r="M495" s="274"/>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row>
    <row r="496" spans="1:42" x14ac:dyDescent="0.25">
      <c r="A496" s="384" t="s">
        <v>445</v>
      </c>
      <c r="B496" s="385"/>
      <c r="C496" s="385"/>
      <c r="D496" s="385"/>
      <c r="E496" s="385"/>
      <c r="F496" s="385"/>
      <c r="G496" s="385"/>
      <c r="H496" s="385"/>
      <c r="I496" s="385"/>
      <c r="J496" s="386"/>
    </row>
    <row r="497" spans="1:42" s="92" customFormat="1" x14ac:dyDescent="0.25">
      <c r="A497" s="377" t="s">
        <v>156</v>
      </c>
      <c r="B497" s="399"/>
      <c r="C497" s="399"/>
      <c r="D497" s="399"/>
      <c r="E497" s="399"/>
      <c r="F497" s="399"/>
      <c r="G497" s="399"/>
      <c r="H497" s="399"/>
      <c r="I497" s="399"/>
      <c r="J497" s="400"/>
      <c r="K497" s="216"/>
      <c r="L497" s="216"/>
      <c r="M497" s="216"/>
      <c r="N497" s="216"/>
      <c r="O497" s="216"/>
      <c r="P497" s="216"/>
      <c r="Q497" s="216"/>
      <c r="R497" s="216"/>
      <c r="S497" s="216"/>
      <c r="T497" s="216"/>
      <c r="U497" s="216"/>
      <c r="V497" s="216"/>
      <c r="W497" s="216"/>
      <c r="X497" s="216"/>
      <c r="Y497" s="216"/>
      <c r="Z497" s="216"/>
      <c r="AA497" s="216"/>
      <c r="AB497" s="216"/>
      <c r="AC497" s="216"/>
      <c r="AD497" s="216"/>
      <c r="AE497" s="216"/>
      <c r="AF497" s="216"/>
      <c r="AG497" s="216"/>
      <c r="AH497" s="216"/>
      <c r="AI497" s="216"/>
      <c r="AJ497" s="216"/>
      <c r="AK497" s="216"/>
      <c r="AL497" s="216"/>
      <c r="AM497" s="216"/>
      <c r="AN497" s="216"/>
      <c r="AO497" s="216"/>
      <c r="AP497" s="216"/>
    </row>
    <row r="498" spans="1:42" s="22" customFormat="1" x14ac:dyDescent="0.25">
      <c r="A498" s="378" t="s">
        <v>162</v>
      </c>
      <c r="B498" s="379"/>
      <c r="C498" s="379"/>
      <c r="D498" s="379"/>
      <c r="E498" s="379"/>
      <c r="F498" s="379"/>
      <c r="G498" s="379"/>
      <c r="H498" s="379"/>
      <c r="I498" s="379"/>
      <c r="J498" s="380"/>
      <c r="K498" s="217"/>
      <c r="L498" s="217"/>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row>
    <row r="499" spans="1:42" x14ac:dyDescent="0.25">
      <c r="A499" s="420" t="s">
        <v>243</v>
      </c>
      <c r="B499" s="421"/>
      <c r="C499" s="421"/>
      <c r="D499" s="421"/>
      <c r="E499" s="421"/>
      <c r="F499" s="421"/>
      <c r="G499" s="421"/>
      <c r="H499" s="421"/>
      <c r="I499" s="421"/>
      <c r="J499" s="422"/>
    </row>
    <row r="500" spans="1:42" ht="105" customHeight="1" x14ac:dyDescent="0.25">
      <c r="A500" s="271" t="s">
        <v>163</v>
      </c>
      <c r="B500" s="183">
        <f>SUM(B501:B504)</f>
        <v>32627.9</v>
      </c>
      <c r="C500" s="183">
        <f>SUM(C501:C504)</f>
        <v>32627.9</v>
      </c>
      <c r="D500" s="183">
        <f>C500/B500*100</f>
        <v>100</v>
      </c>
      <c r="E500" s="183">
        <f>SUM(E501:E504)</f>
        <v>32627.9</v>
      </c>
      <c r="F500" s="183">
        <f>E500/B500*100</f>
        <v>100</v>
      </c>
      <c r="G500" s="183">
        <f>SUM(G501:G504)</f>
        <v>32627.9</v>
      </c>
      <c r="H500" s="183">
        <f>G500/B500*100</f>
        <v>100</v>
      </c>
      <c r="I500" s="183">
        <f>B500-G500</f>
        <v>0</v>
      </c>
      <c r="J500" s="390" t="s">
        <v>528</v>
      </c>
    </row>
    <row r="501" spans="1:42" ht="19.5" x14ac:dyDescent="0.25">
      <c r="A501" s="282" t="s">
        <v>0</v>
      </c>
      <c r="B501" s="183">
        <v>0</v>
      </c>
      <c r="C501" s="183">
        <v>0</v>
      </c>
      <c r="D501" s="183">
        <v>0</v>
      </c>
      <c r="E501" s="353">
        <v>0</v>
      </c>
      <c r="F501" s="183">
        <v>0</v>
      </c>
      <c r="G501" s="183">
        <v>0</v>
      </c>
      <c r="H501" s="183">
        <v>0</v>
      </c>
      <c r="I501" s="183">
        <f>B501-G501</f>
        <v>0</v>
      </c>
      <c r="J501" s="391"/>
    </row>
    <row r="502" spans="1:42" ht="19.5" x14ac:dyDescent="0.25">
      <c r="A502" s="66" t="s">
        <v>1</v>
      </c>
      <c r="B502" s="183">
        <v>24551.3</v>
      </c>
      <c r="C502" s="183">
        <v>24551.3</v>
      </c>
      <c r="D502" s="183">
        <f>C502/B502*100</f>
        <v>100</v>
      </c>
      <c r="E502" s="183">
        <v>24551.3</v>
      </c>
      <c r="F502" s="183">
        <f>E502/B502*100</f>
        <v>100</v>
      </c>
      <c r="G502" s="183">
        <v>24551.3</v>
      </c>
      <c r="H502" s="183">
        <f>G502/B502*100</f>
        <v>100</v>
      </c>
      <c r="I502" s="183">
        <f>B502-G502</f>
        <v>0</v>
      </c>
      <c r="J502" s="391"/>
    </row>
    <row r="503" spans="1:42" x14ac:dyDescent="0.25">
      <c r="A503" s="67" t="s">
        <v>2</v>
      </c>
      <c r="B503" s="184">
        <v>8076.6</v>
      </c>
      <c r="C503" s="184">
        <v>8076.6</v>
      </c>
      <c r="D503" s="184">
        <f>C503/B503*100</f>
        <v>100</v>
      </c>
      <c r="E503" s="184">
        <v>8076.6</v>
      </c>
      <c r="F503" s="184">
        <f>E503/B503*100</f>
        <v>100</v>
      </c>
      <c r="G503" s="184">
        <v>8076.6</v>
      </c>
      <c r="H503" s="184">
        <f>G503/B503*100</f>
        <v>100</v>
      </c>
      <c r="I503" s="184">
        <f>B503-G503</f>
        <v>0</v>
      </c>
      <c r="J503" s="391"/>
    </row>
    <row r="504" spans="1:42" x14ac:dyDescent="0.25">
      <c r="A504" s="283" t="s">
        <v>3</v>
      </c>
      <c r="B504" s="184">
        <v>0</v>
      </c>
      <c r="C504" s="184">
        <v>0</v>
      </c>
      <c r="D504" s="184">
        <v>0</v>
      </c>
      <c r="E504" s="354">
        <v>0</v>
      </c>
      <c r="F504" s="184">
        <v>0</v>
      </c>
      <c r="G504" s="184">
        <v>0</v>
      </c>
      <c r="H504" s="184">
        <v>0</v>
      </c>
      <c r="I504" s="184">
        <f>B504-G504</f>
        <v>0</v>
      </c>
      <c r="J504" s="392"/>
    </row>
    <row r="505" spans="1:42" s="275" customFormat="1" x14ac:dyDescent="0.25">
      <c r="A505" s="387" t="s">
        <v>234</v>
      </c>
      <c r="B505" s="388"/>
      <c r="C505" s="388"/>
      <c r="D505" s="388"/>
      <c r="E505" s="388"/>
      <c r="F505" s="388"/>
      <c r="G505" s="388"/>
      <c r="H505" s="388"/>
      <c r="I505" s="388"/>
      <c r="J505" s="389"/>
      <c r="K505" s="274"/>
      <c r="L505" s="274"/>
      <c r="M505" s="274"/>
      <c r="N505" s="274"/>
      <c r="O505" s="274"/>
      <c r="P505" s="274"/>
      <c r="Q505" s="274"/>
      <c r="R505" s="274"/>
      <c r="S505" s="274"/>
      <c r="T505" s="274"/>
      <c r="U505" s="274"/>
      <c r="V505" s="274"/>
      <c r="W505" s="274"/>
      <c r="X505" s="274"/>
      <c r="Y505" s="274"/>
      <c r="Z505" s="274"/>
      <c r="AA505" s="274"/>
      <c r="AB505" s="274"/>
      <c r="AC505" s="274"/>
      <c r="AD505" s="274"/>
      <c r="AE505" s="274"/>
      <c r="AF505" s="274"/>
      <c r="AG505" s="274"/>
      <c r="AH505" s="274"/>
      <c r="AI505" s="274"/>
      <c r="AJ505" s="274"/>
      <c r="AK505" s="274"/>
      <c r="AL505" s="274"/>
      <c r="AM505" s="274"/>
      <c r="AN505" s="274"/>
      <c r="AO505" s="274"/>
      <c r="AP505" s="274"/>
    </row>
    <row r="506" spans="1:42" x14ac:dyDescent="0.25">
      <c r="A506" s="408" t="s">
        <v>444</v>
      </c>
      <c r="B506" s="409"/>
      <c r="C506" s="409"/>
      <c r="D506" s="409"/>
      <c r="E506" s="409"/>
      <c r="F506" s="409"/>
      <c r="G506" s="409"/>
      <c r="H506" s="409"/>
      <c r="I506" s="409"/>
      <c r="J506" s="410"/>
    </row>
    <row r="507" spans="1:42" s="36" customFormat="1" x14ac:dyDescent="0.25">
      <c r="A507" s="377" t="s">
        <v>157</v>
      </c>
      <c r="B507" s="399"/>
      <c r="C507" s="399"/>
      <c r="D507" s="399"/>
      <c r="E507" s="399"/>
      <c r="F507" s="399"/>
      <c r="G507" s="399"/>
      <c r="H507" s="399"/>
      <c r="I507" s="399"/>
      <c r="J507" s="400"/>
      <c r="K507" s="202"/>
      <c r="L507" s="202"/>
      <c r="M507" s="202"/>
      <c r="N507" s="202"/>
      <c r="O507" s="202"/>
      <c r="P507" s="202"/>
      <c r="Q507" s="202"/>
      <c r="R507" s="202"/>
      <c r="S507" s="202"/>
      <c r="T507" s="202"/>
      <c r="U507" s="202"/>
      <c r="V507" s="202"/>
      <c r="W507" s="202"/>
      <c r="X507" s="202"/>
      <c r="Y507" s="202"/>
      <c r="Z507" s="202"/>
      <c r="AA507" s="202"/>
      <c r="AB507" s="202"/>
      <c r="AC507" s="202"/>
      <c r="AD507" s="202"/>
      <c r="AE507" s="202"/>
      <c r="AF507" s="202"/>
      <c r="AG507" s="202"/>
      <c r="AH507" s="202"/>
      <c r="AI507" s="202"/>
      <c r="AJ507" s="202"/>
      <c r="AK507" s="202"/>
      <c r="AL507" s="202"/>
      <c r="AM507" s="202"/>
      <c r="AN507" s="202"/>
      <c r="AO507" s="202"/>
      <c r="AP507" s="202"/>
    </row>
    <row r="508" spans="1:42" s="36" customFormat="1" x14ac:dyDescent="0.25">
      <c r="A508" s="377" t="s">
        <v>168</v>
      </c>
      <c r="B508" s="399"/>
      <c r="C508" s="399"/>
      <c r="D508" s="399"/>
      <c r="E508" s="399"/>
      <c r="F508" s="399"/>
      <c r="G508" s="399"/>
      <c r="H508" s="399"/>
      <c r="I508" s="399"/>
      <c r="J508" s="400"/>
      <c r="K508" s="202"/>
      <c r="L508" s="202"/>
      <c r="M508" s="202"/>
      <c r="N508" s="202"/>
      <c r="O508" s="202"/>
      <c r="P508" s="202"/>
      <c r="Q508" s="202"/>
      <c r="R508" s="202"/>
      <c r="S508" s="202"/>
      <c r="T508" s="202"/>
      <c r="U508" s="202"/>
      <c r="V508" s="202"/>
      <c r="W508" s="202"/>
      <c r="X508" s="202"/>
      <c r="Y508" s="202"/>
      <c r="Z508" s="202"/>
      <c r="AA508" s="202"/>
      <c r="AB508" s="202"/>
      <c r="AC508" s="202"/>
      <c r="AD508" s="202"/>
      <c r="AE508" s="202"/>
      <c r="AF508" s="202"/>
      <c r="AG508" s="202"/>
      <c r="AH508" s="202"/>
      <c r="AI508" s="202"/>
      <c r="AJ508" s="202"/>
      <c r="AK508" s="202"/>
      <c r="AL508" s="202"/>
      <c r="AM508" s="202"/>
      <c r="AN508" s="202"/>
      <c r="AO508" s="202"/>
      <c r="AP508" s="202"/>
    </row>
    <row r="509" spans="1:42" x14ac:dyDescent="0.25">
      <c r="A509" s="420" t="s">
        <v>27</v>
      </c>
      <c r="B509" s="421"/>
      <c r="C509" s="421"/>
      <c r="D509" s="421"/>
      <c r="E509" s="421"/>
      <c r="F509" s="421"/>
      <c r="G509" s="421"/>
      <c r="H509" s="421"/>
      <c r="I509" s="421"/>
      <c r="J509" s="422"/>
    </row>
    <row r="510" spans="1:42" ht="93.75" x14ac:dyDescent="0.25">
      <c r="A510" s="281" t="s">
        <v>169</v>
      </c>
      <c r="B510" s="183">
        <f>SUM(B511:B514)</f>
        <v>778.4</v>
      </c>
      <c r="C510" s="183">
        <f>SUM(C511:C514)</f>
        <v>778.4</v>
      </c>
      <c r="D510" s="183">
        <f>C510/B510*100</f>
        <v>100</v>
      </c>
      <c r="E510" s="183">
        <f>SUM(E511:E514)</f>
        <v>778.4</v>
      </c>
      <c r="F510" s="183">
        <f>E510/B510*100</f>
        <v>100</v>
      </c>
      <c r="G510" s="183">
        <f>SUM(G511:G514)</f>
        <v>778.4</v>
      </c>
      <c r="H510" s="183">
        <f>G510/B510*100</f>
        <v>100</v>
      </c>
      <c r="I510" s="183">
        <f t="shared" ref="I510:I519" si="73">B510-G510</f>
        <v>0</v>
      </c>
      <c r="J510" s="390" t="s">
        <v>529</v>
      </c>
    </row>
    <row r="511" spans="1:42" ht="19.5" x14ac:dyDescent="0.25">
      <c r="A511" s="66" t="s">
        <v>0</v>
      </c>
      <c r="B511" s="183">
        <v>685.1</v>
      </c>
      <c r="C511" s="183">
        <v>685.1</v>
      </c>
      <c r="D511" s="183">
        <f>C511/B511*100</f>
        <v>100</v>
      </c>
      <c r="E511" s="183">
        <v>685.1</v>
      </c>
      <c r="F511" s="183">
        <f>E511/B511*100</f>
        <v>100</v>
      </c>
      <c r="G511" s="183">
        <v>685.1</v>
      </c>
      <c r="H511" s="183">
        <f>G511/B511*100</f>
        <v>100</v>
      </c>
      <c r="I511" s="183">
        <f t="shared" si="73"/>
        <v>0</v>
      </c>
      <c r="J511" s="391"/>
    </row>
    <row r="512" spans="1:42" ht="19.5" x14ac:dyDescent="0.25">
      <c r="A512" s="66" t="s">
        <v>1</v>
      </c>
      <c r="B512" s="183">
        <v>0</v>
      </c>
      <c r="C512" s="183">
        <v>0</v>
      </c>
      <c r="D512" s="183">
        <v>0</v>
      </c>
      <c r="E512" s="183">
        <v>0</v>
      </c>
      <c r="F512" s="183">
        <v>0</v>
      </c>
      <c r="G512" s="183">
        <v>0</v>
      </c>
      <c r="H512" s="183">
        <v>0</v>
      </c>
      <c r="I512" s="183">
        <f t="shared" si="73"/>
        <v>0</v>
      </c>
      <c r="J512" s="391"/>
    </row>
    <row r="513" spans="1:42" x14ac:dyDescent="0.25">
      <c r="A513" s="67" t="s">
        <v>2</v>
      </c>
      <c r="B513" s="184">
        <v>93.3</v>
      </c>
      <c r="C513" s="184">
        <v>93.3</v>
      </c>
      <c r="D513" s="184">
        <f>C513/B513*100</f>
        <v>100</v>
      </c>
      <c r="E513" s="184">
        <v>93.3</v>
      </c>
      <c r="F513" s="184">
        <f>E513/B513*100</f>
        <v>100</v>
      </c>
      <c r="G513" s="184">
        <v>93.3</v>
      </c>
      <c r="H513" s="184">
        <f>G513/B513*100</f>
        <v>100</v>
      </c>
      <c r="I513" s="184">
        <f t="shared" si="73"/>
        <v>0</v>
      </c>
      <c r="J513" s="391"/>
    </row>
    <row r="514" spans="1:42" x14ac:dyDescent="0.25">
      <c r="A514" s="283" t="s">
        <v>3</v>
      </c>
      <c r="B514" s="184">
        <v>0</v>
      </c>
      <c r="C514" s="184">
        <v>0</v>
      </c>
      <c r="D514" s="184">
        <v>0</v>
      </c>
      <c r="E514" s="184">
        <v>0</v>
      </c>
      <c r="F514" s="184">
        <v>0</v>
      </c>
      <c r="G514" s="184">
        <v>0</v>
      </c>
      <c r="H514" s="184">
        <v>0</v>
      </c>
      <c r="I514" s="184">
        <f t="shared" si="73"/>
        <v>0</v>
      </c>
      <c r="J514" s="392"/>
    </row>
    <row r="515" spans="1:42" ht="176.25" customHeight="1" x14ac:dyDescent="0.25">
      <c r="A515" s="271" t="s">
        <v>171</v>
      </c>
      <c r="B515" s="183">
        <f>SUM(B516:B519)</f>
        <v>9675.2999999999993</v>
      </c>
      <c r="C515" s="183">
        <f>SUM(C516:C519)</f>
        <v>9675.2999999999993</v>
      </c>
      <c r="D515" s="183">
        <f>C515/B515*100</f>
        <v>100</v>
      </c>
      <c r="E515" s="183">
        <f>SUM(E516:E519)</f>
        <v>9675.2999999999993</v>
      </c>
      <c r="F515" s="183">
        <f>E515/B515*100</f>
        <v>100</v>
      </c>
      <c r="G515" s="183">
        <f>SUM(G516:G519)</f>
        <v>3066</v>
      </c>
      <c r="H515" s="183">
        <f>G515/B515*100</f>
        <v>31.688939877833249</v>
      </c>
      <c r="I515" s="183">
        <f t="shared" si="73"/>
        <v>6609.2999999999993</v>
      </c>
      <c r="J515" s="429" t="s">
        <v>569</v>
      </c>
    </row>
    <row r="516" spans="1:42" ht="19.5" x14ac:dyDescent="0.25">
      <c r="A516" s="66" t="s">
        <v>0</v>
      </c>
      <c r="B516" s="183">
        <v>0</v>
      </c>
      <c r="C516" s="183">
        <v>0</v>
      </c>
      <c r="D516" s="183">
        <v>0</v>
      </c>
      <c r="E516" s="183">
        <v>0</v>
      </c>
      <c r="F516" s="183">
        <v>0</v>
      </c>
      <c r="G516" s="183">
        <v>0</v>
      </c>
      <c r="H516" s="183">
        <v>0</v>
      </c>
      <c r="I516" s="183">
        <f t="shared" si="73"/>
        <v>0</v>
      </c>
      <c r="J516" s="391"/>
    </row>
    <row r="517" spans="1:42" ht="19.5" x14ac:dyDescent="0.25">
      <c r="A517" s="66" t="s">
        <v>1</v>
      </c>
      <c r="B517" s="183">
        <v>9094.7999999999993</v>
      </c>
      <c r="C517" s="183">
        <v>9094.7999999999993</v>
      </c>
      <c r="D517" s="183">
        <f>C517/B517*100</f>
        <v>100</v>
      </c>
      <c r="E517" s="183">
        <v>9094.7999999999993</v>
      </c>
      <c r="F517" s="183">
        <f>E517/B517*100</f>
        <v>100</v>
      </c>
      <c r="G517" s="183">
        <v>2882</v>
      </c>
      <c r="H517" s="183">
        <f>G517/B517*100</f>
        <v>31.688437348814709</v>
      </c>
      <c r="I517" s="183">
        <f t="shared" si="73"/>
        <v>6212.7999999999993</v>
      </c>
      <c r="J517" s="391"/>
    </row>
    <row r="518" spans="1:42" x14ac:dyDescent="0.25">
      <c r="A518" s="67" t="s">
        <v>2</v>
      </c>
      <c r="B518" s="184">
        <v>580.5</v>
      </c>
      <c r="C518" s="184">
        <v>580.5</v>
      </c>
      <c r="D518" s="184">
        <f>C518/B518*100</f>
        <v>100</v>
      </c>
      <c r="E518" s="184">
        <v>580.5</v>
      </c>
      <c r="F518" s="184">
        <f>E518/B518*100</f>
        <v>100</v>
      </c>
      <c r="G518" s="184">
        <v>184</v>
      </c>
      <c r="H518" s="184">
        <f>G518/B518*100</f>
        <v>31.696813092161928</v>
      </c>
      <c r="I518" s="184">
        <f t="shared" si="73"/>
        <v>396.5</v>
      </c>
      <c r="J518" s="391"/>
    </row>
    <row r="519" spans="1:42" x14ac:dyDescent="0.25">
      <c r="A519" s="67" t="s">
        <v>3</v>
      </c>
      <c r="B519" s="184">
        <v>0</v>
      </c>
      <c r="C519" s="184">
        <v>0</v>
      </c>
      <c r="D519" s="184">
        <v>0</v>
      </c>
      <c r="E519" s="184">
        <v>0</v>
      </c>
      <c r="F519" s="184">
        <v>0</v>
      </c>
      <c r="G519" s="184">
        <v>0</v>
      </c>
      <c r="H519" s="184">
        <v>0</v>
      </c>
      <c r="I519" s="184">
        <f t="shared" si="73"/>
        <v>0</v>
      </c>
      <c r="J519" s="392"/>
    </row>
    <row r="520" spans="1:42" s="275" customFormat="1" x14ac:dyDescent="0.25">
      <c r="A520" s="387" t="s">
        <v>252</v>
      </c>
      <c r="B520" s="388"/>
      <c r="C520" s="388"/>
      <c r="D520" s="388"/>
      <c r="E520" s="388"/>
      <c r="F520" s="388"/>
      <c r="G520" s="388"/>
      <c r="H520" s="388"/>
      <c r="I520" s="388"/>
      <c r="J520" s="389"/>
      <c r="K520" s="274"/>
      <c r="L520" s="274"/>
      <c r="M520" s="274"/>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row>
    <row r="521" spans="1:42" x14ac:dyDescent="0.25">
      <c r="A521" s="408" t="s">
        <v>530</v>
      </c>
      <c r="B521" s="409"/>
      <c r="C521" s="409"/>
      <c r="D521" s="409"/>
      <c r="E521" s="409"/>
      <c r="F521" s="409"/>
      <c r="G521" s="409"/>
      <c r="H521" s="409"/>
      <c r="I521" s="409"/>
      <c r="J521" s="410"/>
    </row>
    <row r="522" spans="1:42" s="92" customFormat="1" x14ac:dyDescent="0.25">
      <c r="A522" s="377" t="s">
        <v>155</v>
      </c>
      <c r="B522" s="399"/>
      <c r="C522" s="399"/>
      <c r="D522" s="399"/>
      <c r="E522" s="399"/>
      <c r="F522" s="399"/>
      <c r="G522" s="399"/>
      <c r="H522" s="399"/>
      <c r="I522" s="399"/>
      <c r="J522" s="400"/>
      <c r="K522" s="216"/>
      <c r="L522" s="216"/>
      <c r="M522" s="216"/>
      <c r="N522" s="216"/>
      <c r="O522" s="216"/>
      <c r="P522" s="216"/>
      <c r="Q522" s="216"/>
      <c r="R522" s="216"/>
      <c r="S522" s="216"/>
      <c r="T522" s="216"/>
      <c r="U522" s="216"/>
      <c r="V522" s="216"/>
      <c r="W522" s="216"/>
      <c r="X522" s="216"/>
      <c r="Y522" s="216"/>
      <c r="Z522" s="216"/>
      <c r="AA522" s="216"/>
      <c r="AB522" s="216"/>
      <c r="AC522" s="216"/>
      <c r="AD522" s="216"/>
      <c r="AE522" s="216"/>
      <c r="AF522" s="216"/>
      <c r="AG522" s="216"/>
      <c r="AH522" s="216"/>
      <c r="AI522" s="216"/>
      <c r="AJ522" s="216"/>
      <c r="AK522" s="216"/>
      <c r="AL522" s="216"/>
      <c r="AM522" s="216"/>
      <c r="AN522" s="216"/>
      <c r="AO522" s="216"/>
      <c r="AP522" s="216"/>
    </row>
    <row r="523" spans="1:42" s="22" customFormat="1" x14ac:dyDescent="0.25">
      <c r="A523" s="378" t="s">
        <v>269</v>
      </c>
      <c r="B523" s="379"/>
      <c r="C523" s="379"/>
      <c r="D523" s="379"/>
      <c r="E523" s="379"/>
      <c r="F523" s="379"/>
      <c r="G523" s="379"/>
      <c r="H523" s="379"/>
      <c r="I523" s="379"/>
      <c r="J523" s="380"/>
      <c r="K523" s="217"/>
      <c r="L523" s="217"/>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row>
    <row r="524" spans="1:42" x14ac:dyDescent="0.25">
      <c r="A524" s="420" t="s">
        <v>253</v>
      </c>
      <c r="B524" s="421"/>
      <c r="C524" s="421"/>
      <c r="D524" s="421"/>
      <c r="E524" s="421"/>
      <c r="F524" s="421"/>
      <c r="G524" s="421"/>
      <c r="H524" s="421"/>
      <c r="I524" s="421"/>
      <c r="J524" s="422"/>
    </row>
    <row r="525" spans="1:42" ht="252" customHeight="1" x14ac:dyDescent="0.25">
      <c r="A525" s="362" t="s">
        <v>311</v>
      </c>
      <c r="B525" s="183">
        <f>SUM(B526:B529)</f>
        <v>922112.70000000007</v>
      </c>
      <c r="C525" s="183">
        <f>SUM(C526:C529)</f>
        <v>695557.6</v>
      </c>
      <c r="D525" s="183">
        <f>C525/B525*100</f>
        <v>75.430866530739678</v>
      </c>
      <c r="E525" s="183">
        <f>SUM(E526:E529)</f>
        <v>695557.6</v>
      </c>
      <c r="F525" s="183">
        <f>E525/B525*100</f>
        <v>75.430866530739678</v>
      </c>
      <c r="G525" s="183">
        <f>SUM(G526:G529)</f>
        <v>608376.1</v>
      </c>
      <c r="H525" s="183">
        <f>G525/B525*100</f>
        <v>65.976328056212637</v>
      </c>
      <c r="I525" s="183">
        <f>B525-G525</f>
        <v>313736.60000000009</v>
      </c>
      <c r="J525" s="390" t="s">
        <v>570</v>
      </c>
    </row>
    <row r="526" spans="1:42" ht="19.5" x14ac:dyDescent="0.25">
      <c r="A526" s="282" t="s">
        <v>0</v>
      </c>
      <c r="B526" s="175">
        <v>0</v>
      </c>
      <c r="C526" s="175">
        <v>0</v>
      </c>
      <c r="D526" s="175">
        <v>0</v>
      </c>
      <c r="E526" s="175">
        <v>0</v>
      </c>
      <c r="F526" s="175">
        <v>0</v>
      </c>
      <c r="G526" s="175">
        <v>0</v>
      </c>
      <c r="H526" s="175">
        <v>0</v>
      </c>
      <c r="I526" s="175">
        <f>B526-G526</f>
        <v>0</v>
      </c>
      <c r="J526" s="391"/>
    </row>
    <row r="527" spans="1:42" ht="19.5" x14ac:dyDescent="0.25">
      <c r="A527" s="66" t="s">
        <v>1</v>
      </c>
      <c r="B527" s="355">
        <v>865253.9</v>
      </c>
      <c r="C527" s="355">
        <v>652422.40000000002</v>
      </c>
      <c r="D527" s="175">
        <f>C527/B527*100</f>
        <v>75.402422341003032</v>
      </c>
      <c r="E527" s="355">
        <v>652422.40000000002</v>
      </c>
      <c r="F527" s="175">
        <f>E527/B527*100</f>
        <v>75.402422341003032</v>
      </c>
      <c r="G527" s="355">
        <v>570471.69999999995</v>
      </c>
      <c r="H527" s="175">
        <f>G527/B527*100</f>
        <v>65.931133046612089</v>
      </c>
      <c r="I527" s="175">
        <f>B527-G527</f>
        <v>294782.20000000007</v>
      </c>
      <c r="J527" s="391"/>
    </row>
    <row r="528" spans="1:42" x14ac:dyDescent="0.25">
      <c r="A528" s="67" t="s">
        <v>2</v>
      </c>
      <c r="B528" s="279">
        <v>56858.8</v>
      </c>
      <c r="C528" s="279">
        <v>43135.199999999997</v>
      </c>
      <c r="D528" s="176">
        <f>C528/B528*100</f>
        <v>75.863718544886623</v>
      </c>
      <c r="E528" s="279">
        <v>43135.199999999997</v>
      </c>
      <c r="F528" s="176">
        <f>E528/B528*100</f>
        <v>75.863718544886623</v>
      </c>
      <c r="G528" s="279">
        <v>37904.400000000001</v>
      </c>
      <c r="H528" s="176">
        <f>G528/B528*100</f>
        <v>66.664087177358638</v>
      </c>
      <c r="I528" s="176">
        <f>B528-G528</f>
        <v>18954.400000000001</v>
      </c>
      <c r="J528" s="391"/>
    </row>
    <row r="529" spans="1:42" ht="47.25" customHeight="1" x14ac:dyDescent="0.25">
      <c r="A529" s="283" t="s">
        <v>3</v>
      </c>
      <c r="B529" s="176">
        <v>0</v>
      </c>
      <c r="C529" s="176">
        <v>0</v>
      </c>
      <c r="D529" s="176">
        <v>0</v>
      </c>
      <c r="E529" s="176">
        <v>0</v>
      </c>
      <c r="F529" s="176">
        <v>0</v>
      </c>
      <c r="G529" s="176">
        <v>0</v>
      </c>
      <c r="H529" s="176">
        <v>0</v>
      </c>
      <c r="I529" s="176">
        <f>B529-G529</f>
        <v>0</v>
      </c>
      <c r="J529" s="392"/>
    </row>
    <row r="530" spans="1:42" s="275" customFormat="1" x14ac:dyDescent="0.25">
      <c r="A530" s="387" t="s">
        <v>247</v>
      </c>
      <c r="B530" s="388"/>
      <c r="C530" s="388"/>
      <c r="D530" s="388"/>
      <c r="E530" s="388"/>
      <c r="F530" s="388"/>
      <c r="G530" s="388"/>
      <c r="H530" s="388"/>
      <c r="I530" s="388"/>
      <c r="J530" s="389"/>
      <c r="K530" s="274"/>
      <c r="L530" s="274"/>
      <c r="M530" s="274"/>
      <c r="N530" s="274"/>
      <c r="O530" s="274"/>
      <c r="P530" s="274"/>
      <c r="Q530" s="274"/>
      <c r="R530" s="274"/>
      <c r="S530" s="274"/>
      <c r="T530" s="274"/>
      <c r="U530" s="274"/>
      <c r="V530" s="274"/>
      <c r="W530" s="274"/>
      <c r="X530" s="274"/>
      <c r="Y530" s="274"/>
      <c r="Z530" s="274"/>
      <c r="AA530" s="274"/>
      <c r="AB530" s="274"/>
      <c r="AC530" s="274"/>
      <c r="AD530" s="274"/>
      <c r="AE530" s="274"/>
      <c r="AF530" s="274"/>
      <c r="AG530" s="274"/>
      <c r="AH530" s="274"/>
      <c r="AI530" s="274"/>
      <c r="AJ530" s="274"/>
      <c r="AK530" s="274"/>
      <c r="AL530" s="274"/>
      <c r="AM530" s="274"/>
      <c r="AN530" s="274"/>
      <c r="AO530" s="274"/>
      <c r="AP530" s="274"/>
    </row>
    <row r="531" spans="1:42" x14ac:dyDescent="0.25">
      <c r="A531" s="408" t="s">
        <v>531</v>
      </c>
      <c r="B531" s="409"/>
      <c r="C531" s="409"/>
      <c r="D531" s="409"/>
      <c r="E531" s="409"/>
      <c r="F531" s="409"/>
      <c r="G531" s="409"/>
      <c r="H531" s="409"/>
      <c r="I531" s="409"/>
      <c r="J531" s="410"/>
    </row>
    <row r="532" spans="1:42" x14ac:dyDescent="0.25">
      <c r="A532" s="408" t="s">
        <v>96</v>
      </c>
      <c r="B532" s="409"/>
      <c r="C532" s="409"/>
      <c r="D532" s="409"/>
      <c r="E532" s="409"/>
      <c r="F532" s="409"/>
      <c r="G532" s="409"/>
      <c r="H532" s="409"/>
      <c r="I532" s="409"/>
      <c r="J532" s="410"/>
    </row>
    <row r="533" spans="1:42" x14ac:dyDescent="0.25">
      <c r="A533" s="420" t="s">
        <v>248</v>
      </c>
      <c r="B533" s="421"/>
      <c r="C533" s="421"/>
      <c r="D533" s="421"/>
      <c r="E533" s="421"/>
      <c r="F533" s="421"/>
      <c r="G533" s="421"/>
      <c r="H533" s="421"/>
      <c r="I533" s="421"/>
      <c r="J533" s="422"/>
    </row>
    <row r="534" spans="1:42" ht="210.75" customHeight="1" x14ac:dyDescent="0.25">
      <c r="A534" s="271" t="s">
        <v>448</v>
      </c>
      <c r="B534" s="183">
        <f>SUM(B535:B538)</f>
        <v>3502.1</v>
      </c>
      <c r="C534" s="183">
        <f>SUM(C535:C538)</f>
        <v>3301.27</v>
      </c>
      <c r="D534" s="183">
        <f>C534/B534*100</f>
        <v>94.26544073555867</v>
      </c>
      <c r="E534" s="183">
        <f>SUM(E535:E538)</f>
        <v>3301.27</v>
      </c>
      <c r="F534" s="183">
        <f>E534/B534*100</f>
        <v>94.26544073555867</v>
      </c>
      <c r="G534" s="183">
        <f>SUM(G535:G538)</f>
        <v>3301.27</v>
      </c>
      <c r="H534" s="183">
        <f>G534/B534*100</f>
        <v>94.26544073555867</v>
      </c>
      <c r="I534" s="183">
        <f>B534-G534</f>
        <v>200.82999999999993</v>
      </c>
      <c r="J534" s="436" t="s">
        <v>543</v>
      </c>
    </row>
    <row r="535" spans="1:42" ht="19.5" x14ac:dyDescent="0.25">
      <c r="A535" s="282" t="s">
        <v>0</v>
      </c>
      <c r="B535" s="183">
        <v>0</v>
      </c>
      <c r="C535" s="183">
        <v>0</v>
      </c>
      <c r="D535" s="183">
        <v>0</v>
      </c>
      <c r="E535" s="183">
        <v>0</v>
      </c>
      <c r="F535" s="183">
        <v>0</v>
      </c>
      <c r="G535" s="183">
        <v>0</v>
      </c>
      <c r="H535" s="183">
        <v>0</v>
      </c>
      <c r="I535" s="183">
        <f>B535-G535</f>
        <v>0</v>
      </c>
      <c r="J535" s="437"/>
    </row>
    <row r="536" spans="1:42" ht="19.5" x14ac:dyDescent="0.25">
      <c r="A536" s="66" t="s">
        <v>1</v>
      </c>
      <c r="B536" s="183">
        <v>3502.1</v>
      </c>
      <c r="C536" s="183">
        <v>3301.27</v>
      </c>
      <c r="D536" s="183">
        <f>C536/B536*100</f>
        <v>94.26544073555867</v>
      </c>
      <c r="E536" s="183">
        <v>3301.27</v>
      </c>
      <c r="F536" s="183">
        <f>E536/B536*100</f>
        <v>94.26544073555867</v>
      </c>
      <c r="G536" s="183">
        <v>3301.27</v>
      </c>
      <c r="H536" s="183">
        <f>G536/B536*100</f>
        <v>94.26544073555867</v>
      </c>
      <c r="I536" s="183">
        <f>B536-G536</f>
        <v>200.82999999999993</v>
      </c>
      <c r="J536" s="437"/>
    </row>
    <row r="537" spans="1:42" x14ac:dyDescent="0.25">
      <c r="A537" s="283" t="s">
        <v>2</v>
      </c>
      <c r="B537" s="184">
        <v>0</v>
      </c>
      <c r="C537" s="184">
        <v>0</v>
      </c>
      <c r="D537" s="183">
        <v>0</v>
      </c>
      <c r="E537" s="184">
        <v>0</v>
      </c>
      <c r="F537" s="184">
        <v>0</v>
      </c>
      <c r="G537" s="184">
        <v>0</v>
      </c>
      <c r="H537" s="184">
        <v>0</v>
      </c>
      <c r="I537" s="184">
        <f>B537-G537</f>
        <v>0</v>
      </c>
      <c r="J537" s="437"/>
    </row>
    <row r="538" spans="1:42" x14ac:dyDescent="0.25">
      <c r="A538" s="283" t="s">
        <v>3</v>
      </c>
      <c r="B538" s="184">
        <v>0</v>
      </c>
      <c r="C538" s="184">
        <v>0</v>
      </c>
      <c r="D538" s="183">
        <v>0</v>
      </c>
      <c r="E538" s="184">
        <v>0</v>
      </c>
      <c r="F538" s="184">
        <v>0</v>
      </c>
      <c r="G538" s="184">
        <v>0</v>
      </c>
      <c r="H538" s="184">
        <v>0</v>
      </c>
      <c r="I538" s="184">
        <f>B538-G538</f>
        <v>0</v>
      </c>
      <c r="J538" s="438"/>
    </row>
    <row r="539" spans="1:42" s="275" customFormat="1" x14ac:dyDescent="0.25">
      <c r="A539" s="387" t="s">
        <v>250</v>
      </c>
      <c r="B539" s="388"/>
      <c r="C539" s="388"/>
      <c r="D539" s="388"/>
      <c r="E539" s="388"/>
      <c r="F539" s="388"/>
      <c r="G539" s="388"/>
      <c r="H539" s="388"/>
      <c r="I539" s="388"/>
      <c r="J539" s="389"/>
      <c r="K539" s="274"/>
      <c r="L539" s="274"/>
      <c r="M539" s="274"/>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row>
    <row r="540" spans="1:42" s="22" customFormat="1" x14ac:dyDescent="0.25">
      <c r="A540" s="384" t="s">
        <v>532</v>
      </c>
      <c r="B540" s="385"/>
      <c r="C540" s="385"/>
      <c r="D540" s="385"/>
      <c r="E540" s="385"/>
      <c r="F540" s="385"/>
      <c r="G540" s="385"/>
      <c r="H540" s="385"/>
      <c r="I540" s="385"/>
      <c r="J540" s="386"/>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row>
    <row r="541" spans="1:42" s="92" customFormat="1" x14ac:dyDescent="0.25">
      <c r="A541" s="393" t="s">
        <v>156</v>
      </c>
      <c r="B541" s="394"/>
      <c r="C541" s="394"/>
      <c r="D541" s="394"/>
      <c r="E541" s="394"/>
      <c r="F541" s="394"/>
      <c r="G541" s="394"/>
      <c r="H541" s="394"/>
      <c r="I541" s="394"/>
      <c r="J541" s="395"/>
      <c r="K541" s="216"/>
      <c r="L541" s="216"/>
      <c r="M541" s="216"/>
      <c r="N541" s="216"/>
      <c r="O541" s="216"/>
      <c r="P541" s="216"/>
      <c r="Q541" s="216"/>
      <c r="R541" s="216"/>
      <c r="S541" s="216"/>
      <c r="T541" s="216"/>
      <c r="U541" s="216"/>
      <c r="V541" s="216"/>
      <c r="W541" s="216"/>
      <c r="X541" s="216"/>
      <c r="Y541" s="216"/>
      <c r="Z541" s="216"/>
      <c r="AA541" s="216"/>
      <c r="AB541" s="216"/>
      <c r="AC541" s="216"/>
      <c r="AD541" s="216"/>
      <c r="AE541" s="216"/>
      <c r="AF541" s="216"/>
      <c r="AG541" s="216"/>
      <c r="AH541" s="216"/>
      <c r="AI541" s="216"/>
      <c r="AJ541" s="216"/>
      <c r="AK541" s="216"/>
      <c r="AL541" s="216"/>
      <c r="AM541" s="216"/>
      <c r="AN541" s="216"/>
      <c r="AO541" s="216"/>
      <c r="AP541" s="216"/>
    </row>
    <row r="542" spans="1:42" s="22" customFormat="1" x14ac:dyDescent="0.25">
      <c r="A542" s="378" t="s">
        <v>273</v>
      </c>
      <c r="B542" s="379"/>
      <c r="C542" s="379"/>
      <c r="D542" s="379"/>
      <c r="E542" s="379"/>
      <c r="F542" s="379"/>
      <c r="G542" s="379"/>
      <c r="H542" s="379"/>
      <c r="I542" s="379"/>
      <c r="J542" s="380"/>
      <c r="K542" s="217"/>
      <c r="L542" s="217"/>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row>
    <row r="543" spans="1:42" x14ac:dyDescent="0.25">
      <c r="A543" s="420" t="s">
        <v>243</v>
      </c>
      <c r="B543" s="421"/>
      <c r="C543" s="421"/>
      <c r="D543" s="421"/>
      <c r="E543" s="421"/>
      <c r="F543" s="421"/>
      <c r="G543" s="421"/>
      <c r="H543" s="421"/>
      <c r="I543" s="421"/>
      <c r="J543" s="422"/>
    </row>
    <row r="544" spans="1:42" s="22" customFormat="1" ht="213.75" hidden="1" customHeight="1" x14ac:dyDescent="0.25">
      <c r="A544" s="169" t="s">
        <v>125</v>
      </c>
      <c r="B544" s="165">
        <f>SUM(B545:B548)</f>
        <v>0</v>
      </c>
      <c r="C544" s="165">
        <f>SUM(C545:C548)</f>
        <v>0</v>
      </c>
      <c r="D544" s="165">
        <v>0</v>
      </c>
      <c r="E544" s="165">
        <f>SUM(E545:E548)</f>
        <v>0</v>
      </c>
      <c r="F544" s="165">
        <v>0</v>
      </c>
      <c r="G544" s="165">
        <f>SUM(G545:G548)</f>
        <v>0</v>
      </c>
      <c r="H544" s="165">
        <v>0</v>
      </c>
      <c r="I544" s="165">
        <f>B544-G544</f>
        <v>0</v>
      </c>
      <c r="J544" s="425"/>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row>
    <row r="545" spans="1:42" s="22" customFormat="1" ht="19.5" hidden="1" x14ac:dyDescent="0.25">
      <c r="A545" s="58" t="s">
        <v>0</v>
      </c>
      <c r="B545" s="165">
        <v>0</v>
      </c>
      <c r="C545" s="165">
        <v>0</v>
      </c>
      <c r="D545" s="165">
        <v>0</v>
      </c>
      <c r="E545" s="165">
        <v>0</v>
      </c>
      <c r="F545" s="165">
        <v>0</v>
      </c>
      <c r="G545" s="165">
        <v>0</v>
      </c>
      <c r="H545" s="165">
        <v>0</v>
      </c>
      <c r="I545" s="165">
        <f>B545-G545</f>
        <v>0</v>
      </c>
      <c r="J545" s="426"/>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row>
    <row r="546" spans="1:42" s="22" customFormat="1" ht="19.5" hidden="1" x14ac:dyDescent="0.25">
      <c r="A546" s="58" t="s">
        <v>1</v>
      </c>
      <c r="B546" s="165">
        <v>0</v>
      </c>
      <c r="C546" s="165">
        <v>0</v>
      </c>
      <c r="D546" s="165">
        <v>0</v>
      </c>
      <c r="E546" s="165">
        <v>0</v>
      </c>
      <c r="F546" s="165">
        <v>0</v>
      </c>
      <c r="G546" s="165">
        <v>0</v>
      </c>
      <c r="H546" s="165">
        <v>0</v>
      </c>
      <c r="I546" s="165">
        <f>B546-G546</f>
        <v>0</v>
      </c>
      <c r="J546" s="426"/>
      <c r="K546" s="217"/>
      <c r="L546" s="217"/>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row>
    <row r="547" spans="1:42" s="22" customFormat="1" hidden="1" x14ac:dyDescent="0.25">
      <c r="A547" s="60" t="s">
        <v>2</v>
      </c>
      <c r="B547" s="103">
        <v>0</v>
      </c>
      <c r="C547" s="103">
        <v>0</v>
      </c>
      <c r="D547" s="103">
        <v>0</v>
      </c>
      <c r="E547" s="103">
        <v>0</v>
      </c>
      <c r="F547" s="103">
        <v>0</v>
      </c>
      <c r="G547" s="103">
        <v>0</v>
      </c>
      <c r="H547" s="103">
        <v>0</v>
      </c>
      <c r="I547" s="103">
        <f>B547-G547</f>
        <v>0</v>
      </c>
      <c r="J547" s="426"/>
      <c r="K547" s="217"/>
      <c r="L547" s="217"/>
      <c r="M547" s="217"/>
      <c r="N547" s="217"/>
      <c r="O547" s="217"/>
      <c r="P547" s="217"/>
      <c r="Q547" s="217"/>
      <c r="R547" s="217"/>
      <c r="S547" s="217"/>
      <c r="T547" s="217"/>
      <c r="U547" s="217"/>
      <c r="V547" s="217"/>
      <c r="W547" s="217"/>
      <c r="X547" s="217"/>
      <c r="Y547" s="217"/>
      <c r="Z547" s="217"/>
      <c r="AA547" s="217"/>
      <c r="AB547" s="217"/>
      <c r="AC547" s="217"/>
      <c r="AD547" s="217"/>
      <c r="AE547" s="217"/>
      <c r="AF547" s="217"/>
      <c r="AG547" s="217"/>
      <c r="AH547" s="217"/>
      <c r="AI547" s="217"/>
      <c r="AJ547" s="217"/>
      <c r="AK547" s="217"/>
      <c r="AL547" s="217"/>
      <c r="AM547" s="217"/>
      <c r="AN547" s="217"/>
      <c r="AO547" s="217"/>
      <c r="AP547" s="217"/>
    </row>
    <row r="548" spans="1:42" s="22" customFormat="1" hidden="1" x14ac:dyDescent="0.25">
      <c r="A548" s="60" t="s">
        <v>3</v>
      </c>
      <c r="B548" s="103">
        <v>0</v>
      </c>
      <c r="C548" s="103">
        <v>0</v>
      </c>
      <c r="D548" s="103">
        <v>0</v>
      </c>
      <c r="E548" s="103">
        <v>0</v>
      </c>
      <c r="F548" s="103">
        <v>0</v>
      </c>
      <c r="G548" s="103">
        <v>0</v>
      </c>
      <c r="H548" s="103">
        <v>0</v>
      </c>
      <c r="I548" s="103">
        <f>B548-G548</f>
        <v>0</v>
      </c>
      <c r="J548" s="427"/>
      <c r="K548" s="217"/>
      <c r="L548" s="217"/>
      <c r="M548" s="217"/>
      <c r="N548" s="217"/>
      <c r="O548" s="217"/>
      <c r="P548" s="217"/>
      <c r="Q548" s="217"/>
      <c r="R548" s="217"/>
      <c r="S548" s="217"/>
      <c r="T548" s="217"/>
      <c r="U548" s="217"/>
      <c r="V548" s="217"/>
      <c r="W548" s="217"/>
      <c r="X548" s="217"/>
      <c r="Y548" s="217"/>
      <c r="Z548" s="217"/>
      <c r="AA548" s="217"/>
      <c r="AB548" s="217"/>
      <c r="AC548" s="217"/>
      <c r="AD548" s="217"/>
      <c r="AE548" s="217"/>
      <c r="AF548" s="217"/>
      <c r="AG548" s="217"/>
      <c r="AH548" s="217"/>
      <c r="AI548" s="217"/>
      <c r="AJ548" s="217"/>
      <c r="AK548" s="217"/>
      <c r="AL548" s="217"/>
      <c r="AM548" s="217"/>
      <c r="AN548" s="217"/>
      <c r="AO548" s="217"/>
      <c r="AP548" s="217"/>
    </row>
    <row r="549" spans="1:42" s="22" customFormat="1" ht="177" hidden="1" customHeight="1" x14ac:dyDescent="0.25">
      <c r="A549" s="271" t="s">
        <v>126</v>
      </c>
      <c r="B549" s="183">
        <f>SUM(B550:B553)</f>
        <v>0</v>
      </c>
      <c r="C549" s="183">
        <f>SUM(C550:C553)</f>
        <v>0</v>
      </c>
      <c r="D549" s="183" t="e">
        <f>C549/B549*100</f>
        <v>#DIV/0!</v>
      </c>
      <c r="E549" s="183">
        <f>SUM(E550:E553)</f>
        <v>0</v>
      </c>
      <c r="F549" s="183" t="e">
        <f>E549/B549*100</f>
        <v>#DIV/0!</v>
      </c>
      <c r="G549" s="183">
        <f>SUM(G550:G553)</f>
        <v>0</v>
      </c>
      <c r="H549" s="183" t="e">
        <f>G549/B549*100</f>
        <v>#DIV/0!</v>
      </c>
      <c r="I549" s="183">
        <f t="shared" ref="I549:I558" si="74">B549-G549</f>
        <v>0</v>
      </c>
      <c r="J549" s="390"/>
      <c r="K549" s="217"/>
      <c r="L549" s="217"/>
      <c r="M549" s="217"/>
      <c r="N549" s="217"/>
      <c r="O549" s="217"/>
      <c r="P549" s="217"/>
      <c r="Q549" s="217"/>
      <c r="R549" s="217"/>
      <c r="S549" s="217"/>
      <c r="T549" s="217"/>
      <c r="U549" s="217"/>
      <c r="V549" s="217"/>
      <c r="W549" s="217"/>
      <c r="X549" s="217"/>
      <c r="Y549" s="217"/>
      <c r="Z549" s="217"/>
      <c r="AA549" s="217"/>
      <c r="AB549" s="217"/>
      <c r="AC549" s="217"/>
      <c r="AD549" s="217"/>
      <c r="AE549" s="217"/>
      <c r="AF549" s="217"/>
      <c r="AG549" s="217"/>
      <c r="AH549" s="217"/>
      <c r="AI549" s="217"/>
      <c r="AJ549" s="217"/>
      <c r="AK549" s="217"/>
      <c r="AL549" s="217"/>
      <c r="AM549" s="217"/>
      <c r="AN549" s="217"/>
      <c r="AO549" s="217"/>
      <c r="AP549" s="217"/>
    </row>
    <row r="550" spans="1:42" s="22" customFormat="1" ht="19.5" hidden="1" x14ac:dyDescent="0.25">
      <c r="A550" s="58" t="s">
        <v>0</v>
      </c>
      <c r="B550" s="183">
        <v>0</v>
      </c>
      <c r="C550" s="183">
        <v>0</v>
      </c>
      <c r="D550" s="183">
        <v>0</v>
      </c>
      <c r="E550" s="183">
        <v>0</v>
      </c>
      <c r="F550" s="183">
        <v>0</v>
      </c>
      <c r="G550" s="183">
        <v>0</v>
      </c>
      <c r="H550" s="183">
        <v>0</v>
      </c>
      <c r="I550" s="183">
        <f t="shared" si="74"/>
        <v>0</v>
      </c>
      <c r="J550" s="391"/>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c r="AH550" s="217"/>
      <c r="AI550" s="217"/>
      <c r="AJ550" s="217"/>
      <c r="AK550" s="217"/>
      <c r="AL550" s="217"/>
      <c r="AM550" s="217"/>
      <c r="AN550" s="217"/>
      <c r="AO550" s="217"/>
      <c r="AP550" s="217"/>
    </row>
    <row r="551" spans="1:42" s="22" customFormat="1" ht="19.5" hidden="1" x14ac:dyDescent="0.25">
      <c r="A551" s="58" t="s">
        <v>1</v>
      </c>
      <c r="B551" s="183">
        <v>0</v>
      </c>
      <c r="C551" s="183">
        <v>0</v>
      </c>
      <c r="D551" s="183" t="e">
        <f>C551/B551*100</f>
        <v>#DIV/0!</v>
      </c>
      <c r="E551" s="183">
        <v>0</v>
      </c>
      <c r="F551" s="183" t="e">
        <f>E551/B551*100</f>
        <v>#DIV/0!</v>
      </c>
      <c r="G551" s="183">
        <v>0</v>
      </c>
      <c r="H551" s="183" t="e">
        <f>G551/B551*100</f>
        <v>#DIV/0!</v>
      </c>
      <c r="I551" s="183">
        <f t="shared" si="74"/>
        <v>0</v>
      </c>
      <c r="J551" s="391"/>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7"/>
      <c r="AM551" s="217"/>
      <c r="AN551" s="217"/>
      <c r="AO551" s="217"/>
      <c r="AP551" s="217"/>
    </row>
    <row r="552" spans="1:42" s="22" customFormat="1" hidden="1" x14ac:dyDescent="0.25">
      <c r="A552" s="60" t="s">
        <v>2</v>
      </c>
      <c r="B552" s="184">
        <v>0</v>
      </c>
      <c r="C552" s="184">
        <v>0</v>
      </c>
      <c r="D552" s="184">
        <v>0</v>
      </c>
      <c r="E552" s="184">
        <v>0</v>
      </c>
      <c r="F552" s="184">
        <v>0</v>
      </c>
      <c r="G552" s="184">
        <v>0</v>
      </c>
      <c r="H552" s="184">
        <v>0</v>
      </c>
      <c r="I552" s="184">
        <f t="shared" si="74"/>
        <v>0</v>
      </c>
      <c r="J552" s="391"/>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c r="AH552" s="217"/>
      <c r="AI552" s="217"/>
      <c r="AJ552" s="217"/>
      <c r="AK552" s="217"/>
      <c r="AL552" s="217"/>
      <c r="AM552" s="217"/>
      <c r="AN552" s="217"/>
      <c r="AO552" s="217"/>
      <c r="AP552" s="217"/>
    </row>
    <row r="553" spans="1:42" s="22" customFormat="1" hidden="1" x14ac:dyDescent="0.25">
      <c r="A553" s="60" t="s">
        <v>3</v>
      </c>
      <c r="B553" s="184">
        <v>0</v>
      </c>
      <c r="C553" s="184">
        <v>0</v>
      </c>
      <c r="D553" s="184">
        <v>0</v>
      </c>
      <c r="E553" s="184">
        <v>0</v>
      </c>
      <c r="F553" s="184">
        <v>0</v>
      </c>
      <c r="G553" s="184">
        <v>0</v>
      </c>
      <c r="H553" s="184">
        <v>0</v>
      </c>
      <c r="I553" s="184">
        <f t="shared" si="74"/>
        <v>0</v>
      </c>
      <c r="J553" s="392"/>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c r="AH553" s="217"/>
      <c r="AI553" s="217"/>
      <c r="AJ553" s="217"/>
      <c r="AK553" s="217"/>
      <c r="AL553" s="217"/>
      <c r="AM553" s="217"/>
      <c r="AN553" s="217"/>
      <c r="AO553" s="217"/>
      <c r="AP553" s="217"/>
    </row>
    <row r="554" spans="1:42" s="22" customFormat="1" ht="158.25" customHeight="1" x14ac:dyDescent="0.25">
      <c r="A554" s="271" t="s">
        <v>127</v>
      </c>
      <c r="B554" s="183">
        <f>SUM(B555:B558)</f>
        <v>126445.2</v>
      </c>
      <c r="C554" s="183">
        <f>SUM(C555:C558)</f>
        <v>126445.2</v>
      </c>
      <c r="D554" s="183">
        <f>C554/B554*100</f>
        <v>100</v>
      </c>
      <c r="E554" s="183">
        <f>SUM(E555:E558)</f>
        <v>126445.2</v>
      </c>
      <c r="F554" s="183">
        <f>E554/B554*100</f>
        <v>100</v>
      </c>
      <c r="G554" s="183">
        <f>SUM(G555:G558)</f>
        <v>126445.2</v>
      </c>
      <c r="H554" s="183">
        <f>G554/B554*100</f>
        <v>100</v>
      </c>
      <c r="I554" s="183">
        <f t="shared" si="74"/>
        <v>0</v>
      </c>
      <c r="J554" s="390" t="s">
        <v>533</v>
      </c>
      <c r="K554" s="217"/>
      <c r="L554" s="217"/>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row>
    <row r="555" spans="1:42" s="22" customFormat="1" ht="19.5" x14ac:dyDescent="0.25">
      <c r="A555" s="282" t="s">
        <v>0</v>
      </c>
      <c r="B555" s="183">
        <v>0</v>
      </c>
      <c r="C555" s="183">
        <v>0</v>
      </c>
      <c r="D555" s="183">
        <v>0</v>
      </c>
      <c r="E555" s="183">
        <v>0</v>
      </c>
      <c r="F555" s="183">
        <v>0</v>
      </c>
      <c r="G555" s="183">
        <v>0</v>
      </c>
      <c r="H555" s="183">
        <v>0</v>
      </c>
      <c r="I555" s="183">
        <f t="shared" si="74"/>
        <v>0</v>
      </c>
      <c r="J555" s="391"/>
      <c r="K555" s="217"/>
      <c r="L555" s="217"/>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row>
    <row r="556" spans="1:42" s="22" customFormat="1" ht="19.5" x14ac:dyDescent="0.25">
      <c r="A556" s="66" t="s">
        <v>1</v>
      </c>
      <c r="B556" s="183">
        <v>118858.5</v>
      </c>
      <c r="C556" s="183">
        <v>118858.5</v>
      </c>
      <c r="D556" s="183">
        <f>C556/B556*100</f>
        <v>100</v>
      </c>
      <c r="E556" s="183">
        <v>118858.5</v>
      </c>
      <c r="F556" s="183">
        <f>E556/B556*100</f>
        <v>100</v>
      </c>
      <c r="G556" s="183">
        <v>118858.5</v>
      </c>
      <c r="H556" s="183">
        <f>G556/B556*100</f>
        <v>100</v>
      </c>
      <c r="I556" s="183">
        <f t="shared" si="74"/>
        <v>0</v>
      </c>
      <c r="J556" s="391"/>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row>
    <row r="557" spans="1:42" s="22" customFormat="1" x14ac:dyDescent="0.25">
      <c r="A557" s="67" t="s">
        <v>2</v>
      </c>
      <c r="B557" s="184">
        <v>7586.7</v>
      </c>
      <c r="C557" s="184">
        <v>7586.7</v>
      </c>
      <c r="D557" s="184">
        <f>C557/B557*100</f>
        <v>100</v>
      </c>
      <c r="E557" s="184">
        <v>7586.7</v>
      </c>
      <c r="F557" s="184">
        <f>E557/B557*100</f>
        <v>100</v>
      </c>
      <c r="G557" s="184">
        <v>7586.7</v>
      </c>
      <c r="H557" s="184">
        <f>G557/B557*100</f>
        <v>100</v>
      </c>
      <c r="I557" s="184">
        <f t="shared" si="74"/>
        <v>0</v>
      </c>
      <c r="J557" s="391"/>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row>
    <row r="558" spans="1:42" s="22" customFormat="1" ht="19.5" customHeight="1" x14ac:dyDescent="0.25">
      <c r="A558" s="283" t="s">
        <v>3</v>
      </c>
      <c r="B558" s="184">
        <v>0</v>
      </c>
      <c r="C558" s="184">
        <v>0</v>
      </c>
      <c r="D558" s="184">
        <v>0</v>
      </c>
      <c r="E558" s="184">
        <v>0</v>
      </c>
      <c r="F558" s="184">
        <v>0</v>
      </c>
      <c r="G558" s="184">
        <v>0</v>
      </c>
      <c r="H558" s="184">
        <v>0</v>
      </c>
      <c r="I558" s="184">
        <f t="shared" si="74"/>
        <v>0</v>
      </c>
      <c r="J558" s="392"/>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row>
    <row r="559" spans="1:42" s="322" customFormat="1" hidden="1" x14ac:dyDescent="0.25">
      <c r="A559" s="423" t="s">
        <v>158</v>
      </c>
      <c r="B559" s="423"/>
      <c r="C559" s="423"/>
      <c r="D559" s="423"/>
      <c r="E559" s="423"/>
      <c r="F559" s="423"/>
      <c r="G559" s="423"/>
      <c r="H559" s="423"/>
      <c r="I559" s="423"/>
      <c r="J559" s="423"/>
      <c r="K559" s="321"/>
      <c r="L559" s="321"/>
      <c r="M559" s="321"/>
      <c r="N559" s="321"/>
      <c r="O559" s="321"/>
      <c r="P559" s="321"/>
      <c r="Q559" s="321"/>
      <c r="R559" s="321"/>
      <c r="S559" s="321"/>
      <c r="T559" s="321"/>
      <c r="U559" s="321"/>
      <c r="V559" s="321"/>
      <c r="W559" s="321"/>
      <c r="X559" s="321"/>
      <c r="Y559" s="321"/>
      <c r="Z559" s="321"/>
      <c r="AA559" s="321"/>
      <c r="AB559" s="321"/>
      <c r="AC559" s="321"/>
      <c r="AD559" s="321"/>
      <c r="AE559" s="321"/>
      <c r="AF559" s="321"/>
      <c r="AG559" s="321"/>
      <c r="AH559" s="321"/>
      <c r="AI559" s="321"/>
      <c r="AJ559" s="321"/>
      <c r="AK559" s="321"/>
      <c r="AL559" s="321"/>
      <c r="AM559" s="321"/>
      <c r="AN559" s="321"/>
      <c r="AO559" s="321"/>
      <c r="AP559" s="321"/>
    </row>
    <row r="560" spans="1:42" s="357" customFormat="1" hidden="1" x14ac:dyDescent="0.25">
      <c r="A560" s="376" t="s">
        <v>118</v>
      </c>
      <c r="B560" s="376"/>
      <c r="C560" s="376"/>
      <c r="D560" s="376"/>
      <c r="E560" s="376"/>
      <c r="F560" s="376"/>
      <c r="G560" s="376"/>
      <c r="H560" s="376"/>
      <c r="I560" s="376"/>
      <c r="J560" s="376"/>
      <c r="K560" s="356"/>
      <c r="L560" s="356"/>
      <c r="M560" s="356"/>
      <c r="N560" s="356"/>
      <c r="O560" s="356"/>
      <c r="P560" s="356"/>
      <c r="Q560" s="356"/>
      <c r="R560" s="356"/>
      <c r="S560" s="356"/>
      <c r="T560" s="356"/>
      <c r="U560" s="356"/>
      <c r="V560" s="356"/>
      <c r="W560" s="356"/>
      <c r="X560" s="356"/>
      <c r="Y560" s="356"/>
      <c r="Z560" s="356"/>
      <c r="AA560" s="356"/>
      <c r="AB560" s="356"/>
      <c r="AC560" s="356"/>
      <c r="AD560" s="356"/>
      <c r="AE560" s="356"/>
      <c r="AF560" s="356"/>
      <c r="AG560" s="356"/>
      <c r="AH560" s="356"/>
      <c r="AI560" s="356"/>
      <c r="AJ560" s="356"/>
      <c r="AK560" s="356"/>
      <c r="AL560" s="356"/>
      <c r="AM560" s="356"/>
      <c r="AN560" s="356"/>
      <c r="AO560" s="356"/>
      <c r="AP560" s="356"/>
    </row>
    <row r="561" spans="1:42" s="359" customFormat="1" hidden="1" x14ac:dyDescent="0.25">
      <c r="A561" s="428" t="s">
        <v>243</v>
      </c>
      <c r="B561" s="428"/>
      <c r="C561" s="428"/>
      <c r="D561" s="428"/>
      <c r="E561" s="428"/>
      <c r="F561" s="428"/>
      <c r="G561" s="428"/>
      <c r="H561" s="428"/>
      <c r="I561" s="428"/>
      <c r="J561" s="428"/>
      <c r="K561" s="358"/>
      <c r="L561" s="358"/>
      <c r="M561" s="358"/>
      <c r="N561" s="358"/>
      <c r="O561" s="358"/>
      <c r="P561" s="358"/>
      <c r="Q561" s="358"/>
      <c r="R561" s="358"/>
      <c r="S561" s="358"/>
      <c r="T561" s="358"/>
      <c r="U561" s="358"/>
      <c r="V561" s="358"/>
      <c r="W561" s="358"/>
      <c r="X561" s="358"/>
      <c r="Y561" s="358"/>
      <c r="Z561" s="358"/>
      <c r="AA561" s="358"/>
      <c r="AB561" s="358"/>
      <c r="AC561" s="358"/>
      <c r="AD561" s="358"/>
      <c r="AE561" s="358"/>
      <c r="AF561" s="358"/>
      <c r="AG561" s="358"/>
      <c r="AH561" s="358"/>
      <c r="AI561" s="358"/>
      <c r="AJ561" s="358"/>
      <c r="AK561" s="358"/>
      <c r="AL561" s="358"/>
      <c r="AM561" s="358"/>
      <c r="AN561" s="358"/>
      <c r="AO561" s="358"/>
      <c r="AP561" s="358"/>
    </row>
    <row r="562" spans="1:42" s="22" customFormat="1" ht="136.5" hidden="1" customHeight="1" x14ac:dyDescent="0.25">
      <c r="A562" s="271" t="s">
        <v>128</v>
      </c>
      <c r="B562" s="183">
        <f>SUM(B563:B566)</f>
        <v>0</v>
      </c>
      <c r="C562" s="183">
        <f>SUM(C563:C566)</f>
        <v>0</v>
      </c>
      <c r="D562" s="183" t="e">
        <f>C562/B562*100</f>
        <v>#DIV/0!</v>
      </c>
      <c r="E562" s="183">
        <f>SUM(E563:E566)</f>
        <v>0</v>
      </c>
      <c r="F562" s="183" t="e">
        <f>E562/B562*100</f>
        <v>#DIV/0!</v>
      </c>
      <c r="G562" s="183">
        <f>SUM(G563:G566)</f>
        <v>0</v>
      </c>
      <c r="H562" s="183" t="e">
        <f>G562/B562*100</f>
        <v>#DIV/0!</v>
      </c>
      <c r="I562" s="183">
        <f t="shared" ref="I562:I571" si="75">B562-G562</f>
        <v>0</v>
      </c>
      <c r="J562" s="429"/>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row>
    <row r="563" spans="1:42" s="22" customFormat="1" ht="19.5" hidden="1" x14ac:dyDescent="0.25">
      <c r="A563" s="58" t="s">
        <v>0</v>
      </c>
      <c r="B563" s="183">
        <v>0</v>
      </c>
      <c r="C563" s="183">
        <v>0</v>
      </c>
      <c r="D563" s="183">
        <v>0</v>
      </c>
      <c r="E563" s="183">
        <v>0</v>
      </c>
      <c r="F563" s="183">
        <v>0</v>
      </c>
      <c r="G563" s="183">
        <v>0</v>
      </c>
      <c r="H563" s="183">
        <v>0</v>
      </c>
      <c r="I563" s="183">
        <f t="shared" si="75"/>
        <v>0</v>
      </c>
      <c r="J563" s="391"/>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row>
    <row r="564" spans="1:42" s="22" customFormat="1" ht="19.5" hidden="1" x14ac:dyDescent="0.25">
      <c r="A564" s="58" t="s">
        <v>1</v>
      </c>
      <c r="B564" s="183">
        <v>0</v>
      </c>
      <c r="C564" s="183">
        <v>0</v>
      </c>
      <c r="D564" s="183" t="e">
        <f>C564/B564*100</f>
        <v>#DIV/0!</v>
      </c>
      <c r="E564" s="183">
        <v>0</v>
      </c>
      <c r="F564" s="183" t="e">
        <f>E564/B564*100</f>
        <v>#DIV/0!</v>
      </c>
      <c r="G564" s="183">
        <v>0</v>
      </c>
      <c r="H564" s="183" t="e">
        <f>G564/B564*100</f>
        <v>#DIV/0!</v>
      </c>
      <c r="I564" s="183">
        <f t="shared" si="75"/>
        <v>0</v>
      </c>
      <c r="J564" s="391"/>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row>
    <row r="565" spans="1:42" s="22" customFormat="1" hidden="1" x14ac:dyDescent="0.25">
      <c r="A565" s="60" t="s">
        <v>2</v>
      </c>
      <c r="B565" s="184">
        <v>0</v>
      </c>
      <c r="C565" s="184">
        <v>0</v>
      </c>
      <c r="D565" s="184">
        <v>0</v>
      </c>
      <c r="E565" s="184">
        <v>0</v>
      </c>
      <c r="F565" s="184">
        <v>0</v>
      </c>
      <c r="G565" s="184">
        <v>0</v>
      </c>
      <c r="H565" s="184">
        <v>0</v>
      </c>
      <c r="I565" s="184">
        <f t="shared" si="75"/>
        <v>0</v>
      </c>
      <c r="J565" s="391"/>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row>
    <row r="566" spans="1:42" s="22" customFormat="1" hidden="1" x14ac:dyDescent="0.25">
      <c r="A566" s="60" t="s">
        <v>3</v>
      </c>
      <c r="B566" s="184">
        <v>0</v>
      </c>
      <c r="C566" s="184">
        <v>0</v>
      </c>
      <c r="D566" s="184">
        <v>0</v>
      </c>
      <c r="E566" s="184">
        <v>0</v>
      </c>
      <c r="F566" s="184">
        <v>0</v>
      </c>
      <c r="G566" s="184">
        <v>0</v>
      </c>
      <c r="H566" s="184">
        <v>0</v>
      </c>
      <c r="I566" s="184">
        <f t="shared" si="75"/>
        <v>0</v>
      </c>
      <c r="J566" s="392"/>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row>
    <row r="567" spans="1:42" s="22" customFormat="1" ht="197.25" hidden="1" customHeight="1" x14ac:dyDescent="0.25">
      <c r="A567" s="271" t="s">
        <v>129</v>
      </c>
      <c r="B567" s="183">
        <f>SUM(B568:B571)</f>
        <v>0</v>
      </c>
      <c r="C567" s="183">
        <f>SUM(C568:C571)</f>
        <v>0</v>
      </c>
      <c r="D567" s="183" t="e">
        <f>C567/B567*100</f>
        <v>#DIV/0!</v>
      </c>
      <c r="E567" s="183">
        <f>SUM(E568:E571)</f>
        <v>0</v>
      </c>
      <c r="F567" s="183" t="e">
        <f>E567/B567*100</f>
        <v>#DIV/0!</v>
      </c>
      <c r="G567" s="183">
        <f>SUM(G568:G571)</f>
        <v>0</v>
      </c>
      <c r="H567" s="183" t="e">
        <f>G567/B567*100</f>
        <v>#DIV/0!</v>
      </c>
      <c r="I567" s="183">
        <f t="shared" si="75"/>
        <v>0</v>
      </c>
      <c r="J567" s="390"/>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c r="AJ567" s="217"/>
      <c r="AK567" s="217"/>
      <c r="AL567" s="217"/>
      <c r="AM567" s="217"/>
      <c r="AN567" s="217"/>
      <c r="AO567" s="217"/>
      <c r="AP567" s="217"/>
    </row>
    <row r="568" spans="1:42" s="22" customFormat="1" ht="19.5" hidden="1" x14ac:dyDescent="0.25">
      <c r="A568" s="58" t="s">
        <v>0</v>
      </c>
      <c r="B568" s="183">
        <v>0</v>
      </c>
      <c r="C568" s="183">
        <v>0</v>
      </c>
      <c r="D568" s="183">
        <v>0</v>
      </c>
      <c r="E568" s="183">
        <v>0</v>
      </c>
      <c r="F568" s="183">
        <v>0</v>
      </c>
      <c r="G568" s="183">
        <v>0</v>
      </c>
      <c r="H568" s="183">
        <v>0</v>
      </c>
      <c r="I568" s="183">
        <f t="shared" si="75"/>
        <v>0</v>
      </c>
      <c r="J568" s="391"/>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row>
    <row r="569" spans="1:42" s="22" customFormat="1" ht="19.5" hidden="1" x14ac:dyDescent="0.25">
      <c r="A569" s="58" t="s">
        <v>1</v>
      </c>
      <c r="B569" s="183">
        <v>0</v>
      </c>
      <c r="C569" s="183">
        <v>0</v>
      </c>
      <c r="D569" s="183" t="e">
        <f>C569/B569*100</f>
        <v>#DIV/0!</v>
      </c>
      <c r="E569" s="183">
        <v>0</v>
      </c>
      <c r="F569" s="183">
        <v>0</v>
      </c>
      <c r="G569" s="183">
        <v>0</v>
      </c>
      <c r="H569" s="183">
        <v>0</v>
      </c>
      <c r="I569" s="183">
        <f t="shared" si="75"/>
        <v>0</v>
      </c>
      <c r="J569" s="391"/>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c r="AJ569" s="217"/>
      <c r="AK569" s="217"/>
      <c r="AL569" s="217"/>
      <c r="AM569" s="217"/>
      <c r="AN569" s="217"/>
      <c r="AO569" s="217"/>
      <c r="AP569" s="217"/>
    </row>
    <row r="570" spans="1:42" s="22" customFormat="1" hidden="1" x14ac:dyDescent="0.25">
      <c r="A570" s="60" t="s">
        <v>2</v>
      </c>
      <c r="B570" s="184">
        <v>0</v>
      </c>
      <c r="C570" s="184">
        <v>0</v>
      </c>
      <c r="D570" s="184">
        <v>0</v>
      </c>
      <c r="E570" s="184">
        <v>0</v>
      </c>
      <c r="F570" s="184">
        <v>0</v>
      </c>
      <c r="G570" s="184">
        <v>0</v>
      </c>
      <c r="H570" s="184">
        <v>0</v>
      </c>
      <c r="I570" s="184">
        <f t="shared" si="75"/>
        <v>0</v>
      </c>
      <c r="J570" s="391"/>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7"/>
      <c r="AP570" s="217"/>
    </row>
    <row r="571" spans="1:42" s="22" customFormat="1" hidden="1" x14ac:dyDescent="0.25">
      <c r="A571" s="60" t="s">
        <v>3</v>
      </c>
      <c r="B571" s="184">
        <v>0</v>
      </c>
      <c r="C571" s="184">
        <v>0</v>
      </c>
      <c r="D571" s="184">
        <v>0</v>
      </c>
      <c r="E571" s="184">
        <v>0</v>
      </c>
      <c r="F571" s="184">
        <v>0</v>
      </c>
      <c r="G571" s="184">
        <v>0</v>
      </c>
      <c r="H571" s="184">
        <v>0</v>
      </c>
      <c r="I571" s="184">
        <f t="shared" si="75"/>
        <v>0</v>
      </c>
      <c r="J571" s="392"/>
      <c r="K571" s="217"/>
      <c r="L571" s="217"/>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c r="AJ571" s="217"/>
      <c r="AK571" s="217"/>
      <c r="AL571" s="217"/>
      <c r="AM571" s="217"/>
      <c r="AN571" s="217"/>
      <c r="AO571" s="217"/>
      <c r="AP571" s="217"/>
    </row>
    <row r="572" spans="1:42" s="322" customFormat="1" hidden="1" x14ac:dyDescent="0.25">
      <c r="A572" s="423" t="s">
        <v>158</v>
      </c>
      <c r="B572" s="423"/>
      <c r="C572" s="423"/>
      <c r="D572" s="423"/>
      <c r="E572" s="423"/>
      <c r="F572" s="423"/>
      <c r="G572" s="423"/>
      <c r="H572" s="423"/>
      <c r="I572" s="423"/>
      <c r="J572" s="423"/>
      <c r="K572" s="321"/>
      <c r="L572" s="321"/>
      <c r="M572" s="321"/>
      <c r="N572" s="321"/>
      <c r="O572" s="321"/>
      <c r="P572" s="321"/>
      <c r="Q572" s="321"/>
      <c r="R572" s="321"/>
      <c r="S572" s="321"/>
      <c r="T572" s="321"/>
      <c r="U572" s="321"/>
      <c r="V572" s="321"/>
      <c r="W572" s="321"/>
      <c r="X572" s="321"/>
      <c r="Y572" s="321"/>
      <c r="Z572" s="321"/>
      <c r="AA572" s="321"/>
      <c r="AB572" s="321"/>
      <c r="AC572" s="321"/>
      <c r="AD572" s="321"/>
      <c r="AE572" s="321"/>
      <c r="AF572" s="321"/>
      <c r="AG572" s="321"/>
      <c r="AH572" s="321"/>
      <c r="AI572" s="321"/>
      <c r="AJ572" s="321"/>
      <c r="AK572" s="321"/>
      <c r="AL572" s="321"/>
      <c r="AM572" s="321"/>
      <c r="AN572" s="321"/>
      <c r="AO572" s="321"/>
      <c r="AP572" s="321"/>
    </row>
    <row r="573" spans="1:42" s="357" customFormat="1" hidden="1" x14ac:dyDescent="0.25">
      <c r="A573" s="376" t="s">
        <v>130</v>
      </c>
      <c r="B573" s="376"/>
      <c r="C573" s="376"/>
      <c r="D573" s="376"/>
      <c r="E573" s="376"/>
      <c r="F573" s="376"/>
      <c r="G573" s="376"/>
      <c r="H573" s="376"/>
      <c r="I573" s="376"/>
      <c r="J573" s="376"/>
      <c r="K573" s="356"/>
      <c r="L573" s="356"/>
      <c r="M573" s="356"/>
      <c r="N573" s="356"/>
      <c r="O573" s="356"/>
      <c r="P573" s="356"/>
      <c r="Q573" s="356"/>
      <c r="R573" s="356"/>
      <c r="S573" s="356"/>
      <c r="T573" s="356"/>
      <c r="U573" s="356"/>
      <c r="V573" s="356"/>
      <c r="W573" s="356"/>
      <c r="X573" s="356"/>
      <c r="Y573" s="356"/>
      <c r="Z573" s="356"/>
      <c r="AA573" s="356"/>
      <c r="AB573" s="356"/>
      <c r="AC573" s="356"/>
      <c r="AD573" s="356"/>
      <c r="AE573" s="356"/>
      <c r="AF573" s="356"/>
      <c r="AG573" s="356"/>
      <c r="AH573" s="356"/>
      <c r="AI573" s="356"/>
      <c r="AJ573" s="356"/>
      <c r="AK573" s="356"/>
      <c r="AL573" s="356"/>
      <c r="AM573" s="356"/>
      <c r="AN573" s="356"/>
      <c r="AO573" s="356"/>
      <c r="AP573" s="356"/>
    </row>
    <row r="574" spans="1:42" s="359" customFormat="1" hidden="1" x14ac:dyDescent="0.25">
      <c r="A574" s="428" t="s">
        <v>243</v>
      </c>
      <c r="B574" s="428"/>
      <c r="C574" s="428"/>
      <c r="D574" s="428"/>
      <c r="E574" s="428"/>
      <c r="F574" s="428"/>
      <c r="G574" s="428"/>
      <c r="H574" s="428"/>
      <c r="I574" s="428"/>
      <c r="J574" s="428"/>
      <c r="K574" s="358"/>
      <c r="L574" s="358"/>
      <c r="M574" s="358"/>
      <c r="N574" s="358"/>
      <c r="O574" s="358"/>
      <c r="P574" s="358"/>
      <c r="Q574" s="358"/>
      <c r="R574" s="358"/>
      <c r="S574" s="358"/>
      <c r="T574" s="358"/>
      <c r="U574" s="358"/>
      <c r="V574" s="358"/>
      <c r="W574" s="358"/>
      <c r="X574" s="358"/>
      <c r="Y574" s="358"/>
      <c r="Z574" s="358"/>
      <c r="AA574" s="358"/>
      <c r="AB574" s="358"/>
      <c r="AC574" s="358"/>
      <c r="AD574" s="358"/>
      <c r="AE574" s="358"/>
      <c r="AF574" s="358"/>
      <c r="AG574" s="358"/>
      <c r="AH574" s="358"/>
      <c r="AI574" s="358"/>
      <c r="AJ574" s="358"/>
      <c r="AK574" s="358"/>
      <c r="AL574" s="358"/>
      <c r="AM574" s="358"/>
      <c r="AN574" s="358"/>
      <c r="AO574" s="358"/>
      <c r="AP574" s="358"/>
    </row>
    <row r="575" spans="1:42" s="22" customFormat="1" ht="177.75" hidden="1" customHeight="1" x14ac:dyDescent="0.25">
      <c r="A575" s="271" t="s">
        <v>131</v>
      </c>
      <c r="B575" s="183">
        <f>SUM(B576:B579)</f>
        <v>0</v>
      </c>
      <c r="C575" s="183">
        <f>SUM(C576:C579)</f>
        <v>0</v>
      </c>
      <c r="D575" s="183" t="e">
        <f>C575/B575*100</f>
        <v>#DIV/0!</v>
      </c>
      <c r="E575" s="183">
        <f>SUM(E576:E579)</f>
        <v>0</v>
      </c>
      <c r="F575" s="183" t="e">
        <f>E575/B575*100</f>
        <v>#DIV/0!</v>
      </c>
      <c r="G575" s="183">
        <f>SUM(G576:G579)</f>
        <v>0</v>
      </c>
      <c r="H575" s="183" t="e">
        <f>G575/B575*100</f>
        <v>#DIV/0!</v>
      </c>
      <c r="I575" s="183">
        <f t="shared" ref="I575:I584" si="76">B575-G575</f>
        <v>0</v>
      </c>
      <c r="J575" s="429"/>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row>
    <row r="576" spans="1:42" s="22" customFormat="1" ht="19.5" hidden="1" x14ac:dyDescent="0.25">
      <c r="A576" s="58" t="s">
        <v>0</v>
      </c>
      <c r="B576" s="183">
        <v>0</v>
      </c>
      <c r="C576" s="183">
        <v>0</v>
      </c>
      <c r="D576" s="183">
        <v>0</v>
      </c>
      <c r="E576" s="183">
        <v>0</v>
      </c>
      <c r="F576" s="183">
        <v>0</v>
      </c>
      <c r="G576" s="183">
        <v>0</v>
      </c>
      <c r="H576" s="183">
        <v>0</v>
      </c>
      <c r="I576" s="183">
        <f t="shared" si="76"/>
        <v>0</v>
      </c>
      <c r="J576" s="391"/>
      <c r="K576" s="217"/>
      <c r="L576" s="217"/>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7"/>
      <c r="AM576" s="217"/>
      <c r="AN576" s="217"/>
      <c r="AO576" s="217"/>
      <c r="AP576" s="217"/>
    </row>
    <row r="577" spans="1:42" s="22" customFormat="1" ht="19.5" hidden="1" x14ac:dyDescent="0.25">
      <c r="A577" s="58" t="s">
        <v>1</v>
      </c>
      <c r="B577" s="183">
        <v>0</v>
      </c>
      <c r="C577" s="183">
        <v>0</v>
      </c>
      <c r="D577" s="183" t="e">
        <f>C577/B577*100</f>
        <v>#DIV/0!</v>
      </c>
      <c r="E577" s="183">
        <v>0</v>
      </c>
      <c r="F577" s="183" t="e">
        <f>E577/B577*100</f>
        <v>#DIV/0!</v>
      </c>
      <c r="G577" s="183">
        <v>0</v>
      </c>
      <c r="H577" s="183" t="e">
        <f>G577/B577*100</f>
        <v>#DIV/0!</v>
      </c>
      <c r="I577" s="183">
        <f t="shared" si="76"/>
        <v>0</v>
      </c>
      <c r="J577" s="391"/>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7"/>
      <c r="AP577" s="217"/>
    </row>
    <row r="578" spans="1:42" s="22" customFormat="1" hidden="1" x14ac:dyDescent="0.25">
      <c r="A578" s="60" t="s">
        <v>2</v>
      </c>
      <c r="B578" s="184">
        <v>0</v>
      </c>
      <c r="C578" s="184">
        <v>0</v>
      </c>
      <c r="D578" s="184">
        <v>0</v>
      </c>
      <c r="E578" s="184">
        <v>0</v>
      </c>
      <c r="F578" s="184">
        <v>0</v>
      </c>
      <c r="G578" s="184">
        <v>0</v>
      </c>
      <c r="H578" s="184">
        <v>0</v>
      </c>
      <c r="I578" s="184">
        <f t="shared" si="76"/>
        <v>0</v>
      </c>
      <c r="J578" s="391"/>
      <c r="K578" s="217"/>
      <c r="L578" s="217"/>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row>
    <row r="579" spans="1:42" s="22" customFormat="1" hidden="1" x14ac:dyDescent="0.25">
      <c r="A579" s="60" t="s">
        <v>3</v>
      </c>
      <c r="B579" s="184">
        <v>0</v>
      </c>
      <c r="C579" s="184">
        <v>0</v>
      </c>
      <c r="D579" s="184">
        <v>0</v>
      </c>
      <c r="E579" s="184">
        <v>0</v>
      </c>
      <c r="F579" s="184">
        <v>0</v>
      </c>
      <c r="G579" s="184">
        <v>0</v>
      </c>
      <c r="H579" s="184">
        <v>0</v>
      </c>
      <c r="I579" s="184">
        <f t="shared" si="76"/>
        <v>0</v>
      </c>
      <c r="J579" s="392"/>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c r="AH579" s="217"/>
      <c r="AI579" s="217"/>
      <c r="AJ579" s="217"/>
      <c r="AK579" s="217"/>
      <c r="AL579" s="217"/>
      <c r="AM579" s="217"/>
      <c r="AN579" s="217"/>
      <c r="AO579" s="217"/>
      <c r="AP579" s="217"/>
    </row>
    <row r="580" spans="1:42" s="22" customFormat="1" ht="195.75" hidden="1" customHeight="1" x14ac:dyDescent="0.25">
      <c r="A580" s="271" t="s">
        <v>132</v>
      </c>
      <c r="B580" s="183">
        <f>SUM(B581:B584)</f>
        <v>0</v>
      </c>
      <c r="C580" s="183">
        <f>SUM(C581:C584)</f>
        <v>0</v>
      </c>
      <c r="D580" s="183" t="e">
        <f>C580/B580*100</f>
        <v>#DIV/0!</v>
      </c>
      <c r="E580" s="183">
        <f>SUM(E581:E584)</f>
        <v>0</v>
      </c>
      <c r="F580" s="183" t="e">
        <f>E580/B580*100</f>
        <v>#DIV/0!</v>
      </c>
      <c r="G580" s="183">
        <f>SUM(G581:G584)</f>
        <v>0</v>
      </c>
      <c r="H580" s="183" t="e">
        <f>G580/B580*100</f>
        <v>#DIV/0!</v>
      </c>
      <c r="I580" s="183">
        <f t="shared" si="76"/>
        <v>0</v>
      </c>
      <c r="J580" s="390"/>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c r="AH580" s="217"/>
      <c r="AI580" s="217"/>
      <c r="AJ580" s="217"/>
      <c r="AK580" s="217"/>
      <c r="AL580" s="217"/>
      <c r="AM580" s="217"/>
      <c r="AN580" s="217"/>
      <c r="AO580" s="217"/>
      <c r="AP580" s="217"/>
    </row>
    <row r="581" spans="1:42" s="22" customFormat="1" ht="19.5" hidden="1" x14ac:dyDescent="0.25">
      <c r="A581" s="58" t="s">
        <v>0</v>
      </c>
      <c r="B581" s="183">
        <v>0</v>
      </c>
      <c r="C581" s="183">
        <v>0</v>
      </c>
      <c r="D581" s="183">
        <v>0</v>
      </c>
      <c r="E581" s="183">
        <v>0</v>
      </c>
      <c r="F581" s="183">
        <v>0</v>
      </c>
      <c r="G581" s="183">
        <v>0</v>
      </c>
      <c r="H581" s="183">
        <v>0</v>
      </c>
      <c r="I581" s="183">
        <f t="shared" si="76"/>
        <v>0</v>
      </c>
      <c r="J581" s="391"/>
      <c r="K581" s="217"/>
      <c r="L581" s="217"/>
      <c r="M581" s="217"/>
      <c r="N581" s="217"/>
      <c r="O581" s="217"/>
      <c r="P581" s="217"/>
      <c r="Q581" s="217"/>
      <c r="R581" s="217"/>
      <c r="S581" s="217"/>
      <c r="T581" s="217"/>
      <c r="U581" s="217"/>
      <c r="V581" s="217"/>
      <c r="W581" s="217"/>
      <c r="X581" s="217"/>
      <c r="Y581" s="217"/>
      <c r="Z581" s="217"/>
      <c r="AA581" s="217"/>
      <c r="AB581" s="217"/>
      <c r="AC581" s="217"/>
      <c r="AD581" s="217"/>
      <c r="AE581" s="217"/>
      <c r="AF581" s="217"/>
      <c r="AG581" s="217"/>
      <c r="AH581" s="217"/>
      <c r="AI581" s="217"/>
      <c r="AJ581" s="217"/>
      <c r="AK581" s="217"/>
      <c r="AL581" s="217"/>
      <c r="AM581" s="217"/>
      <c r="AN581" s="217"/>
      <c r="AO581" s="217"/>
      <c r="AP581" s="217"/>
    </row>
    <row r="582" spans="1:42" s="22" customFormat="1" ht="19.5" hidden="1" x14ac:dyDescent="0.25">
      <c r="A582" s="58" t="s">
        <v>1</v>
      </c>
      <c r="B582" s="183">
        <v>0</v>
      </c>
      <c r="C582" s="183">
        <v>0</v>
      </c>
      <c r="D582" s="183" t="e">
        <f>C582/B582*100</f>
        <v>#DIV/0!</v>
      </c>
      <c r="E582" s="183">
        <v>0</v>
      </c>
      <c r="F582" s="183" t="e">
        <f>E582/B582*100</f>
        <v>#DIV/0!</v>
      </c>
      <c r="G582" s="183">
        <v>0</v>
      </c>
      <c r="H582" s="183" t="e">
        <f>G582/B582*100</f>
        <v>#DIV/0!</v>
      </c>
      <c r="I582" s="183">
        <f t="shared" si="76"/>
        <v>0</v>
      </c>
      <c r="J582" s="391"/>
      <c r="K582" s="217"/>
      <c r="L582" s="217"/>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row>
    <row r="583" spans="1:42" s="22" customFormat="1" hidden="1" x14ac:dyDescent="0.25">
      <c r="A583" s="60" t="s">
        <v>2</v>
      </c>
      <c r="B583" s="184">
        <v>0</v>
      </c>
      <c r="C583" s="184">
        <v>0</v>
      </c>
      <c r="D583" s="184">
        <v>0</v>
      </c>
      <c r="E583" s="184">
        <v>0</v>
      </c>
      <c r="F583" s="184">
        <v>0</v>
      </c>
      <c r="G583" s="184">
        <v>0</v>
      </c>
      <c r="H583" s="184">
        <v>0</v>
      </c>
      <c r="I583" s="184">
        <f t="shared" si="76"/>
        <v>0</v>
      </c>
      <c r="J583" s="391"/>
      <c r="K583" s="217"/>
      <c r="L583" s="217"/>
      <c r="M583" s="217"/>
      <c r="N583" s="217"/>
      <c r="O583" s="217"/>
      <c r="P583" s="217"/>
      <c r="Q583" s="217"/>
      <c r="R583" s="217"/>
      <c r="S583" s="217"/>
      <c r="T583" s="217"/>
      <c r="U583" s="217"/>
      <c r="V583" s="217"/>
      <c r="W583" s="217"/>
      <c r="X583" s="217"/>
      <c r="Y583" s="217"/>
      <c r="Z583" s="217"/>
      <c r="AA583" s="217"/>
      <c r="AB583" s="217"/>
      <c r="AC583" s="217"/>
      <c r="AD583" s="217"/>
      <c r="AE583" s="217"/>
      <c r="AF583" s="217"/>
      <c r="AG583" s="217"/>
      <c r="AH583" s="217"/>
      <c r="AI583" s="217"/>
      <c r="AJ583" s="217"/>
      <c r="AK583" s="217"/>
      <c r="AL583" s="217"/>
      <c r="AM583" s="217"/>
      <c r="AN583" s="217"/>
      <c r="AO583" s="217"/>
      <c r="AP583" s="217"/>
    </row>
    <row r="584" spans="1:42" s="22" customFormat="1" hidden="1" x14ac:dyDescent="0.25">
      <c r="A584" s="60" t="s">
        <v>3</v>
      </c>
      <c r="B584" s="184">
        <v>0</v>
      </c>
      <c r="C584" s="184">
        <v>0</v>
      </c>
      <c r="D584" s="184">
        <v>0</v>
      </c>
      <c r="E584" s="184">
        <v>0</v>
      </c>
      <c r="F584" s="184">
        <v>0</v>
      </c>
      <c r="G584" s="184">
        <v>0</v>
      </c>
      <c r="H584" s="184">
        <v>0</v>
      </c>
      <c r="I584" s="184">
        <f t="shared" si="76"/>
        <v>0</v>
      </c>
      <c r="J584" s="392"/>
      <c r="K584" s="217"/>
      <c r="L584" s="217"/>
      <c r="M584" s="217"/>
      <c r="N584" s="217"/>
      <c r="O584" s="217"/>
      <c r="P584" s="217"/>
      <c r="Q584" s="217"/>
      <c r="R584" s="217"/>
      <c r="S584" s="217"/>
      <c r="T584" s="217"/>
      <c r="U584" s="217"/>
      <c r="V584" s="217"/>
      <c r="W584" s="217"/>
      <c r="X584" s="217"/>
      <c r="Y584" s="217"/>
      <c r="Z584" s="217"/>
      <c r="AA584" s="217"/>
      <c r="AB584" s="217"/>
      <c r="AC584" s="217"/>
      <c r="AD584" s="217"/>
      <c r="AE584" s="217"/>
      <c r="AF584" s="217"/>
      <c r="AG584" s="217"/>
      <c r="AH584" s="217"/>
      <c r="AI584" s="217"/>
      <c r="AJ584" s="217"/>
      <c r="AK584" s="217"/>
      <c r="AL584" s="217"/>
      <c r="AM584" s="217"/>
      <c r="AN584" s="217"/>
      <c r="AO584" s="217"/>
      <c r="AP584" s="217"/>
    </row>
    <row r="585" spans="1:42" s="22" customFormat="1" ht="290.25" hidden="1" customHeight="1" x14ac:dyDescent="0.25">
      <c r="A585" s="271" t="s">
        <v>133</v>
      </c>
      <c r="B585" s="183">
        <f>SUM(B586:B589)</f>
        <v>0</v>
      </c>
      <c r="C585" s="183">
        <f>SUM(C586:C589)</f>
        <v>0</v>
      </c>
      <c r="D585" s="183" t="e">
        <f>C585/B585*100</f>
        <v>#DIV/0!</v>
      </c>
      <c r="E585" s="183">
        <f>SUM(E586:E589)</f>
        <v>0</v>
      </c>
      <c r="F585" s="183" t="e">
        <f>E585/B585*100</f>
        <v>#DIV/0!</v>
      </c>
      <c r="G585" s="183">
        <f>SUM(G586:G589)</f>
        <v>0</v>
      </c>
      <c r="H585" s="183" t="e">
        <f>G585/B585*100</f>
        <v>#DIV/0!</v>
      </c>
      <c r="I585" s="183">
        <f>B585-G585</f>
        <v>0</v>
      </c>
      <c r="J585" s="390"/>
      <c r="K585" s="217"/>
      <c r="L585" s="217"/>
      <c r="M585" s="217"/>
      <c r="N585" s="217"/>
      <c r="O585" s="217"/>
      <c r="P585" s="217"/>
      <c r="Q585" s="217"/>
      <c r="R585" s="217"/>
      <c r="S585" s="217"/>
      <c r="T585" s="217"/>
      <c r="U585" s="217"/>
      <c r="V585" s="217"/>
      <c r="W585" s="217"/>
      <c r="X585" s="217"/>
      <c r="Y585" s="217"/>
      <c r="Z585" s="217"/>
      <c r="AA585" s="217"/>
      <c r="AB585" s="217"/>
      <c r="AC585" s="217"/>
      <c r="AD585" s="217"/>
      <c r="AE585" s="217"/>
      <c r="AF585" s="217"/>
      <c r="AG585" s="217"/>
      <c r="AH585" s="217"/>
      <c r="AI585" s="217"/>
      <c r="AJ585" s="217"/>
      <c r="AK585" s="217"/>
      <c r="AL585" s="217"/>
      <c r="AM585" s="217"/>
      <c r="AN585" s="217"/>
      <c r="AO585" s="217"/>
      <c r="AP585" s="217"/>
    </row>
    <row r="586" spans="1:42" s="22" customFormat="1" ht="19.5" hidden="1" x14ac:dyDescent="0.25">
      <c r="A586" s="58" t="s">
        <v>0</v>
      </c>
      <c r="B586" s="183">
        <v>0</v>
      </c>
      <c r="C586" s="183">
        <v>0</v>
      </c>
      <c r="D586" s="183">
        <v>0</v>
      </c>
      <c r="E586" s="183">
        <v>0</v>
      </c>
      <c r="F586" s="183">
        <v>0</v>
      </c>
      <c r="G586" s="183">
        <v>0</v>
      </c>
      <c r="H586" s="183">
        <v>0</v>
      </c>
      <c r="I586" s="183">
        <f>B586-G586</f>
        <v>0</v>
      </c>
      <c r="J586" s="391"/>
      <c r="K586" s="217"/>
      <c r="L586" s="217"/>
      <c r="M586" s="217"/>
      <c r="N586" s="217"/>
      <c r="O586" s="217"/>
      <c r="P586" s="217"/>
      <c r="Q586" s="217"/>
      <c r="R586" s="217"/>
      <c r="S586" s="217"/>
      <c r="T586" s="217"/>
      <c r="U586" s="217"/>
      <c r="V586" s="217"/>
      <c r="W586" s="217"/>
      <c r="X586" s="217"/>
      <c r="Y586" s="217"/>
      <c r="Z586" s="217"/>
      <c r="AA586" s="217"/>
      <c r="AB586" s="217"/>
      <c r="AC586" s="217"/>
      <c r="AD586" s="217"/>
      <c r="AE586" s="217"/>
      <c r="AF586" s="217"/>
      <c r="AG586" s="217"/>
      <c r="AH586" s="217"/>
      <c r="AI586" s="217"/>
      <c r="AJ586" s="217"/>
      <c r="AK586" s="217"/>
      <c r="AL586" s="217"/>
      <c r="AM586" s="217"/>
      <c r="AN586" s="217"/>
      <c r="AO586" s="217"/>
      <c r="AP586" s="217"/>
    </row>
    <row r="587" spans="1:42" s="22" customFormat="1" ht="19.5" hidden="1" x14ac:dyDescent="0.25">
      <c r="A587" s="58" t="s">
        <v>1</v>
      </c>
      <c r="B587" s="183">
        <v>0</v>
      </c>
      <c r="C587" s="183">
        <v>0</v>
      </c>
      <c r="D587" s="183" t="e">
        <f>C587/B587*100</f>
        <v>#DIV/0!</v>
      </c>
      <c r="E587" s="183">
        <v>0</v>
      </c>
      <c r="F587" s="183" t="e">
        <f>E587/B587*100</f>
        <v>#DIV/0!</v>
      </c>
      <c r="G587" s="183">
        <v>0</v>
      </c>
      <c r="H587" s="183" t="e">
        <f>G587/B587*100</f>
        <v>#DIV/0!</v>
      </c>
      <c r="I587" s="183">
        <f>B587-G587</f>
        <v>0</v>
      </c>
      <c r="J587" s="391"/>
      <c r="K587" s="217"/>
      <c r="L587" s="217"/>
      <c r="M587" s="217"/>
      <c r="N587" s="217"/>
      <c r="O587" s="217"/>
      <c r="P587" s="217"/>
      <c r="Q587" s="217"/>
      <c r="R587" s="217"/>
      <c r="S587" s="217"/>
      <c r="T587" s="217"/>
      <c r="U587" s="217"/>
      <c r="V587" s="217"/>
      <c r="W587" s="217"/>
      <c r="X587" s="217"/>
      <c r="Y587" s="217"/>
      <c r="Z587" s="217"/>
      <c r="AA587" s="217"/>
      <c r="AB587" s="217"/>
      <c r="AC587" s="217"/>
      <c r="AD587" s="217"/>
      <c r="AE587" s="217"/>
      <c r="AF587" s="217"/>
      <c r="AG587" s="217"/>
      <c r="AH587" s="217"/>
      <c r="AI587" s="217"/>
      <c r="AJ587" s="217"/>
      <c r="AK587" s="217"/>
      <c r="AL587" s="217"/>
      <c r="AM587" s="217"/>
      <c r="AN587" s="217"/>
      <c r="AO587" s="217"/>
      <c r="AP587" s="217"/>
    </row>
    <row r="588" spans="1:42" s="22" customFormat="1" hidden="1" x14ac:dyDescent="0.25">
      <c r="A588" s="60" t="s">
        <v>2</v>
      </c>
      <c r="B588" s="184">
        <v>0</v>
      </c>
      <c r="C588" s="184">
        <v>0</v>
      </c>
      <c r="D588" s="184">
        <v>0</v>
      </c>
      <c r="E588" s="184">
        <v>0</v>
      </c>
      <c r="F588" s="184">
        <v>0</v>
      </c>
      <c r="G588" s="184">
        <v>0</v>
      </c>
      <c r="H588" s="184">
        <v>0</v>
      </c>
      <c r="I588" s="184">
        <f>B588-G588</f>
        <v>0</v>
      </c>
      <c r="J588" s="391"/>
      <c r="K588" s="217"/>
      <c r="L588" s="217"/>
      <c r="M588" s="217"/>
      <c r="N588" s="217"/>
      <c r="O588" s="217"/>
      <c r="P588" s="217"/>
      <c r="Q588" s="217"/>
      <c r="R588" s="217"/>
      <c r="S588" s="217"/>
      <c r="T588" s="217"/>
      <c r="U588" s="217"/>
      <c r="V588" s="217"/>
      <c r="W588" s="217"/>
      <c r="X588" s="217"/>
      <c r="Y588" s="217"/>
      <c r="Z588" s="217"/>
      <c r="AA588" s="217"/>
      <c r="AB588" s="217"/>
      <c r="AC588" s="217"/>
      <c r="AD588" s="217"/>
      <c r="AE588" s="217"/>
      <c r="AF588" s="217"/>
      <c r="AG588" s="217"/>
      <c r="AH588" s="217"/>
      <c r="AI588" s="217"/>
      <c r="AJ588" s="217"/>
      <c r="AK588" s="217"/>
      <c r="AL588" s="217"/>
      <c r="AM588" s="217"/>
      <c r="AN588" s="217"/>
      <c r="AO588" s="217"/>
      <c r="AP588" s="217"/>
    </row>
    <row r="589" spans="1:42" s="22" customFormat="1" x14ac:dyDescent="0.25">
      <c r="A589" s="60" t="s">
        <v>3</v>
      </c>
      <c r="B589" s="184">
        <v>0</v>
      </c>
      <c r="C589" s="184">
        <v>0</v>
      </c>
      <c r="D589" s="184">
        <v>0</v>
      </c>
      <c r="E589" s="184">
        <v>0</v>
      </c>
      <c r="F589" s="184">
        <v>0</v>
      </c>
      <c r="G589" s="184">
        <v>0</v>
      </c>
      <c r="H589" s="184">
        <v>0</v>
      </c>
      <c r="I589" s="184">
        <f>B589-G589</f>
        <v>0</v>
      </c>
      <c r="J589" s="392"/>
      <c r="K589" s="217"/>
      <c r="L589" s="217"/>
      <c r="M589" s="217"/>
      <c r="N589" s="217"/>
      <c r="O589" s="217"/>
      <c r="P589" s="217"/>
      <c r="Q589" s="217"/>
      <c r="R589" s="217"/>
      <c r="S589" s="217"/>
      <c r="T589" s="217"/>
      <c r="U589" s="217"/>
      <c r="V589" s="217"/>
      <c r="W589" s="217"/>
      <c r="X589" s="217"/>
      <c r="Y589" s="217"/>
      <c r="Z589" s="217"/>
      <c r="AA589" s="217"/>
      <c r="AB589" s="217"/>
      <c r="AC589" s="217"/>
      <c r="AD589" s="217"/>
      <c r="AE589" s="217"/>
      <c r="AF589" s="217"/>
      <c r="AG589" s="217"/>
      <c r="AH589" s="217"/>
      <c r="AI589" s="217"/>
      <c r="AJ589" s="217"/>
      <c r="AK589" s="217"/>
      <c r="AL589" s="217"/>
      <c r="AM589" s="217"/>
      <c r="AN589" s="217"/>
      <c r="AO589" s="217"/>
      <c r="AP589" s="217"/>
    </row>
    <row r="590" spans="1:42" x14ac:dyDescent="0.25">
      <c r="A590" s="408" t="s">
        <v>534</v>
      </c>
      <c r="B590" s="409"/>
      <c r="C590" s="409"/>
      <c r="D590" s="409"/>
      <c r="E590" s="409"/>
      <c r="F590" s="409"/>
      <c r="G590" s="409"/>
      <c r="H590" s="409"/>
      <c r="I590" s="409"/>
      <c r="J590" s="410"/>
    </row>
    <row r="591" spans="1:42" x14ac:dyDescent="0.25">
      <c r="A591" s="450" t="s">
        <v>96</v>
      </c>
      <c r="B591" s="451"/>
      <c r="C591" s="451"/>
      <c r="D591" s="451"/>
      <c r="E591" s="451"/>
      <c r="F591" s="451"/>
      <c r="G591" s="451"/>
      <c r="H591" s="451"/>
      <c r="I591" s="451"/>
      <c r="J591" s="452"/>
    </row>
    <row r="592" spans="1:42" x14ac:dyDescent="0.25">
      <c r="A592" s="420" t="s">
        <v>95</v>
      </c>
      <c r="B592" s="421"/>
      <c r="C592" s="421"/>
      <c r="D592" s="421"/>
      <c r="E592" s="421"/>
      <c r="F592" s="421"/>
      <c r="G592" s="421"/>
      <c r="H592" s="421"/>
      <c r="I592" s="421"/>
      <c r="J592" s="422"/>
    </row>
    <row r="593" spans="1:42" ht="97.5" customHeight="1" x14ac:dyDescent="0.25">
      <c r="A593" s="271" t="s">
        <v>457</v>
      </c>
      <c r="B593" s="183">
        <f>SUM(B594:B597)</f>
        <v>2048.3000000000002</v>
      </c>
      <c r="C593" s="183">
        <f>SUM(C594:C597)</f>
        <v>2046.3</v>
      </c>
      <c r="D593" s="183">
        <f>C593/B593*100</f>
        <v>99.902358053019569</v>
      </c>
      <c r="E593" s="183">
        <f>SUM(E594:E597)</f>
        <v>2046.3</v>
      </c>
      <c r="F593" s="183">
        <f>E593/B593*100</f>
        <v>99.902358053019569</v>
      </c>
      <c r="G593" s="183">
        <f>SUM(G594:G597)</f>
        <v>2046.3</v>
      </c>
      <c r="H593" s="183">
        <f>G593/B593*100</f>
        <v>99.902358053019569</v>
      </c>
      <c r="I593" s="183">
        <f t="shared" ref="I593:I602" si="77">B593-G593</f>
        <v>2.0000000000002274</v>
      </c>
      <c r="J593" s="436" t="s">
        <v>467</v>
      </c>
    </row>
    <row r="594" spans="1:42" ht="19.5" x14ac:dyDescent="0.25">
      <c r="A594" s="66" t="s">
        <v>0</v>
      </c>
      <c r="B594" s="183">
        <v>0</v>
      </c>
      <c r="C594" s="183">
        <v>0</v>
      </c>
      <c r="D594" s="183">
        <v>0</v>
      </c>
      <c r="E594" s="183">
        <v>0</v>
      </c>
      <c r="F594" s="183">
        <v>0</v>
      </c>
      <c r="G594" s="183">
        <v>0</v>
      </c>
      <c r="H594" s="183">
        <v>0</v>
      </c>
      <c r="I594" s="183">
        <f t="shared" si="77"/>
        <v>0</v>
      </c>
      <c r="J594" s="460"/>
    </row>
    <row r="595" spans="1:42" ht="19.5" x14ac:dyDescent="0.25">
      <c r="A595" s="66" t="s">
        <v>1</v>
      </c>
      <c r="B595" s="183">
        <v>2048.3000000000002</v>
      </c>
      <c r="C595" s="183">
        <v>2046.3</v>
      </c>
      <c r="D595" s="183">
        <f>C595/B595*100</f>
        <v>99.902358053019569</v>
      </c>
      <c r="E595" s="183">
        <v>2046.3</v>
      </c>
      <c r="F595" s="183">
        <f>E595/B595*100</f>
        <v>99.902358053019569</v>
      </c>
      <c r="G595" s="183">
        <v>2046.3</v>
      </c>
      <c r="H595" s="183">
        <f>G595/B595*100</f>
        <v>99.902358053019569</v>
      </c>
      <c r="I595" s="183">
        <f t="shared" si="77"/>
        <v>2.0000000000002274</v>
      </c>
      <c r="J595" s="460"/>
    </row>
    <row r="596" spans="1:42" x14ac:dyDescent="0.25">
      <c r="A596" s="67" t="s">
        <v>2</v>
      </c>
      <c r="B596" s="184">
        <v>0</v>
      </c>
      <c r="C596" s="184">
        <v>0</v>
      </c>
      <c r="D596" s="184">
        <v>0</v>
      </c>
      <c r="E596" s="184">
        <v>0</v>
      </c>
      <c r="F596" s="184">
        <v>0</v>
      </c>
      <c r="G596" s="184">
        <v>0</v>
      </c>
      <c r="H596" s="184">
        <v>0</v>
      </c>
      <c r="I596" s="184">
        <f t="shared" si="77"/>
        <v>0</v>
      </c>
      <c r="J596" s="460"/>
    </row>
    <row r="597" spans="1:42" x14ac:dyDescent="0.25">
      <c r="A597" s="67" t="s">
        <v>3</v>
      </c>
      <c r="B597" s="184">
        <v>0</v>
      </c>
      <c r="C597" s="184">
        <v>0</v>
      </c>
      <c r="D597" s="184">
        <v>0</v>
      </c>
      <c r="E597" s="184">
        <v>0</v>
      </c>
      <c r="F597" s="184">
        <v>0</v>
      </c>
      <c r="G597" s="184">
        <v>0</v>
      </c>
      <c r="H597" s="184">
        <v>0</v>
      </c>
      <c r="I597" s="184">
        <f t="shared" si="77"/>
        <v>0</v>
      </c>
      <c r="J597" s="461"/>
    </row>
    <row r="598" spans="1:42" ht="114.75" customHeight="1" x14ac:dyDescent="0.25">
      <c r="A598" s="271" t="s">
        <v>460</v>
      </c>
      <c r="B598" s="183">
        <f>SUM(B599:B602)</f>
        <v>35.4</v>
      </c>
      <c r="C598" s="183">
        <f>SUM(C599:C602)</f>
        <v>18.3</v>
      </c>
      <c r="D598" s="183">
        <f>C598/B598*100</f>
        <v>51.694915254237294</v>
      </c>
      <c r="E598" s="183">
        <f>SUM(E599:E602)</f>
        <v>18.3</v>
      </c>
      <c r="F598" s="183">
        <f>E598/B598*100</f>
        <v>51.694915254237294</v>
      </c>
      <c r="G598" s="183">
        <f>SUM(G599:G602)</f>
        <v>18.3</v>
      </c>
      <c r="H598" s="183">
        <f>G598/B598*100</f>
        <v>51.694915254237294</v>
      </c>
      <c r="I598" s="183">
        <f t="shared" si="77"/>
        <v>17.099999999999998</v>
      </c>
      <c r="J598" s="429" t="s">
        <v>465</v>
      </c>
    </row>
    <row r="599" spans="1:42" ht="19.5" x14ac:dyDescent="0.25">
      <c r="A599" s="66" t="s">
        <v>5</v>
      </c>
      <c r="B599" s="183">
        <v>35.4</v>
      </c>
      <c r="C599" s="183">
        <v>18.3</v>
      </c>
      <c r="D599" s="183">
        <f>C599/B599*100</f>
        <v>51.694915254237294</v>
      </c>
      <c r="E599" s="183">
        <v>18.3</v>
      </c>
      <c r="F599" s="183">
        <f>E599/B599*100</f>
        <v>51.694915254237294</v>
      </c>
      <c r="G599" s="183">
        <v>18.3</v>
      </c>
      <c r="H599" s="183">
        <f>G599/B599*100</f>
        <v>51.694915254237294</v>
      </c>
      <c r="I599" s="183">
        <f t="shared" si="77"/>
        <v>17.099999999999998</v>
      </c>
      <c r="J599" s="391"/>
    </row>
    <row r="600" spans="1:42" ht="19.5" x14ac:dyDescent="0.25">
      <c r="A600" s="66" t="s">
        <v>1</v>
      </c>
      <c r="B600" s="183">
        <v>0</v>
      </c>
      <c r="C600" s="183">
        <v>0</v>
      </c>
      <c r="D600" s="183">
        <v>0</v>
      </c>
      <c r="E600" s="183">
        <v>0</v>
      </c>
      <c r="F600" s="183">
        <v>0</v>
      </c>
      <c r="G600" s="183">
        <v>0</v>
      </c>
      <c r="H600" s="183">
        <v>0</v>
      </c>
      <c r="I600" s="183">
        <f t="shared" si="77"/>
        <v>0</v>
      </c>
      <c r="J600" s="391"/>
    </row>
    <row r="601" spans="1:42" x14ac:dyDescent="0.25">
      <c r="A601" s="67" t="s">
        <v>2</v>
      </c>
      <c r="B601" s="184">
        <v>0</v>
      </c>
      <c r="C601" s="184">
        <v>0</v>
      </c>
      <c r="D601" s="184">
        <v>0</v>
      </c>
      <c r="E601" s="184">
        <v>0</v>
      </c>
      <c r="F601" s="184">
        <v>0</v>
      </c>
      <c r="G601" s="184">
        <v>0</v>
      </c>
      <c r="H601" s="184">
        <v>0</v>
      </c>
      <c r="I601" s="184">
        <f t="shared" si="77"/>
        <v>0</v>
      </c>
      <c r="J601" s="391"/>
    </row>
    <row r="602" spans="1:42" x14ac:dyDescent="0.25">
      <c r="A602" s="67" t="s">
        <v>3</v>
      </c>
      <c r="B602" s="184">
        <v>0</v>
      </c>
      <c r="C602" s="184">
        <v>0</v>
      </c>
      <c r="D602" s="184">
        <v>0</v>
      </c>
      <c r="E602" s="184">
        <v>0</v>
      </c>
      <c r="F602" s="184">
        <v>0</v>
      </c>
      <c r="G602" s="184">
        <v>0</v>
      </c>
      <c r="H602" s="184">
        <v>0</v>
      </c>
      <c r="I602" s="184">
        <f t="shared" si="77"/>
        <v>0</v>
      </c>
      <c r="J602" s="392"/>
    </row>
    <row r="603" spans="1:42" s="275" customFormat="1" hidden="1" x14ac:dyDescent="0.25">
      <c r="A603" s="387" t="s">
        <v>259</v>
      </c>
      <c r="B603" s="388"/>
      <c r="C603" s="388"/>
      <c r="D603" s="388"/>
      <c r="E603" s="388"/>
      <c r="F603" s="388"/>
      <c r="G603" s="388"/>
      <c r="H603" s="388"/>
      <c r="I603" s="388"/>
      <c r="J603" s="389"/>
      <c r="K603" s="274"/>
      <c r="L603" s="274"/>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row>
    <row r="604" spans="1:42" hidden="1" x14ac:dyDescent="0.25">
      <c r="A604" s="378" t="s">
        <v>535</v>
      </c>
      <c r="B604" s="379"/>
      <c r="C604" s="379"/>
      <c r="D604" s="379"/>
      <c r="E604" s="379"/>
      <c r="F604" s="379"/>
      <c r="G604" s="379"/>
      <c r="H604" s="379"/>
      <c r="I604" s="379"/>
      <c r="J604" s="380"/>
    </row>
    <row r="605" spans="1:42" hidden="1" x14ac:dyDescent="0.25">
      <c r="A605" s="408" t="s">
        <v>96</v>
      </c>
      <c r="B605" s="409"/>
      <c r="C605" s="409"/>
      <c r="D605" s="409"/>
      <c r="E605" s="409"/>
      <c r="F605" s="409"/>
      <c r="G605" s="409"/>
      <c r="H605" s="409"/>
      <c r="I605" s="409"/>
      <c r="J605" s="410"/>
    </row>
    <row r="606" spans="1:42" hidden="1" x14ac:dyDescent="0.25">
      <c r="A606" s="420" t="s">
        <v>334</v>
      </c>
      <c r="B606" s="421"/>
      <c r="C606" s="421"/>
      <c r="D606" s="421"/>
      <c r="E606" s="421"/>
      <c r="F606" s="421"/>
      <c r="G606" s="421"/>
      <c r="H606" s="421"/>
      <c r="I606" s="421"/>
      <c r="J606" s="422"/>
    </row>
    <row r="607" spans="1:42" ht="66" hidden="1" customHeight="1" x14ac:dyDescent="0.25">
      <c r="A607" s="271" t="s">
        <v>335</v>
      </c>
      <c r="B607" s="183">
        <f>SUM(B608:B611)</f>
        <v>0</v>
      </c>
      <c r="C607" s="183">
        <f>SUM(C608:C611)</f>
        <v>0</v>
      </c>
      <c r="D607" s="183" t="e">
        <f>C607/B607*100</f>
        <v>#DIV/0!</v>
      </c>
      <c r="E607" s="183">
        <f>SUM(E608:E611)</f>
        <v>0</v>
      </c>
      <c r="F607" s="183" t="e">
        <f>E607/B607*100</f>
        <v>#DIV/0!</v>
      </c>
      <c r="G607" s="183">
        <f>SUM(G608:G611)</f>
        <v>0</v>
      </c>
      <c r="H607" s="183" t="e">
        <f>G607/B607*100</f>
        <v>#DIV/0!</v>
      </c>
      <c r="I607" s="183">
        <f>B607-G607</f>
        <v>0</v>
      </c>
      <c r="J607" s="390"/>
    </row>
    <row r="608" spans="1:42" ht="19.5" hidden="1" x14ac:dyDescent="0.25">
      <c r="A608" s="58" t="s">
        <v>0</v>
      </c>
      <c r="B608" s="183">
        <v>0</v>
      </c>
      <c r="C608" s="183">
        <v>0</v>
      </c>
      <c r="D608" s="183">
        <v>0</v>
      </c>
      <c r="E608" s="183">
        <v>0</v>
      </c>
      <c r="F608" s="183">
        <v>0</v>
      </c>
      <c r="G608" s="183">
        <v>0</v>
      </c>
      <c r="H608" s="183">
        <v>0</v>
      </c>
      <c r="I608" s="183">
        <f>B608-G608</f>
        <v>0</v>
      </c>
      <c r="J608" s="391"/>
    </row>
    <row r="609" spans="1:10" ht="19.5" hidden="1" x14ac:dyDescent="0.25">
      <c r="A609" s="58" t="s">
        <v>1</v>
      </c>
      <c r="B609" s="183">
        <v>0</v>
      </c>
      <c r="C609" s="183">
        <v>0</v>
      </c>
      <c r="D609" s="183" t="e">
        <f>C609/B609*100</f>
        <v>#DIV/0!</v>
      </c>
      <c r="E609" s="183">
        <v>0</v>
      </c>
      <c r="F609" s="183" t="e">
        <f>E609/B609*100</f>
        <v>#DIV/0!</v>
      </c>
      <c r="G609" s="183">
        <v>0</v>
      </c>
      <c r="H609" s="183" t="e">
        <f>G609/B609*100</f>
        <v>#DIV/0!</v>
      </c>
      <c r="I609" s="183">
        <f>B609-G609</f>
        <v>0</v>
      </c>
      <c r="J609" s="391"/>
    </row>
    <row r="610" spans="1:10" hidden="1" x14ac:dyDescent="0.25">
      <c r="A610" s="60" t="s">
        <v>2</v>
      </c>
      <c r="B610" s="184">
        <v>0</v>
      </c>
      <c r="C610" s="184">
        <v>0</v>
      </c>
      <c r="D610" s="184">
        <v>0</v>
      </c>
      <c r="E610" s="184">
        <v>0</v>
      </c>
      <c r="F610" s="184">
        <v>0</v>
      </c>
      <c r="G610" s="184">
        <v>0</v>
      </c>
      <c r="H610" s="184">
        <v>0</v>
      </c>
      <c r="I610" s="184">
        <f>B610-G610</f>
        <v>0</v>
      </c>
      <c r="J610" s="391"/>
    </row>
    <row r="611" spans="1:10" ht="21.75" hidden="1" customHeight="1" x14ac:dyDescent="0.25">
      <c r="A611" s="60" t="s">
        <v>3</v>
      </c>
      <c r="B611" s="184">
        <v>0</v>
      </c>
      <c r="C611" s="184">
        <v>0</v>
      </c>
      <c r="D611" s="184">
        <v>0</v>
      </c>
      <c r="E611" s="184">
        <v>0</v>
      </c>
      <c r="F611" s="184">
        <v>0</v>
      </c>
      <c r="G611" s="184">
        <v>0</v>
      </c>
      <c r="H611" s="184">
        <v>0</v>
      </c>
      <c r="I611" s="184">
        <f>B611-G611</f>
        <v>0</v>
      </c>
      <c r="J611" s="392"/>
    </row>
  </sheetData>
  <mergeCells count="290">
    <mergeCell ref="L109:L112"/>
    <mergeCell ref="J109:J112"/>
    <mergeCell ref="A108:J108"/>
    <mergeCell ref="A605:J605"/>
    <mergeCell ref="A606:J606"/>
    <mergeCell ref="J607:J611"/>
    <mergeCell ref="J259:J262"/>
    <mergeCell ref="A252:J252"/>
    <mergeCell ref="A250:J250"/>
    <mergeCell ref="A254:J254"/>
    <mergeCell ref="A255:J255"/>
    <mergeCell ref="A253:J253"/>
    <mergeCell ref="A257:J257"/>
    <mergeCell ref="A258:J258"/>
    <mergeCell ref="A239:J239"/>
    <mergeCell ref="A464:J464"/>
    <mergeCell ref="A507:J507"/>
    <mergeCell ref="A488:J488"/>
    <mergeCell ref="A487:J487"/>
    <mergeCell ref="J567:J571"/>
    <mergeCell ref="A572:J572"/>
    <mergeCell ref="A497:J497"/>
    <mergeCell ref="A243:J243"/>
    <mergeCell ref="J593:J597"/>
    <mergeCell ref="A68:J68"/>
    <mergeCell ref="A69:J69"/>
    <mergeCell ref="J70:J74"/>
    <mergeCell ref="J219:J223"/>
    <mergeCell ref="A131:J131"/>
    <mergeCell ref="J172:J176"/>
    <mergeCell ref="A139:J139"/>
    <mergeCell ref="J140:J144"/>
    <mergeCell ref="J145:J149"/>
    <mergeCell ref="A81:J81"/>
    <mergeCell ref="A114:J114"/>
    <mergeCell ref="A120:J120"/>
    <mergeCell ref="A113:J113"/>
    <mergeCell ref="A115:J115"/>
    <mergeCell ref="A117:J117"/>
    <mergeCell ref="A119:J119"/>
    <mergeCell ref="A118:J118"/>
    <mergeCell ref="A121:J121"/>
    <mergeCell ref="A80:J80"/>
    <mergeCell ref="A75:J75"/>
    <mergeCell ref="A102:J102"/>
    <mergeCell ref="A103:J103"/>
    <mergeCell ref="A106:J106"/>
    <mergeCell ref="A128:J128"/>
    <mergeCell ref="A342:J342"/>
    <mergeCell ref="A101:J101"/>
    <mergeCell ref="A105:J105"/>
    <mergeCell ref="A107:J107"/>
    <mergeCell ref="J439:J443"/>
    <mergeCell ref="A438:J438"/>
    <mergeCell ref="J391:J395"/>
    <mergeCell ref="J366:J370"/>
    <mergeCell ref="J381:J385"/>
    <mergeCell ref="A437:J437"/>
    <mergeCell ref="J396:J400"/>
    <mergeCell ref="J401:J405"/>
    <mergeCell ref="A364:J364"/>
    <mergeCell ref="A277:J277"/>
    <mergeCell ref="A362:J362"/>
    <mergeCell ref="A344:J344"/>
    <mergeCell ref="A436:J436"/>
    <mergeCell ref="A351:J351"/>
    <mergeCell ref="A352:J352"/>
    <mergeCell ref="J371:J375"/>
    <mergeCell ref="J346:J350"/>
    <mergeCell ref="A361:J361"/>
    <mergeCell ref="A363:J363"/>
    <mergeCell ref="A345:J345"/>
    <mergeCell ref="A590:J590"/>
    <mergeCell ref="A592:J592"/>
    <mergeCell ref="A489:J489"/>
    <mergeCell ref="J490:J494"/>
    <mergeCell ref="A452:J452"/>
    <mergeCell ref="A591:J591"/>
    <mergeCell ref="A573:J573"/>
    <mergeCell ref="A574:J574"/>
    <mergeCell ref="A541:J541"/>
    <mergeCell ref="A542:J542"/>
    <mergeCell ref="A543:J543"/>
    <mergeCell ref="A496:J496"/>
    <mergeCell ref="A495:J495"/>
    <mergeCell ref="A460:J460"/>
    <mergeCell ref="J475:J479"/>
    <mergeCell ref="J480:J484"/>
    <mergeCell ref="A462:J462"/>
    <mergeCell ref="A463:J463"/>
    <mergeCell ref="A453:J453"/>
    <mergeCell ref="A454:J454"/>
    <mergeCell ref="A524:J524"/>
    <mergeCell ref="A129:J129"/>
    <mergeCell ref="A195:J195"/>
    <mergeCell ref="A227:J227"/>
    <mergeCell ref="A226:J226"/>
    <mergeCell ref="J134:J138"/>
    <mergeCell ref="A167:J167"/>
    <mergeCell ref="A236:J236"/>
    <mergeCell ref="A130:J130"/>
    <mergeCell ref="A166:J166"/>
    <mergeCell ref="J186:J194"/>
    <mergeCell ref="J150:J154"/>
    <mergeCell ref="J160:J164"/>
    <mergeCell ref="A242:J242"/>
    <mergeCell ref="A244:J244"/>
    <mergeCell ref="A168:J168"/>
    <mergeCell ref="A267:J267"/>
    <mergeCell ref="A325:J325"/>
    <mergeCell ref="J278:J282"/>
    <mergeCell ref="J245:J249"/>
    <mergeCell ref="A240:J240"/>
    <mergeCell ref="A202:J202"/>
    <mergeCell ref="A233:J233"/>
    <mergeCell ref="A234:J234"/>
    <mergeCell ref="A235:J235"/>
    <mergeCell ref="A238:J238"/>
    <mergeCell ref="J228:J232"/>
    <mergeCell ref="A170:J170"/>
    <mergeCell ref="A171:J171"/>
    <mergeCell ref="J309:J313"/>
    <mergeCell ref="A201:J201"/>
    <mergeCell ref="A263:J263"/>
    <mergeCell ref="A264:J264"/>
    <mergeCell ref="A265:J265"/>
    <mergeCell ref="A266:J266"/>
    <mergeCell ref="A241:J241"/>
    <mergeCell ref="A82:J82"/>
    <mergeCell ref="J83:J87"/>
    <mergeCell ref="A31:J31"/>
    <mergeCell ref="A32:J32"/>
    <mergeCell ref="A200:J200"/>
    <mergeCell ref="A165:J165"/>
    <mergeCell ref="A94:J94"/>
    <mergeCell ref="A95:J95"/>
    <mergeCell ref="J96:J100"/>
    <mergeCell ref="A90:J90"/>
    <mergeCell ref="A91:J91"/>
    <mergeCell ref="A92:J92"/>
    <mergeCell ref="A93:J93"/>
    <mergeCell ref="A79:J79"/>
    <mergeCell ref="A48:J48"/>
    <mergeCell ref="A36:J36"/>
    <mergeCell ref="A37:J37"/>
    <mergeCell ref="A76:J76"/>
    <mergeCell ref="A77:J77"/>
    <mergeCell ref="J38:J42"/>
    <mergeCell ref="A122:J122"/>
    <mergeCell ref="A133:J133"/>
    <mergeCell ref="A33:J33"/>
    <mergeCell ref="A78:J78"/>
    <mergeCell ref="J6:J7"/>
    <mergeCell ref="B12:F12"/>
    <mergeCell ref="H12:I12"/>
    <mergeCell ref="A1:J1"/>
    <mergeCell ref="A6:A7"/>
    <mergeCell ref="B6:B7"/>
    <mergeCell ref="C6:C7"/>
    <mergeCell ref="D6:D7"/>
    <mergeCell ref="E6:E7"/>
    <mergeCell ref="F6:F7"/>
    <mergeCell ref="G6:G7"/>
    <mergeCell ref="I6:I7"/>
    <mergeCell ref="H6:H7"/>
    <mergeCell ref="A3:J3"/>
    <mergeCell ref="A44:J44"/>
    <mergeCell ref="A45:J45"/>
    <mergeCell ref="A34:J34"/>
    <mergeCell ref="A35:J35"/>
    <mergeCell ref="A49:J49"/>
    <mergeCell ref="A66:J66"/>
    <mergeCell ref="A67:J67"/>
    <mergeCell ref="J9:J30"/>
    <mergeCell ref="J61:J65"/>
    <mergeCell ref="J56:J60"/>
    <mergeCell ref="A43:J43"/>
    <mergeCell ref="A47:J47"/>
    <mergeCell ref="J50:J54"/>
    <mergeCell ref="A46:J46"/>
    <mergeCell ref="A415:J415"/>
    <mergeCell ref="A411:J411"/>
    <mergeCell ref="A412:J412"/>
    <mergeCell ref="J406:J410"/>
    <mergeCell ref="A413:J413"/>
    <mergeCell ref="J598:J602"/>
    <mergeCell ref="A414:J414"/>
    <mergeCell ref="J554:J558"/>
    <mergeCell ref="A523:J523"/>
    <mergeCell ref="A522:J522"/>
    <mergeCell ref="J510:J514"/>
    <mergeCell ref="J500:J504"/>
    <mergeCell ref="A508:J508"/>
    <mergeCell ref="J515:J519"/>
    <mergeCell ref="J534:J538"/>
    <mergeCell ref="A530:J530"/>
    <mergeCell ref="A531:J531"/>
    <mergeCell ref="A532:J532"/>
    <mergeCell ref="A520:J520"/>
    <mergeCell ref="A521:J521"/>
    <mergeCell ref="A540:J540"/>
    <mergeCell ref="J525:J529"/>
    <mergeCell ref="A461:J461"/>
    <mergeCell ref="A505:J505"/>
    <mergeCell ref="A603:J603"/>
    <mergeCell ref="A604:J604"/>
    <mergeCell ref="J416:J420"/>
    <mergeCell ref="J580:J584"/>
    <mergeCell ref="J585:J589"/>
    <mergeCell ref="A559:J559"/>
    <mergeCell ref="A560:J560"/>
    <mergeCell ref="A561:J561"/>
    <mergeCell ref="J575:J579"/>
    <mergeCell ref="J421:J425"/>
    <mergeCell ref="J426:J430"/>
    <mergeCell ref="J431:J435"/>
    <mergeCell ref="A509:J509"/>
    <mergeCell ref="A498:J498"/>
    <mergeCell ref="A485:J485"/>
    <mergeCell ref="A486:J486"/>
    <mergeCell ref="J544:J548"/>
    <mergeCell ref="J562:J566"/>
    <mergeCell ref="A499:J499"/>
    <mergeCell ref="J549:J553"/>
    <mergeCell ref="A533:J533"/>
    <mergeCell ref="J447:J451"/>
    <mergeCell ref="A506:J506"/>
    <mergeCell ref="A539:J539"/>
    <mergeCell ref="A324:J324"/>
    <mergeCell ref="J294:J298"/>
    <mergeCell ref="A273:J273"/>
    <mergeCell ref="A274:J274"/>
    <mergeCell ref="A332:J332"/>
    <mergeCell ref="A283:J283"/>
    <mergeCell ref="J314:J318"/>
    <mergeCell ref="J319:J323"/>
    <mergeCell ref="A326:J326"/>
    <mergeCell ref="J327:J331"/>
    <mergeCell ref="A275:J275"/>
    <mergeCell ref="A276:J276"/>
    <mergeCell ref="J304:J308"/>
    <mergeCell ref="J299:J303"/>
    <mergeCell ref="J376:J380"/>
    <mergeCell ref="J455:J459"/>
    <mergeCell ref="J465:J469"/>
    <mergeCell ref="J470:J474"/>
    <mergeCell ref="A237:J237"/>
    <mergeCell ref="A224:J224"/>
    <mergeCell ref="J268:J272"/>
    <mergeCell ref="A251:J251"/>
    <mergeCell ref="A256:J256"/>
    <mergeCell ref="A225:J225"/>
    <mergeCell ref="J386:J390"/>
    <mergeCell ref="A343:J343"/>
    <mergeCell ref="A335:J335"/>
    <mergeCell ref="J336:J340"/>
    <mergeCell ref="A353:J353"/>
    <mergeCell ref="A354:J354"/>
    <mergeCell ref="J356:J360"/>
    <mergeCell ref="A341:J341"/>
    <mergeCell ref="J289:J293"/>
    <mergeCell ref="J284:J288"/>
    <mergeCell ref="A444:J444"/>
    <mergeCell ref="A334:J334"/>
    <mergeCell ref="A445:J445"/>
    <mergeCell ref="A333:J333"/>
    <mergeCell ref="A446:J446"/>
    <mergeCell ref="K83:K87"/>
    <mergeCell ref="A208:J208"/>
    <mergeCell ref="J209:J213"/>
    <mergeCell ref="J214:J218"/>
    <mergeCell ref="A184:J184"/>
    <mergeCell ref="A196:J196"/>
    <mergeCell ref="A197:J197"/>
    <mergeCell ref="A198:J198"/>
    <mergeCell ref="A199:J199"/>
    <mergeCell ref="J203:J207"/>
    <mergeCell ref="A116:J116"/>
    <mergeCell ref="A183:J183"/>
    <mergeCell ref="A185:J185"/>
    <mergeCell ref="J178:J182"/>
    <mergeCell ref="A169:J169"/>
    <mergeCell ref="A104:J104"/>
    <mergeCell ref="J155:J159"/>
    <mergeCell ref="A88:J88"/>
    <mergeCell ref="A89:J89"/>
    <mergeCell ref="J123:J127"/>
    <mergeCell ref="A132:J132"/>
    <mergeCell ref="A355:J355"/>
    <mergeCell ref="A365:J365"/>
  </mergeCells>
  <phoneticPr fontId="62" type="noConversion"/>
  <printOptions horizontalCentered="1"/>
  <pageMargins left="0.19685039370078741" right="0.19685039370078741" top="0.39370078740157483" bottom="0.19685039370078741" header="0" footer="0"/>
  <pageSetup paperSize="9" scale="45" fitToHeight="0" orientation="landscape" r:id="rId1"/>
  <rowBreaks count="12" manualBreakCount="12">
    <brk id="65" max="9" man="1"/>
    <brk id="138" max="9" man="1"/>
    <brk id="182" max="9" man="1"/>
    <brk id="223" max="9" man="1"/>
    <brk id="249" max="9" man="1"/>
    <brk id="283" max="9" man="1"/>
    <brk id="331" max="9" man="1"/>
    <brk id="360" max="9" man="1"/>
    <brk id="425" max="9" man="1"/>
    <brk id="488" max="9" man="1"/>
    <brk id="514" max="9" man="1"/>
    <brk id="55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04"/>
  <sheetViews>
    <sheetView view="pageBreakPreview" topLeftCell="A239" zoomScale="85" zoomScaleNormal="70" zoomScaleSheetLayoutView="85" workbookViewId="0">
      <selection activeCell="A613" sqref="A613"/>
    </sheetView>
  </sheetViews>
  <sheetFormatPr defaultRowHeight="18.75" x14ac:dyDescent="0.3"/>
  <cols>
    <col min="1" max="1" width="46.7109375" style="56" customWidth="1"/>
    <col min="2" max="2" width="21.42578125" style="166" customWidth="1"/>
    <col min="3" max="3" width="18" style="166" customWidth="1"/>
    <col min="4" max="9" width="21.42578125" style="166" customWidth="1"/>
    <col min="10" max="10" width="101.42578125" style="129" customWidth="1"/>
    <col min="11" max="11" width="112" style="190" customWidth="1"/>
    <col min="12" max="42" width="9.140625" style="190"/>
    <col min="43" max="16384" width="9.140625" style="2"/>
  </cols>
  <sheetData>
    <row r="1" spans="1:42" s="3" customFormat="1" ht="35.25" customHeight="1" x14ac:dyDescent="0.35">
      <c r="A1" s="465" t="s">
        <v>348</v>
      </c>
      <c r="B1" s="465"/>
      <c r="C1" s="465"/>
      <c r="D1" s="465"/>
      <c r="E1" s="465"/>
      <c r="F1" s="465"/>
      <c r="G1" s="465"/>
      <c r="H1" s="465"/>
      <c r="I1" s="465"/>
      <c r="J1" s="465"/>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row>
    <row r="2" spans="1:42" s="3" customFormat="1" ht="21" x14ac:dyDescent="0.35">
      <c r="A2" s="55"/>
      <c r="B2" s="161"/>
      <c r="C2" s="161"/>
      <c r="D2" s="161"/>
      <c r="E2" s="161"/>
      <c r="F2" s="161"/>
      <c r="G2" s="161"/>
      <c r="H2" s="161"/>
      <c r="I2" s="161"/>
      <c r="J2" s="124"/>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row>
    <row r="3" spans="1:42" s="115" customFormat="1" ht="23.25" x14ac:dyDescent="0.35">
      <c r="A3" s="111"/>
      <c r="B3" s="162"/>
      <c r="C3" s="162"/>
      <c r="D3" s="162"/>
      <c r="E3" s="162"/>
      <c r="F3" s="162"/>
      <c r="G3" s="162"/>
      <c r="H3" s="162"/>
      <c r="I3" s="162"/>
      <c r="J3" s="170" t="s">
        <v>6</v>
      </c>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row>
    <row r="4" spans="1:42" ht="67.5" customHeight="1" x14ac:dyDescent="0.25">
      <c r="A4" s="466" t="s">
        <v>89</v>
      </c>
      <c r="B4" s="447" t="s">
        <v>221</v>
      </c>
      <c r="C4" s="447" t="s">
        <v>4</v>
      </c>
      <c r="D4" s="447" t="s">
        <v>92</v>
      </c>
      <c r="E4" s="447" t="s">
        <v>23</v>
      </c>
      <c r="F4" s="447" t="s">
        <v>93</v>
      </c>
      <c r="G4" s="447" t="s">
        <v>24</v>
      </c>
      <c r="H4" s="447" t="s">
        <v>94</v>
      </c>
      <c r="I4" s="447" t="s">
        <v>25</v>
      </c>
      <c r="J4" s="439" t="s">
        <v>7</v>
      </c>
    </row>
    <row r="5" spans="1:42" ht="52.5" customHeight="1" x14ac:dyDescent="0.25">
      <c r="A5" s="467"/>
      <c r="B5" s="448"/>
      <c r="C5" s="448"/>
      <c r="D5" s="448"/>
      <c r="E5" s="448"/>
      <c r="F5" s="448"/>
      <c r="G5" s="448"/>
      <c r="H5" s="448"/>
      <c r="I5" s="448"/>
      <c r="J5" s="440"/>
    </row>
    <row r="6" spans="1:42" s="87" customFormat="1" x14ac:dyDescent="0.25">
      <c r="A6" s="85">
        <v>1</v>
      </c>
      <c r="B6" s="163">
        <v>2</v>
      </c>
      <c r="C6" s="163">
        <v>3</v>
      </c>
      <c r="D6" s="163">
        <v>4</v>
      </c>
      <c r="E6" s="163">
        <v>5</v>
      </c>
      <c r="F6" s="163">
        <v>6</v>
      </c>
      <c r="G6" s="163">
        <v>7</v>
      </c>
      <c r="H6" s="163">
        <v>8</v>
      </c>
      <c r="I6" s="163">
        <v>9</v>
      </c>
      <c r="J6" s="186">
        <v>10</v>
      </c>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row>
    <row r="7" spans="1:42" s="8" customFormat="1" ht="18.75" customHeight="1" x14ac:dyDescent="0.25">
      <c r="A7" s="102" t="s">
        <v>251</v>
      </c>
      <c r="B7" s="59">
        <f>SUM(B8:B12)</f>
        <v>8083667.74553</v>
      </c>
      <c r="C7" s="59">
        <f>SUM(C8:C12)</f>
        <v>868125.45099000004</v>
      </c>
      <c r="D7" s="59">
        <f>C7/B7*100</f>
        <v>10.739252011811651</v>
      </c>
      <c r="E7" s="59">
        <f>SUM(E8:E12)</f>
        <v>866769.61930999998</v>
      </c>
      <c r="F7" s="59">
        <f>E7/B7*100</f>
        <v>10.722479530276276</v>
      </c>
      <c r="G7" s="59">
        <f>SUM(G8:G12)</f>
        <v>962829.9</v>
      </c>
      <c r="H7" s="59">
        <f>(G7-G10)/B7*100</f>
        <v>11.910804975036401</v>
      </c>
      <c r="I7" s="59">
        <f>B7-G7</f>
        <v>7120837.8455299996</v>
      </c>
      <c r="J7" s="425" t="s">
        <v>443</v>
      </c>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row>
    <row r="8" spans="1:42" s="9" customFormat="1" ht="19.5" x14ac:dyDescent="0.25">
      <c r="A8" s="74" t="s">
        <v>5</v>
      </c>
      <c r="B8" s="59">
        <f>B15+B20</f>
        <v>809785.9</v>
      </c>
      <c r="C8" s="59">
        <f>C15+C20</f>
        <v>39347.74</v>
      </c>
      <c r="D8" s="59">
        <f>C8/B8*100</f>
        <v>4.8590300226269676</v>
      </c>
      <c r="E8" s="59">
        <f>E15+E20</f>
        <v>39347.74</v>
      </c>
      <c r="F8" s="59">
        <f>E8/B8*100</f>
        <v>4.8590300226269676</v>
      </c>
      <c r="G8" s="59">
        <f>G15+G20</f>
        <v>76994.799999999988</v>
      </c>
      <c r="H8" s="59">
        <f>G8/B8*100</f>
        <v>9.5080440397887855</v>
      </c>
      <c r="I8" s="59">
        <f>B8-G8</f>
        <v>732791.10000000009</v>
      </c>
      <c r="J8" s="426"/>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row>
    <row r="9" spans="1:42" s="9" customFormat="1" ht="19.5" x14ac:dyDescent="0.25">
      <c r="A9" s="74" t="s">
        <v>1</v>
      </c>
      <c r="B9" s="59">
        <f>B16+B21</f>
        <v>6952218.3430899996</v>
      </c>
      <c r="C9" s="59">
        <f>C16+C21</f>
        <v>811366.29391000001</v>
      </c>
      <c r="D9" s="59">
        <f>C9/B9*100</f>
        <v>11.670610068172545</v>
      </c>
      <c r="E9" s="59">
        <f>E16+E21</f>
        <v>811066.06223000004</v>
      </c>
      <c r="F9" s="59">
        <f>E9/B9*100</f>
        <v>11.66629156629036</v>
      </c>
      <c r="G9" s="59">
        <f>G16+G21</f>
        <v>865108</v>
      </c>
      <c r="H9" s="59">
        <f>G9/B9*100</f>
        <v>12.443625290621871</v>
      </c>
      <c r="I9" s="59">
        <f>B9-G9</f>
        <v>6087110.3430899996</v>
      </c>
      <c r="J9" s="426"/>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row>
    <row r="10" spans="1:42" s="9" customFormat="1" hidden="1" x14ac:dyDescent="0.25">
      <c r="A10" s="116" t="s">
        <v>110</v>
      </c>
      <c r="B10" s="441"/>
      <c r="C10" s="442"/>
      <c r="D10" s="442"/>
      <c r="E10" s="442"/>
      <c r="F10" s="443"/>
      <c r="G10" s="57"/>
      <c r="H10" s="441"/>
      <c r="I10" s="443"/>
      <c r="J10" s="426"/>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row>
    <row r="11" spans="1:42" s="8" customFormat="1" x14ac:dyDescent="0.25">
      <c r="A11" s="117" t="s">
        <v>2</v>
      </c>
      <c r="B11" s="57">
        <f>B17+B22</f>
        <v>304168.70244000002</v>
      </c>
      <c r="C11" s="57">
        <f>C17+C22</f>
        <v>17411.417079999999</v>
      </c>
      <c r="D11" s="57">
        <f>C11/B11*100</f>
        <v>5.7242631935264789</v>
      </c>
      <c r="E11" s="57">
        <f>E17+E22</f>
        <v>16355.817080000001</v>
      </c>
      <c r="F11" s="57">
        <f>E11/B11*100</f>
        <v>5.3772189409350331</v>
      </c>
      <c r="G11" s="57">
        <f>G17+G22</f>
        <v>20727.099999999999</v>
      </c>
      <c r="H11" s="57">
        <f>G11/B11*100</f>
        <v>6.814343433012672</v>
      </c>
      <c r="I11" s="57">
        <f>B11-G11</f>
        <v>283441.60244000005</v>
      </c>
      <c r="J11" s="426"/>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row>
    <row r="12" spans="1:42" s="8" customFormat="1" x14ac:dyDescent="0.25">
      <c r="A12" s="117" t="s">
        <v>3</v>
      </c>
      <c r="B12" s="57">
        <f>B18+B23</f>
        <v>17494.8</v>
      </c>
      <c r="C12" s="57">
        <f>C18+C23</f>
        <v>0</v>
      </c>
      <c r="D12" s="57">
        <f>C12/B12*100</f>
        <v>0</v>
      </c>
      <c r="E12" s="57">
        <f>E18+E23</f>
        <v>0</v>
      </c>
      <c r="F12" s="57">
        <f>E12/B12*100</f>
        <v>0</v>
      </c>
      <c r="G12" s="57">
        <f>G18+G23</f>
        <v>0</v>
      </c>
      <c r="H12" s="57">
        <f>G12/B12*100</f>
        <v>0</v>
      </c>
      <c r="I12" s="57">
        <f>B12-G12</f>
        <v>17494.8</v>
      </c>
      <c r="J12" s="426"/>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row>
    <row r="13" spans="1:42" x14ac:dyDescent="0.25">
      <c r="A13" s="257" t="s">
        <v>38</v>
      </c>
      <c r="B13" s="103"/>
      <c r="C13" s="57"/>
      <c r="D13" s="57"/>
      <c r="E13" s="57"/>
      <c r="F13" s="57"/>
      <c r="G13" s="57"/>
      <c r="H13" s="57"/>
      <c r="I13" s="57"/>
      <c r="J13" s="426"/>
    </row>
    <row r="14" spans="1:42" x14ac:dyDescent="0.25">
      <c r="A14" s="98" t="s">
        <v>39</v>
      </c>
      <c r="B14" s="59">
        <f>SUM(B15:B18)</f>
        <v>2618338.01291</v>
      </c>
      <c r="C14" s="59">
        <f>SUM(C15:C18)</f>
        <v>233557.85099000001</v>
      </c>
      <c r="D14" s="59">
        <f>C14/B14*100</f>
        <v>8.9200802126546552</v>
      </c>
      <c r="E14" s="59">
        <f>SUM(E15:E18)</f>
        <v>232569.71930999999</v>
      </c>
      <c r="F14" s="59">
        <f>E14/B14*100</f>
        <v>8.882341323514753</v>
      </c>
      <c r="G14" s="59">
        <f>SUM(G15:G18)</f>
        <v>363240.2</v>
      </c>
      <c r="H14" s="59">
        <f>G14/B14*100</f>
        <v>13.872930011671707</v>
      </c>
      <c r="I14" s="59">
        <f t="shared" ref="I14:I28" si="0">B14-G14</f>
        <v>2255097.8129099999</v>
      </c>
      <c r="J14" s="426"/>
    </row>
    <row r="15" spans="1:42" s="1" customFormat="1" ht="19.5" x14ac:dyDescent="0.25">
      <c r="A15" s="61" t="s">
        <v>0</v>
      </c>
      <c r="B15" s="175">
        <f>B55+B108+B122+B139+B159+B199+B274+B309+B482+B317+B95+B580</f>
        <v>640975</v>
      </c>
      <c r="C15" s="175">
        <f>C55+C108+C122+C139+C159+C199+C274+C309+C482+C317+C95+C580</f>
        <v>19183.14</v>
      </c>
      <c r="D15" s="175">
        <v>0</v>
      </c>
      <c r="E15" s="175">
        <f>E55+E108+E122+E139+E159+E199+E274+E309+E482+E317+E95+E580</f>
        <v>19183.14</v>
      </c>
      <c r="F15" s="175">
        <v>0</v>
      </c>
      <c r="G15" s="175">
        <f>G55+G108+G122+G139+G159+G199+G274+G309+G482+G317+G95+G580</f>
        <v>56830.2</v>
      </c>
      <c r="H15" s="175">
        <v>0</v>
      </c>
      <c r="I15" s="175">
        <f t="shared" si="0"/>
        <v>584144.80000000005</v>
      </c>
      <c r="J15" s="426"/>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row>
    <row r="16" spans="1:42" s="1" customFormat="1" ht="19.5" x14ac:dyDescent="0.25">
      <c r="A16" s="61" t="s">
        <v>1</v>
      </c>
      <c r="B16" s="175">
        <f t="shared" ref="B16:C18" si="1">B56+B109+B123+B140+B160+B200+B275+B310+B483+B318+B96+B581</f>
        <v>1828440.74309</v>
      </c>
      <c r="C16" s="175">
        <f t="shared" si="1"/>
        <v>200416.79391000001</v>
      </c>
      <c r="D16" s="175">
        <f>C16/B16*100</f>
        <v>10.961076790014138</v>
      </c>
      <c r="E16" s="175">
        <f t="shared" ref="E16:E18" si="2">E56+E109+E123+E140+E160+E200+E275+E310+E483+E318+E96+E581</f>
        <v>200416.56223000001</v>
      </c>
      <c r="F16" s="175">
        <f>E16/B16*100</f>
        <v>10.961064119108565</v>
      </c>
      <c r="G16" s="175">
        <f t="shared" ref="G16:G18" si="3">G56+G109+G123+G140+G160+G200+G275+G310+G483+G318+G96+G581</f>
        <v>289068.7</v>
      </c>
      <c r="H16" s="175">
        <f>G16/B16*100</f>
        <v>15.809574419758562</v>
      </c>
      <c r="I16" s="175">
        <f t="shared" si="0"/>
        <v>1539372.0430900001</v>
      </c>
      <c r="J16" s="426"/>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row>
    <row r="17" spans="1:42" x14ac:dyDescent="0.25">
      <c r="A17" s="62" t="s">
        <v>2</v>
      </c>
      <c r="B17" s="176">
        <f t="shared" si="1"/>
        <v>148922.26981999999</v>
      </c>
      <c r="C17" s="176">
        <f t="shared" si="1"/>
        <v>13957.917079999999</v>
      </c>
      <c r="D17" s="176">
        <f>C17/B17*100</f>
        <v>9.3726190830093543</v>
      </c>
      <c r="E17" s="176">
        <f t="shared" si="2"/>
        <v>12970.01708</v>
      </c>
      <c r="F17" s="176">
        <f>E17/B17*100</f>
        <v>8.7092528845260393</v>
      </c>
      <c r="G17" s="176">
        <f t="shared" si="3"/>
        <v>17341.3</v>
      </c>
      <c r="H17" s="176">
        <f>G17/B17*100</f>
        <v>11.644531083873593</v>
      </c>
      <c r="I17" s="176">
        <f t="shared" si="0"/>
        <v>131580.96982</v>
      </c>
      <c r="J17" s="426"/>
    </row>
    <row r="18" spans="1:42" x14ac:dyDescent="0.25">
      <c r="A18" s="60" t="s">
        <v>3</v>
      </c>
      <c r="B18" s="176">
        <f t="shared" si="1"/>
        <v>0</v>
      </c>
      <c r="C18" s="176">
        <f t="shared" si="1"/>
        <v>0</v>
      </c>
      <c r="D18" s="176">
        <v>0</v>
      </c>
      <c r="E18" s="176">
        <f t="shared" si="2"/>
        <v>0</v>
      </c>
      <c r="F18" s="176">
        <v>0</v>
      </c>
      <c r="G18" s="176">
        <f t="shared" si="3"/>
        <v>0</v>
      </c>
      <c r="H18" s="176">
        <v>0</v>
      </c>
      <c r="I18" s="176">
        <f t="shared" si="0"/>
        <v>0</v>
      </c>
      <c r="J18" s="426"/>
    </row>
    <row r="19" spans="1:42" x14ac:dyDescent="0.25">
      <c r="A19" s="257" t="s">
        <v>40</v>
      </c>
      <c r="B19" s="59">
        <f>SUM(B20:B23)</f>
        <v>5465329.7326199999</v>
      </c>
      <c r="C19" s="59">
        <f>SUM(C20:C23)</f>
        <v>634567.6</v>
      </c>
      <c r="D19" s="59">
        <f t="shared" ref="D19:D24" si="4">C19/B19*100</f>
        <v>11.610783448481845</v>
      </c>
      <c r="E19" s="59">
        <f>SUM(E20:E23)</f>
        <v>634199.9</v>
      </c>
      <c r="F19" s="59">
        <f t="shared" ref="F19:F24" si="5">E19/B19*100</f>
        <v>11.604055583595571</v>
      </c>
      <c r="G19" s="59">
        <f>SUM(G20:G23)</f>
        <v>599589.69999999995</v>
      </c>
      <c r="H19" s="59">
        <f t="shared" ref="H19:H24" si="6">G19/B19*100</f>
        <v>10.970787296168593</v>
      </c>
      <c r="I19" s="59">
        <f t="shared" si="0"/>
        <v>4865740.0326199997</v>
      </c>
      <c r="J19" s="426"/>
    </row>
    <row r="20" spans="1:42" s="1" customFormat="1" ht="19.5" x14ac:dyDescent="0.25">
      <c r="A20" s="61" t="s">
        <v>0</v>
      </c>
      <c r="B20" s="59">
        <f>B37+B204+B60+B69+B82+B144+B149+B209+B218+B235+B249+B258+B279+B299+B304+B284+B289+B294+B326+B336+B346+B356+B361+B366+B371+B376+B381+B386+B391+B399+B404+B412+B422+B427+B432+B437+B447+B457+B467+B472+B491+B550+B555+B565+B575+B589+B25</f>
        <v>168810.9</v>
      </c>
      <c r="C20" s="59">
        <f>C37+C204+C60+C69+C82+C144+C149+C209+C218+C235+C249+C258+C279+C299+C304+C284+C289+C294+C326+C336+C346+C356+C361+C366+C371+C376+C381+C386+C391+C399+C404+C412+C422+C427+C432+C437+C447+C457+C467+C472+C491+C550+C555+C565+C575+C589+C25</f>
        <v>20164.599999999999</v>
      </c>
      <c r="D20" s="59">
        <f t="shared" si="4"/>
        <v>11.945081745313839</v>
      </c>
      <c r="E20" s="59">
        <f>E37+E204+E60+E69+E82+E144+E149+E209+E218+E235+E249+E258+E279+E299+E304+E284+E289+E294+E326+E336+E346+E356+E361+E366+E371+E376+E381+E386+E391+E399+E404+E412+E422+E427+E432+E437+E447+E457+E467+E472+E491+E550+E555+E565+E575+E589+E25</f>
        <v>20164.599999999999</v>
      </c>
      <c r="F20" s="59">
        <f t="shared" si="5"/>
        <v>11.945081745313839</v>
      </c>
      <c r="G20" s="59">
        <f>G37+G204+G60+G69+G82+G144+G149+G209+G218+G235+G249+G258+G279+G299+G304+G284+G289+G294+G326+G336+G346+G356+G361+G366+G371+G376+G381+G386+G391+G399+G404+G412+G422+G427+G432+G437+G447+G457+G467+G472+G491+G550+G555+G565+G575+G589+G25</f>
        <v>20164.599999999999</v>
      </c>
      <c r="H20" s="59">
        <f t="shared" si="6"/>
        <v>11.945081745313839</v>
      </c>
      <c r="I20" s="59">
        <f t="shared" si="0"/>
        <v>148646.29999999999</v>
      </c>
      <c r="J20" s="426"/>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row>
    <row r="21" spans="1:42" s="1" customFormat="1" ht="19.5" x14ac:dyDescent="0.25">
      <c r="A21" s="61" t="s">
        <v>1</v>
      </c>
      <c r="B21" s="59">
        <f t="shared" ref="B21:C23" si="7">B38+B205+B61+B70+B83+B145+B150+B210+B219+B236+B250+B259+B280+B300+B305+B285+B290+B295+B327+B337+B347+B357+B362+B367+B372+B377+B382+B387+B392+B400+B405+B413+B423+B428+B433+B438+B448+B458+B468+B473+B492+B551+B556+B566+B576+B590+B26</f>
        <v>5123777.5999999996</v>
      </c>
      <c r="C21" s="59">
        <f t="shared" si="7"/>
        <v>610949.5</v>
      </c>
      <c r="D21" s="59">
        <f t="shared" si="4"/>
        <v>11.923809885893565</v>
      </c>
      <c r="E21" s="59">
        <f t="shared" ref="E21:E23" si="8">E38+E205+E61+E70+E83+E145+E150+E210+E219+E236+E250+E259+E280+E300+E305+E285+E290+E295+E327+E337+E347+E357+E362+E367+E372+E377+E382+E387+E392+E400+E405+E413+E423+E428+E433+E438+E448+E458+E468+E473+E492+E551+E556+E566+E576+E590+E26</f>
        <v>610649.5</v>
      </c>
      <c r="F21" s="59">
        <f t="shared" si="5"/>
        <v>11.917954830826382</v>
      </c>
      <c r="G21" s="59">
        <f t="shared" ref="G21:G23" si="9">G38+G205+G61+G70+G83+G145+G150+G210+G219+G236+G250+G259+G280+G300+G305+G285+G290+G295+G327+G337+G347+G357+G362+G367+G372+G377+G382+G387+G392+G400+G405+G413+G423+G428+G433+G438+G448+G458+G468+G473+G492+G551+G556+G566+G576+G590+G26</f>
        <v>576039.29999999993</v>
      </c>
      <c r="H21" s="59">
        <f t="shared" si="6"/>
        <v>11.242472741205628</v>
      </c>
      <c r="I21" s="59">
        <f>B21-G21</f>
        <v>4547738.3</v>
      </c>
      <c r="J21" s="426"/>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row>
    <row r="22" spans="1:42" x14ac:dyDescent="0.25">
      <c r="A22" s="62" t="s">
        <v>2</v>
      </c>
      <c r="B22" s="57">
        <f t="shared" si="7"/>
        <v>155246.43262000001</v>
      </c>
      <c r="C22" s="57">
        <f t="shared" si="7"/>
        <v>3453.5</v>
      </c>
      <c r="D22" s="57">
        <f t="shared" si="4"/>
        <v>2.2245277664145786</v>
      </c>
      <c r="E22" s="57">
        <f t="shared" si="8"/>
        <v>3385.8</v>
      </c>
      <c r="F22" s="57">
        <f t="shared" si="5"/>
        <v>2.1809196790289507</v>
      </c>
      <c r="G22" s="57">
        <f t="shared" si="9"/>
        <v>3385.8</v>
      </c>
      <c r="H22" s="57">
        <f t="shared" si="6"/>
        <v>2.1809196790289507</v>
      </c>
      <c r="I22" s="57">
        <f t="shared" si="0"/>
        <v>151860.63262000002</v>
      </c>
      <c r="J22" s="426"/>
    </row>
    <row r="23" spans="1:42" x14ac:dyDescent="0.25">
      <c r="A23" s="60" t="s">
        <v>3</v>
      </c>
      <c r="B23" s="57">
        <f t="shared" si="7"/>
        <v>17494.8</v>
      </c>
      <c r="C23" s="57">
        <f t="shared" si="7"/>
        <v>0</v>
      </c>
      <c r="D23" s="57">
        <f t="shared" si="4"/>
        <v>0</v>
      </c>
      <c r="E23" s="57">
        <f t="shared" si="8"/>
        <v>0</v>
      </c>
      <c r="F23" s="57">
        <f t="shared" si="5"/>
        <v>0</v>
      </c>
      <c r="G23" s="57">
        <f t="shared" si="9"/>
        <v>0</v>
      </c>
      <c r="H23" s="57">
        <f t="shared" si="6"/>
        <v>0</v>
      </c>
      <c r="I23" s="57">
        <f t="shared" si="0"/>
        <v>17494.8</v>
      </c>
      <c r="J23" s="426"/>
    </row>
    <row r="24" spans="1:42" ht="86.25" hidden="1" customHeight="1" x14ac:dyDescent="0.25">
      <c r="A24" s="185" t="s">
        <v>288</v>
      </c>
      <c r="B24" s="59">
        <f>SUM(B25:B28)</f>
        <v>126445.2</v>
      </c>
      <c r="C24" s="59">
        <f>SUM(C25:C28)</f>
        <v>31611.4</v>
      </c>
      <c r="D24" s="59">
        <f t="shared" si="4"/>
        <v>25.000079085643428</v>
      </c>
      <c r="E24" s="59">
        <f>SUM(E25:E28)</f>
        <v>31611.4</v>
      </c>
      <c r="F24" s="59">
        <f t="shared" si="5"/>
        <v>25.000079085643428</v>
      </c>
      <c r="G24" s="59">
        <f>SUM(G25:G28)</f>
        <v>31611.4</v>
      </c>
      <c r="H24" s="59">
        <f t="shared" si="6"/>
        <v>25.000079085643428</v>
      </c>
      <c r="I24" s="59">
        <f t="shared" si="0"/>
        <v>94833.799999999988</v>
      </c>
      <c r="J24" s="426"/>
    </row>
    <row r="25" spans="1:42" s="1" customFormat="1" ht="19.5" hidden="1" x14ac:dyDescent="0.25">
      <c r="A25" s="61" t="s">
        <v>0</v>
      </c>
      <c r="B25" s="59">
        <f>B501+B506+B511+B519+B524+B532+B537+B542</f>
        <v>0</v>
      </c>
      <c r="C25" s="59">
        <f>C501+C506+C511+C519+C524+C532+C537+C542</f>
        <v>0</v>
      </c>
      <c r="D25" s="59">
        <v>0</v>
      </c>
      <c r="E25" s="59">
        <f>E501+E506+E511+E519+E524+E532+E537+E542</f>
        <v>0</v>
      </c>
      <c r="F25" s="59">
        <v>0</v>
      </c>
      <c r="G25" s="59">
        <f>G501+G506+G511+G519+G524+G532+G537+G542</f>
        <v>0</v>
      </c>
      <c r="H25" s="59">
        <v>0</v>
      </c>
      <c r="I25" s="59">
        <f t="shared" si="0"/>
        <v>0</v>
      </c>
      <c r="J25" s="426"/>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row>
    <row r="26" spans="1:42" s="1" customFormat="1" ht="19.5" hidden="1" x14ac:dyDescent="0.25">
      <c r="A26" s="61" t="s">
        <v>1</v>
      </c>
      <c r="B26" s="59">
        <f t="shared" ref="B26:C28" si="10">B502+B507+B512+B520+B525+B533+B538+B543</f>
        <v>118858.5</v>
      </c>
      <c r="C26" s="59">
        <f t="shared" si="10"/>
        <v>29714.7</v>
      </c>
      <c r="D26" s="59">
        <f>C26/B26*100</f>
        <v>25.000063100241043</v>
      </c>
      <c r="E26" s="59">
        <f>E502+E507+E512+E520+E525+E533+E538+E543</f>
        <v>29714.7</v>
      </c>
      <c r="F26" s="59">
        <f>E26/B26*100</f>
        <v>25.000063100241043</v>
      </c>
      <c r="G26" s="59">
        <f>G502+G507+G512+G520+G525+G533+G538+G543</f>
        <v>29714.7</v>
      </c>
      <c r="H26" s="59">
        <f>G26/B26*100</f>
        <v>25.000063100241043</v>
      </c>
      <c r="I26" s="59">
        <f t="shared" si="0"/>
        <v>89143.8</v>
      </c>
      <c r="J26" s="426"/>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row>
    <row r="27" spans="1:42" hidden="1" x14ac:dyDescent="0.25">
      <c r="A27" s="62" t="s">
        <v>2</v>
      </c>
      <c r="B27" s="57">
        <f t="shared" si="10"/>
        <v>7586.7</v>
      </c>
      <c r="C27" s="57">
        <f t="shared" si="10"/>
        <v>1896.7</v>
      </c>
      <c r="D27" s="57">
        <v>0</v>
      </c>
      <c r="E27" s="57">
        <f>E503+E508+E513+E521+E526+E534+E539+E544</f>
        <v>1896.7</v>
      </c>
      <c r="F27" s="57">
        <v>0</v>
      </c>
      <c r="G27" s="57">
        <f>G503+G508+G513+G521+G526+G534+G539+G544</f>
        <v>1896.7</v>
      </c>
      <c r="H27" s="57">
        <v>0</v>
      </c>
      <c r="I27" s="57">
        <f t="shared" si="0"/>
        <v>5690</v>
      </c>
      <c r="J27" s="426"/>
    </row>
    <row r="28" spans="1:42" hidden="1" x14ac:dyDescent="0.25">
      <c r="A28" s="60" t="s">
        <v>3</v>
      </c>
      <c r="B28" s="57">
        <f t="shared" si="10"/>
        <v>0</v>
      </c>
      <c r="C28" s="57">
        <f t="shared" si="10"/>
        <v>0</v>
      </c>
      <c r="D28" s="57">
        <v>0</v>
      </c>
      <c r="E28" s="57">
        <f>E504+E509+E514+E522+E527+E535+E540+E545</f>
        <v>0</v>
      </c>
      <c r="F28" s="57">
        <v>0</v>
      </c>
      <c r="G28" s="57">
        <f>G504+G509+G514+G522+G527+G535+G540+G545</f>
        <v>0</v>
      </c>
      <c r="H28" s="57">
        <v>0</v>
      </c>
      <c r="I28" s="57">
        <f t="shared" si="0"/>
        <v>0</v>
      </c>
      <c r="J28" s="427"/>
    </row>
    <row r="29" spans="1:42" s="18" customFormat="1" x14ac:dyDescent="0.25">
      <c r="A29" s="481" t="s">
        <v>257</v>
      </c>
      <c r="B29" s="482"/>
      <c r="C29" s="482"/>
      <c r="D29" s="482"/>
      <c r="E29" s="482"/>
      <c r="F29" s="482"/>
      <c r="G29" s="482"/>
      <c r="H29" s="482"/>
      <c r="I29" s="482"/>
      <c r="J29" s="483"/>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row>
    <row r="30" spans="1:42" x14ac:dyDescent="0.25">
      <c r="A30" s="484" t="s">
        <v>278</v>
      </c>
      <c r="B30" s="485"/>
      <c r="C30" s="485"/>
      <c r="D30" s="485"/>
      <c r="E30" s="485"/>
      <c r="F30" s="485"/>
      <c r="G30" s="485"/>
      <c r="H30" s="485"/>
      <c r="I30" s="485"/>
      <c r="J30" s="485"/>
    </row>
    <row r="31" spans="1:42" s="19" customFormat="1" x14ac:dyDescent="0.25">
      <c r="A31" s="468" t="s">
        <v>259</v>
      </c>
      <c r="B31" s="469"/>
      <c r="C31" s="469"/>
      <c r="D31" s="469"/>
      <c r="E31" s="469"/>
      <c r="F31" s="469"/>
      <c r="G31" s="469"/>
      <c r="H31" s="469"/>
      <c r="I31" s="469"/>
      <c r="J31" s="470"/>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row>
    <row r="32" spans="1:42" x14ac:dyDescent="0.25">
      <c r="A32" s="471" t="s">
        <v>45</v>
      </c>
      <c r="B32" s="472"/>
      <c r="C32" s="472"/>
      <c r="D32" s="472"/>
      <c r="E32" s="472"/>
      <c r="F32" s="472"/>
      <c r="G32" s="472"/>
      <c r="H32" s="472"/>
      <c r="I32" s="472"/>
      <c r="J32" s="473"/>
    </row>
    <row r="33" spans="1:42" s="20" customFormat="1" hidden="1" x14ac:dyDescent="0.25">
      <c r="A33" s="474" t="s">
        <v>141</v>
      </c>
      <c r="B33" s="475"/>
      <c r="C33" s="475"/>
      <c r="D33" s="475"/>
      <c r="E33" s="475"/>
      <c r="F33" s="475"/>
      <c r="G33" s="475"/>
      <c r="H33" s="475"/>
      <c r="I33" s="475"/>
      <c r="J33" s="475"/>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row>
    <row r="34" spans="1:42" s="20" customFormat="1" hidden="1" x14ac:dyDescent="0.25">
      <c r="A34" s="471" t="s">
        <v>222</v>
      </c>
      <c r="B34" s="472"/>
      <c r="C34" s="472"/>
      <c r="D34" s="472"/>
      <c r="E34" s="472"/>
      <c r="F34" s="472"/>
      <c r="G34" s="472"/>
      <c r="H34" s="472"/>
      <c r="I34" s="472"/>
      <c r="J34" s="472"/>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row>
    <row r="35" spans="1:42" hidden="1" x14ac:dyDescent="0.25">
      <c r="A35" s="476" t="s">
        <v>261</v>
      </c>
      <c r="B35" s="477"/>
      <c r="C35" s="477"/>
      <c r="D35" s="477"/>
      <c r="E35" s="477"/>
      <c r="F35" s="477"/>
      <c r="G35" s="477"/>
      <c r="H35" s="477"/>
      <c r="I35" s="477"/>
      <c r="J35" s="477"/>
    </row>
    <row r="36" spans="1:42" s="171" customFormat="1" ht="153.75" hidden="1" customHeight="1" x14ac:dyDescent="0.25">
      <c r="A36" s="177" t="s">
        <v>308</v>
      </c>
      <c r="B36" s="221">
        <f>SUM(B37:B40)</f>
        <v>28369.8</v>
      </c>
      <c r="C36" s="221">
        <f>SUM(C37:C40)</f>
        <v>0</v>
      </c>
      <c r="D36" s="221">
        <f>C36/B36*100</f>
        <v>0</v>
      </c>
      <c r="E36" s="221">
        <f>SUM(E37:E40)</f>
        <v>0</v>
      </c>
      <c r="F36" s="221">
        <f>E36/B36*100</f>
        <v>0</v>
      </c>
      <c r="G36" s="221">
        <f>SUM(G37:G40)</f>
        <v>0</v>
      </c>
      <c r="H36" s="221">
        <f>G36/B36*100</f>
        <v>0</v>
      </c>
      <c r="I36" s="221">
        <f>B36-G36</f>
        <v>28369.8</v>
      </c>
      <c r="J36" s="478" t="s">
        <v>385</v>
      </c>
      <c r="K36" s="230"/>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row>
    <row r="37" spans="1:42" s="171" customFormat="1" ht="19.5" hidden="1" x14ac:dyDescent="0.25">
      <c r="A37" s="178" t="s">
        <v>0</v>
      </c>
      <c r="B37" s="221">
        <v>0</v>
      </c>
      <c r="C37" s="221">
        <v>0</v>
      </c>
      <c r="D37" s="221">
        <v>0</v>
      </c>
      <c r="E37" s="221">
        <v>0</v>
      </c>
      <c r="F37" s="221">
        <v>0</v>
      </c>
      <c r="G37" s="221">
        <v>0</v>
      </c>
      <c r="H37" s="221">
        <v>0</v>
      </c>
      <c r="I37" s="221">
        <f>B37-G37</f>
        <v>0</v>
      </c>
      <c r="J37" s="479"/>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row>
    <row r="38" spans="1:42" s="172" customFormat="1" ht="19.5" hidden="1" x14ac:dyDescent="0.25">
      <c r="A38" s="178" t="s">
        <v>1</v>
      </c>
      <c r="B38" s="227">
        <v>10222.5</v>
      </c>
      <c r="C38" s="227">
        <v>0</v>
      </c>
      <c r="D38" s="221">
        <f>C38/B38*100</f>
        <v>0</v>
      </c>
      <c r="E38" s="227">
        <v>0</v>
      </c>
      <c r="F38" s="221">
        <f>E38/B38*100</f>
        <v>0</v>
      </c>
      <c r="G38" s="221">
        <v>0</v>
      </c>
      <c r="H38" s="221">
        <f>G38/B38*100</f>
        <v>0</v>
      </c>
      <c r="I38" s="221">
        <f>B38-G38</f>
        <v>10222.5</v>
      </c>
      <c r="J38" s="479"/>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row>
    <row r="39" spans="1:42" s="171" customFormat="1" hidden="1" x14ac:dyDescent="0.25">
      <c r="A39" s="179" t="s">
        <v>2</v>
      </c>
      <c r="B39" s="229">
        <v>652.5</v>
      </c>
      <c r="C39" s="229">
        <v>0</v>
      </c>
      <c r="D39" s="222">
        <f>C39/B39*100</f>
        <v>0</v>
      </c>
      <c r="E39" s="229">
        <v>0</v>
      </c>
      <c r="F39" s="222">
        <f>E39/B39*100</f>
        <v>0</v>
      </c>
      <c r="G39" s="222">
        <v>0</v>
      </c>
      <c r="H39" s="222">
        <f>G39/B39*100</f>
        <v>0</v>
      </c>
      <c r="I39" s="222">
        <f>B39-G39</f>
        <v>652.5</v>
      </c>
      <c r="J39" s="479"/>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row>
    <row r="40" spans="1:42" s="171" customFormat="1" hidden="1" x14ac:dyDescent="0.25">
      <c r="A40" s="179" t="s">
        <v>3</v>
      </c>
      <c r="B40" s="229">
        <v>17494.8</v>
      </c>
      <c r="C40" s="229">
        <v>0</v>
      </c>
      <c r="D40" s="222">
        <f>C40/B40*100</f>
        <v>0</v>
      </c>
      <c r="E40" s="229">
        <v>0</v>
      </c>
      <c r="F40" s="222">
        <f>E40/B40*100</f>
        <v>0</v>
      </c>
      <c r="G40" s="222">
        <v>0</v>
      </c>
      <c r="H40" s="222">
        <f>G40/B40*100</f>
        <v>0</v>
      </c>
      <c r="I40" s="222">
        <f>B40-G40</f>
        <v>17494.8</v>
      </c>
      <c r="J40" s="480"/>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row>
    <row r="41" spans="1:42" s="106" customFormat="1" x14ac:dyDescent="0.25">
      <c r="A41" s="491" t="s">
        <v>258</v>
      </c>
      <c r="B41" s="492"/>
      <c r="C41" s="492"/>
      <c r="D41" s="492"/>
      <c r="E41" s="492"/>
      <c r="F41" s="492"/>
      <c r="G41" s="492"/>
      <c r="H41" s="492"/>
      <c r="I41" s="492"/>
      <c r="J41" s="493"/>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row>
    <row r="42" spans="1:42" s="107" customFormat="1" x14ac:dyDescent="0.25">
      <c r="A42" s="403" t="s">
        <v>13</v>
      </c>
      <c r="B42" s="404"/>
      <c r="C42" s="404"/>
      <c r="D42" s="404"/>
      <c r="E42" s="404"/>
      <c r="F42" s="404"/>
      <c r="G42" s="404"/>
      <c r="H42" s="404"/>
      <c r="I42" s="404"/>
      <c r="J42" s="405"/>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row>
    <row r="43" spans="1:42" s="106" customFormat="1" x14ac:dyDescent="0.25">
      <c r="A43" s="491" t="s">
        <v>42</v>
      </c>
      <c r="B43" s="492"/>
      <c r="C43" s="492"/>
      <c r="D43" s="492"/>
      <c r="E43" s="492"/>
      <c r="F43" s="492"/>
      <c r="G43" s="492"/>
      <c r="H43" s="492"/>
      <c r="I43" s="492"/>
      <c r="J43" s="493"/>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row>
    <row r="44" spans="1:42" x14ac:dyDescent="0.25">
      <c r="A44" s="484" t="s">
        <v>47</v>
      </c>
      <c r="B44" s="485"/>
      <c r="C44" s="485"/>
      <c r="D44" s="485"/>
      <c r="E44" s="485"/>
      <c r="F44" s="485"/>
      <c r="G44" s="485"/>
      <c r="H44" s="485"/>
      <c r="I44" s="485"/>
      <c r="J44" s="489"/>
    </row>
    <row r="45" spans="1:42" s="20" customFormat="1" hidden="1" x14ac:dyDescent="0.25">
      <c r="A45" s="474" t="s">
        <v>141</v>
      </c>
      <c r="B45" s="475"/>
      <c r="C45" s="475"/>
      <c r="D45" s="475"/>
      <c r="E45" s="475"/>
      <c r="F45" s="475"/>
      <c r="G45" s="475"/>
      <c r="H45" s="475"/>
      <c r="I45" s="475"/>
      <c r="J45" s="490"/>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row>
    <row r="46" spans="1:42" s="20" customFormat="1" hidden="1" x14ac:dyDescent="0.25">
      <c r="A46" s="471" t="s">
        <v>262</v>
      </c>
      <c r="B46" s="472"/>
      <c r="C46" s="472"/>
      <c r="D46" s="472"/>
      <c r="E46" s="472"/>
      <c r="F46" s="472"/>
      <c r="G46" s="472"/>
      <c r="H46" s="472"/>
      <c r="I46" s="472"/>
      <c r="J46" s="473"/>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row>
    <row r="47" spans="1:42" hidden="1" x14ac:dyDescent="0.25">
      <c r="A47" s="476" t="s">
        <v>261</v>
      </c>
      <c r="B47" s="477"/>
      <c r="C47" s="477"/>
      <c r="D47" s="477"/>
      <c r="E47" s="477"/>
      <c r="F47" s="477"/>
      <c r="G47" s="477"/>
      <c r="H47" s="477"/>
      <c r="I47" s="477"/>
      <c r="J47" s="486"/>
    </row>
    <row r="48" spans="1:42" s="8" customFormat="1" ht="392.25" hidden="1" customHeight="1" x14ac:dyDescent="0.25">
      <c r="A48" s="264" t="s">
        <v>48</v>
      </c>
      <c r="B48" s="221">
        <f>SUM(B49:B52)</f>
        <v>319452.79999999999</v>
      </c>
      <c r="C48" s="221">
        <f>SUM(C49:C52)</f>
        <v>0</v>
      </c>
      <c r="D48" s="221">
        <f>C48/B48*100</f>
        <v>0</v>
      </c>
      <c r="E48" s="221">
        <f>SUM(E49:E52)</f>
        <v>0</v>
      </c>
      <c r="F48" s="221">
        <f>E48/B48*100</f>
        <v>0</v>
      </c>
      <c r="G48" s="221">
        <f>SUM(G49:G52)</f>
        <v>0</v>
      </c>
      <c r="H48" s="221">
        <f>G48/B48*100</f>
        <v>0</v>
      </c>
      <c r="I48" s="221">
        <f>B48-G48</f>
        <v>319452.79999999999</v>
      </c>
      <c r="J48" s="478" t="s">
        <v>353</v>
      </c>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row>
    <row r="49" spans="1:42" s="8" customFormat="1" ht="19.5" hidden="1" x14ac:dyDescent="0.25">
      <c r="A49" s="64" t="s">
        <v>0</v>
      </c>
      <c r="B49" s="221">
        <f t="shared" ref="B49:C52" si="11">B55+B60</f>
        <v>0</v>
      </c>
      <c r="C49" s="221">
        <f t="shared" si="11"/>
        <v>0</v>
      </c>
      <c r="D49" s="221">
        <v>0</v>
      </c>
      <c r="E49" s="221">
        <v>0</v>
      </c>
      <c r="F49" s="221">
        <v>0</v>
      </c>
      <c r="G49" s="221">
        <f>G55+G60</f>
        <v>0</v>
      </c>
      <c r="H49" s="221">
        <v>0</v>
      </c>
      <c r="I49" s="221">
        <f>B49-G49</f>
        <v>0</v>
      </c>
      <c r="J49" s="487"/>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row>
    <row r="50" spans="1:42" s="8" customFormat="1" ht="19.5" hidden="1" x14ac:dyDescent="0.25">
      <c r="A50" s="64" t="s">
        <v>1</v>
      </c>
      <c r="B50" s="221">
        <f t="shared" si="11"/>
        <v>315863.89999999997</v>
      </c>
      <c r="C50" s="221">
        <f t="shared" si="11"/>
        <v>0</v>
      </c>
      <c r="D50" s="221">
        <f>C50/B50*100</f>
        <v>0</v>
      </c>
      <c r="E50" s="221">
        <f>E56+E61</f>
        <v>0</v>
      </c>
      <c r="F50" s="221">
        <f>E50/B50*100</f>
        <v>0</v>
      </c>
      <c r="G50" s="221">
        <f>G56+G61</f>
        <v>0</v>
      </c>
      <c r="H50" s="221">
        <f>G50/B50*100</f>
        <v>0</v>
      </c>
      <c r="I50" s="221">
        <f>B50-G50</f>
        <v>315863.89999999997</v>
      </c>
      <c r="J50" s="487"/>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row>
    <row r="51" spans="1:42" s="8" customFormat="1" hidden="1" x14ac:dyDescent="0.25">
      <c r="A51" s="65" t="s">
        <v>2</v>
      </c>
      <c r="B51" s="222">
        <f t="shared" si="11"/>
        <v>3588.9</v>
      </c>
      <c r="C51" s="222">
        <f t="shared" si="11"/>
        <v>0</v>
      </c>
      <c r="D51" s="222">
        <f>C51/B51*100</f>
        <v>0</v>
      </c>
      <c r="E51" s="222">
        <f>E57+E62</f>
        <v>0</v>
      </c>
      <c r="F51" s="222">
        <v>0</v>
      </c>
      <c r="G51" s="222">
        <f>G57+G62</f>
        <v>0</v>
      </c>
      <c r="H51" s="222">
        <f>G51/B51*100</f>
        <v>0</v>
      </c>
      <c r="I51" s="222">
        <f>B51-G51</f>
        <v>3588.9</v>
      </c>
      <c r="J51" s="487"/>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row>
    <row r="52" spans="1:42" s="8" customFormat="1" ht="23.25" hidden="1" customHeight="1" x14ac:dyDescent="0.25">
      <c r="A52" s="67" t="s">
        <v>3</v>
      </c>
      <c r="B52" s="222">
        <f t="shared" si="11"/>
        <v>0</v>
      </c>
      <c r="C52" s="222">
        <f t="shared" si="11"/>
        <v>0</v>
      </c>
      <c r="D52" s="222">
        <v>0</v>
      </c>
      <c r="E52" s="222">
        <f>E58+E63</f>
        <v>0</v>
      </c>
      <c r="F52" s="222">
        <v>0</v>
      </c>
      <c r="G52" s="222">
        <f>G58+G63</f>
        <v>0</v>
      </c>
      <c r="H52" s="222">
        <v>0</v>
      </c>
      <c r="I52" s="222">
        <f>B52-G52</f>
        <v>0</v>
      </c>
      <c r="J52" s="488"/>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row>
    <row r="53" spans="1:42" s="8" customFormat="1" hidden="1" x14ac:dyDescent="0.25">
      <c r="A53" s="257" t="s">
        <v>38</v>
      </c>
      <c r="B53" s="59"/>
      <c r="C53" s="59"/>
      <c r="D53" s="59"/>
      <c r="E53" s="59"/>
      <c r="F53" s="59"/>
      <c r="G53" s="59"/>
      <c r="H53" s="59"/>
      <c r="I53" s="59"/>
      <c r="J53" s="259"/>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row>
    <row r="54" spans="1:42" s="8" customFormat="1" hidden="1" x14ac:dyDescent="0.25">
      <c r="A54" s="98" t="s">
        <v>39</v>
      </c>
      <c r="B54" s="268">
        <f>SUM(B55:B58)</f>
        <v>275018.7</v>
      </c>
      <c r="C54" s="268">
        <f>SUM(C55:C58)</f>
        <v>0</v>
      </c>
      <c r="D54" s="268">
        <f>C54/B54*100</f>
        <v>0</v>
      </c>
      <c r="E54" s="268">
        <f>SUM(E55:E58)</f>
        <v>0</v>
      </c>
      <c r="F54" s="268">
        <f>E54/B54*100</f>
        <v>0</v>
      </c>
      <c r="G54" s="268">
        <f>SUM(G55:G58)</f>
        <v>0</v>
      </c>
      <c r="H54" s="268">
        <f>G54/B54*100</f>
        <v>0</v>
      </c>
      <c r="I54" s="268">
        <f t="shared" ref="I54:I63" si="12">B54-G54</f>
        <v>275018.7</v>
      </c>
      <c r="J54" s="478" t="s">
        <v>440</v>
      </c>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row>
    <row r="55" spans="1:42" s="8" customFormat="1" ht="19.5" hidden="1" x14ac:dyDescent="0.25">
      <c r="A55" s="178" t="s">
        <v>0</v>
      </c>
      <c r="B55" s="268">
        <v>0</v>
      </c>
      <c r="C55" s="268">
        <v>0</v>
      </c>
      <c r="D55" s="268">
        <v>0</v>
      </c>
      <c r="E55" s="268">
        <v>0</v>
      </c>
      <c r="F55" s="268">
        <v>0</v>
      </c>
      <c r="G55" s="268">
        <v>0</v>
      </c>
      <c r="H55" s="268">
        <v>0</v>
      </c>
      <c r="I55" s="268">
        <f t="shared" si="12"/>
        <v>0</v>
      </c>
      <c r="J55" s="487"/>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row>
    <row r="56" spans="1:42" s="8" customFormat="1" ht="19.5" hidden="1" x14ac:dyDescent="0.25">
      <c r="A56" s="178" t="s">
        <v>1</v>
      </c>
      <c r="B56" s="268">
        <v>271429.8</v>
      </c>
      <c r="C56" s="268">
        <v>0</v>
      </c>
      <c r="D56" s="268">
        <f>C56/B56*100</f>
        <v>0</v>
      </c>
      <c r="E56" s="268">
        <v>0</v>
      </c>
      <c r="F56" s="268">
        <f>E56/B56*100</f>
        <v>0</v>
      </c>
      <c r="G56" s="268">
        <v>0</v>
      </c>
      <c r="H56" s="268">
        <f>G56/B56*100</f>
        <v>0</v>
      </c>
      <c r="I56" s="268">
        <f t="shared" si="12"/>
        <v>271429.8</v>
      </c>
      <c r="J56" s="487"/>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row>
    <row r="57" spans="1:42" s="8" customFormat="1" hidden="1" x14ac:dyDescent="0.25">
      <c r="A57" s="179" t="s">
        <v>2</v>
      </c>
      <c r="B57" s="269">
        <v>3588.9</v>
      </c>
      <c r="C57" s="269">
        <v>0</v>
      </c>
      <c r="D57" s="269">
        <v>0</v>
      </c>
      <c r="E57" s="269">
        <v>0</v>
      </c>
      <c r="F57" s="269">
        <v>0</v>
      </c>
      <c r="G57" s="269">
        <v>0</v>
      </c>
      <c r="H57" s="269">
        <v>0</v>
      </c>
      <c r="I57" s="269">
        <f t="shared" si="12"/>
        <v>3588.9</v>
      </c>
      <c r="J57" s="487"/>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row>
    <row r="58" spans="1:42" s="8" customFormat="1" hidden="1" x14ac:dyDescent="0.25">
      <c r="A58" s="179" t="s">
        <v>3</v>
      </c>
      <c r="B58" s="269">
        <v>0</v>
      </c>
      <c r="C58" s="269">
        <v>0</v>
      </c>
      <c r="D58" s="269">
        <v>0</v>
      </c>
      <c r="E58" s="269">
        <v>0</v>
      </c>
      <c r="F58" s="269">
        <v>0</v>
      </c>
      <c r="G58" s="269">
        <v>0</v>
      </c>
      <c r="H58" s="269">
        <v>0</v>
      </c>
      <c r="I58" s="269">
        <f t="shared" si="12"/>
        <v>0</v>
      </c>
      <c r="J58" s="488"/>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row>
    <row r="59" spans="1:42" s="8" customFormat="1" ht="59.25" hidden="1" customHeight="1" x14ac:dyDescent="0.25">
      <c r="A59" s="264" t="s">
        <v>40</v>
      </c>
      <c r="B59" s="268">
        <f>SUM(B60:B63)</f>
        <v>44434.1</v>
      </c>
      <c r="C59" s="268">
        <f>SUM(C60:C63)</f>
        <v>0</v>
      </c>
      <c r="D59" s="268">
        <f>C59/B59*100</f>
        <v>0</v>
      </c>
      <c r="E59" s="268">
        <f>SUM(E60:E63)</f>
        <v>0</v>
      </c>
      <c r="F59" s="268">
        <f>E59/B59*100</f>
        <v>0</v>
      </c>
      <c r="G59" s="268">
        <f>SUM(G60:G63)</f>
        <v>0</v>
      </c>
      <c r="H59" s="268">
        <f>G59/B59*100</f>
        <v>0</v>
      </c>
      <c r="I59" s="268">
        <f t="shared" si="12"/>
        <v>44434.1</v>
      </c>
      <c r="J59" s="478" t="s">
        <v>441</v>
      </c>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row>
    <row r="60" spans="1:42" s="8" customFormat="1" ht="19.5" hidden="1" x14ac:dyDescent="0.25">
      <c r="A60" s="64" t="s">
        <v>0</v>
      </c>
      <c r="B60" s="268">
        <v>0</v>
      </c>
      <c r="C60" s="268">
        <v>0</v>
      </c>
      <c r="D60" s="268">
        <v>0</v>
      </c>
      <c r="E60" s="268">
        <v>0</v>
      </c>
      <c r="F60" s="268">
        <v>0</v>
      </c>
      <c r="G60" s="268">
        <v>0</v>
      </c>
      <c r="H60" s="268">
        <v>0</v>
      </c>
      <c r="I60" s="268">
        <f t="shared" si="12"/>
        <v>0</v>
      </c>
      <c r="J60" s="487"/>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row>
    <row r="61" spans="1:42" s="8" customFormat="1" ht="19.5" hidden="1" x14ac:dyDescent="0.25">
      <c r="A61" s="64" t="s">
        <v>1</v>
      </c>
      <c r="B61" s="268">
        <v>44434.1</v>
      </c>
      <c r="C61" s="268">
        <v>0</v>
      </c>
      <c r="D61" s="268">
        <f>C61/B61*100</f>
        <v>0</v>
      </c>
      <c r="E61" s="268">
        <v>0</v>
      </c>
      <c r="F61" s="268">
        <f>E61/B61*100</f>
        <v>0</v>
      </c>
      <c r="G61" s="268">
        <v>0</v>
      </c>
      <c r="H61" s="268">
        <f>G61/B61*100</f>
        <v>0</v>
      </c>
      <c r="I61" s="268">
        <f t="shared" si="12"/>
        <v>44434.1</v>
      </c>
      <c r="J61" s="487"/>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row>
    <row r="62" spans="1:42" s="8" customFormat="1" hidden="1" x14ac:dyDescent="0.25">
      <c r="A62" s="65" t="s">
        <v>2</v>
      </c>
      <c r="B62" s="269">
        <v>0</v>
      </c>
      <c r="C62" s="269">
        <v>0</v>
      </c>
      <c r="D62" s="269">
        <v>0</v>
      </c>
      <c r="E62" s="269">
        <v>0</v>
      </c>
      <c r="F62" s="269">
        <v>0</v>
      </c>
      <c r="G62" s="269">
        <v>0</v>
      </c>
      <c r="H62" s="269" t="e">
        <f>G62/B62*100</f>
        <v>#DIV/0!</v>
      </c>
      <c r="I62" s="269">
        <f t="shared" si="12"/>
        <v>0</v>
      </c>
      <c r="J62" s="487"/>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row>
    <row r="63" spans="1:42" hidden="1" x14ac:dyDescent="0.25">
      <c r="A63" s="67" t="s">
        <v>3</v>
      </c>
      <c r="B63" s="269">
        <v>0</v>
      </c>
      <c r="C63" s="269">
        <v>0</v>
      </c>
      <c r="D63" s="269">
        <v>0</v>
      </c>
      <c r="E63" s="269">
        <v>0</v>
      </c>
      <c r="F63" s="269">
        <v>0</v>
      </c>
      <c r="G63" s="269">
        <v>0</v>
      </c>
      <c r="H63" s="269">
        <v>0</v>
      </c>
      <c r="I63" s="269">
        <f t="shared" si="12"/>
        <v>0</v>
      </c>
      <c r="J63" s="488"/>
    </row>
    <row r="64" spans="1:42" hidden="1" x14ac:dyDescent="0.25">
      <c r="A64" s="484" t="s">
        <v>336</v>
      </c>
      <c r="B64" s="485"/>
      <c r="C64" s="485"/>
      <c r="D64" s="485"/>
      <c r="E64" s="485"/>
      <c r="F64" s="485"/>
      <c r="G64" s="485"/>
      <c r="H64" s="485"/>
      <c r="I64" s="485"/>
      <c r="J64" s="489"/>
    </row>
    <row r="65" spans="1:42" s="20" customFormat="1" hidden="1" x14ac:dyDescent="0.25">
      <c r="A65" s="474" t="s">
        <v>141</v>
      </c>
      <c r="B65" s="475"/>
      <c r="C65" s="475"/>
      <c r="D65" s="475"/>
      <c r="E65" s="475"/>
      <c r="F65" s="475"/>
      <c r="G65" s="475"/>
      <c r="H65" s="475"/>
      <c r="I65" s="475"/>
      <c r="J65" s="490"/>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row>
    <row r="66" spans="1:42" s="20" customFormat="1" hidden="1" x14ac:dyDescent="0.25">
      <c r="A66" s="471" t="s">
        <v>316</v>
      </c>
      <c r="B66" s="472"/>
      <c r="C66" s="472"/>
      <c r="D66" s="472"/>
      <c r="E66" s="472"/>
      <c r="F66" s="472"/>
      <c r="G66" s="472"/>
      <c r="H66" s="472"/>
      <c r="I66" s="472"/>
      <c r="J66" s="473"/>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row>
    <row r="67" spans="1:42" hidden="1" x14ac:dyDescent="0.25">
      <c r="A67" s="476" t="s">
        <v>261</v>
      </c>
      <c r="B67" s="477"/>
      <c r="C67" s="477"/>
      <c r="D67" s="477"/>
      <c r="E67" s="477"/>
      <c r="F67" s="477"/>
      <c r="G67" s="477"/>
      <c r="H67" s="477"/>
      <c r="I67" s="477"/>
      <c r="J67" s="486"/>
    </row>
    <row r="68" spans="1:42" s="8" customFormat="1" ht="161.25" hidden="1" customHeight="1" x14ac:dyDescent="0.25">
      <c r="A68" s="264" t="s">
        <v>317</v>
      </c>
      <c r="B68" s="221">
        <f>SUM(B69:B72)</f>
        <v>10400</v>
      </c>
      <c r="C68" s="221">
        <f>SUM(C69:C72)</f>
        <v>0</v>
      </c>
      <c r="D68" s="221">
        <f>C68/B68*100</f>
        <v>0</v>
      </c>
      <c r="E68" s="221">
        <f>SUM(E69:E72)</f>
        <v>0</v>
      </c>
      <c r="F68" s="221">
        <f>E68/B68*100</f>
        <v>0</v>
      </c>
      <c r="G68" s="221">
        <f>SUM(G69:G72)</f>
        <v>0</v>
      </c>
      <c r="H68" s="221">
        <f>G68/B68*100</f>
        <v>0</v>
      </c>
      <c r="I68" s="221">
        <f>B68-G68</f>
        <v>10400</v>
      </c>
      <c r="J68" s="478" t="s">
        <v>359</v>
      </c>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row>
    <row r="69" spans="1:42" s="8" customFormat="1" ht="19.5" hidden="1" x14ac:dyDescent="0.25">
      <c r="A69" s="64" t="s">
        <v>0</v>
      </c>
      <c r="B69" s="221">
        <v>0</v>
      </c>
      <c r="C69" s="221">
        <v>0</v>
      </c>
      <c r="D69" s="221">
        <v>0</v>
      </c>
      <c r="E69" s="221">
        <v>0</v>
      </c>
      <c r="F69" s="221">
        <v>0</v>
      </c>
      <c r="G69" s="221">
        <v>0</v>
      </c>
      <c r="H69" s="221">
        <v>0</v>
      </c>
      <c r="I69" s="221">
        <f>B69-G69</f>
        <v>0</v>
      </c>
      <c r="J69" s="487"/>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row>
    <row r="70" spans="1:42" s="8" customFormat="1" ht="19.5" hidden="1" x14ac:dyDescent="0.25">
      <c r="A70" s="64" t="s">
        <v>1</v>
      </c>
      <c r="B70" s="221">
        <v>9776</v>
      </c>
      <c r="C70" s="221">
        <v>0</v>
      </c>
      <c r="D70" s="221">
        <f>C70/B70*100</f>
        <v>0</v>
      </c>
      <c r="E70" s="221">
        <v>0</v>
      </c>
      <c r="F70" s="221">
        <f>E70/B70*100</f>
        <v>0</v>
      </c>
      <c r="G70" s="221">
        <v>0</v>
      </c>
      <c r="H70" s="221">
        <f>G70/B70*100</f>
        <v>0</v>
      </c>
      <c r="I70" s="221">
        <f>B70-G70</f>
        <v>9776</v>
      </c>
      <c r="J70" s="487"/>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row>
    <row r="71" spans="1:42" s="8" customFormat="1" hidden="1" x14ac:dyDescent="0.25">
      <c r="A71" s="65" t="s">
        <v>2</v>
      </c>
      <c r="B71" s="222">
        <v>624</v>
      </c>
      <c r="C71" s="222">
        <v>0</v>
      </c>
      <c r="D71" s="221">
        <f>C71/B71*100</f>
        <v>0</v>
      </c>
      <c r="E71" s="222">
        <v>0</v>
      </c>
      <c r="F71" s="221">
        <f>E71/B71*100</f>
        <v>0</v>
      </c>
      <c r="G71" s="222">
        <v>0</v>
      </c>
      <c r="H71" s="222">
        <f>G71/B71*100</f>
        <v>0</v>
      </c>
      <c r="I71" s="222">
        <f>B71-G71</f>
        <v>624</v>
      </c>
      <c r="J71" s="487"/>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row>
    <row r="72" spans="1:42" hidden="1" x14ac:dyDescent="0.25">
      <c r="A72" s="67" t="s">
        <v>3</v>
      </c>
      <c r="B72" s="222">
        <v>0</v>
      </c>
      <c r="C72" s="222">
        <v>0</v>
      </c>
      <c r="D72" s="222">
        <v>0</v>
      </c>
      <c r="E72" s="222">
        <v>0</v>
      </c>
      <c r="F72" s="222">
        <v>0</v>
      </c>
      <c r="G72" s="222">
        <v>0</v>
      </c>
      <c r="H72" s="222">
        <v>0</v>
      </c>
      <c r="I72" s="222">
        <f>B72-G72</f>
        <v>0</v>
      </c>
      <c r="J72" s="488"/>
    </row>
    <row r="73" spans="1:42" s="32" customFormat="1" x14ac:dyDescent="0.25">
      <c r="A73" s="491" t="s">
        <v>258</v>
      </c>
      <c r="B73" s="492"/>
      <c r="C73" s="492"/>
      <c r="D73" s="492"/>
      <c r="E73" s="492"/>
      <c r="F73" s="492"/>
      <c r="G73" s="492"/>
      <c r="H73" s="492"/>
      <c r="I73" s="492"/>
      <c r="J73" s="49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row>
    <row r="74" spans="1:42" s="34" customFormat="1" x14ac:dyDescent="0.25">
      <c r="A74" s="403" t="s">
        <v>11</v>
      </c>
      <c r="B74" s="404"/>
      <c r="C74" s="404"/>
      <c r="D74" s="404"/>
      <c r="E74" s="404"/>
      <c r="F74" s="404"/>
      <c r="G74" s="404"/>
      <c r="H74" s="404"/>
      <c r="I74" s="404"/>
      <c r="J74" s="405"/>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row>
    <row r="75" spans="1:42" s="34" customFormat="1" x14ac:dyDescent="0.25">
      <c r="A75" s="403" t="s">
        <v>218</v>
      </c>
      <c r="B75" s="404"/>
      <c r="C75" s="404"/>
      <c r="D75" s="404"/>
      <c r="E75" s="404"/>
      <c r="F75" s="404"/>
      <c r="G75" s="404"/>
      <c r="H75" s="404"/>
      <c r="I75" s="404"/>
      <c r="J75" s="405"/>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row>
    <row r="76" spans="1:42" x14ac:dyDescent="0.25">
      <c r="A76" s="484" t="s">
        <v>49</v>
      </c>
      <c r="B76" s="485"/>
      <c r="C76" s="485"/>
      <c r="D76" s="485"/>
      <c r="E76" s="485"/>
      <c r="F76" s="485"/>
      <c r="G76" s="485"/>
      <c r="H76" s="485"/>
      <c r="I76" s="485"/>
      <c r="J76" s="489"/>
    </row>
    <row r="77" spans="1:42" s="19" customFormat="1" x14ac:dyDescent="0.25">
      <c r="A77" s="468" t="s">
        <v>8</v>
      </c>
      <c r="B77" s="469"/>
      <c r="C77" s="469"/>
      <c r="D77" s="469"/>
      <c r="E77" s="469"/>
      <c r="F77" s="469"/>
      <c r="G77" s="469"/>
      <c r="H77" s="469"/>
      <c r="I77" s="469"/>
      <c r="J77" s="470"/>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row>
    <row r="78" spans="1:42" s="1" customFormat="1" x14ac:dyDescent="0.25">
      <c r="A78" s="484" t="s">
        <v>50</v>
      </c>
      <c r="B78" s="485"/>
      <c r="C78" s="485"/>
      <c r="D78" s="485"/>
      <c r="E78" s="485"/>
      <c r="F78" s="485"/>
      <c r="G78" s="485"/>
      <c r="H78" s="485"/>
      <c r="I78" s="485"/>
      <c r="J78" s="489"/>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row>
    <row r="79" spans="1:42" s="36" customFormat="1" hidden="1" x14ac:dyDescent="0.25">
      <c r="A79" s="393" t="s">
        <v>12</v>
      </c>
      <c r="B79" s="394"/>
      <c r="C79" s="394"/>
      <c r="D79" s="394"/>
      <c r="E79" s="394"/>
      <c r="F79" s="394"/>
      <c r="G79" s="394"/>
      <c r="H79" s="394"/>
      <c r="I79" s="394"/>
      <c r="J79" s="395"/>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row>
    <row r="80" spans="1:42" s="37" customFormat="1" hidden="1" x14ac:dyDescent="0.25">
      <c r="A80" s="420" t="s">
        <v>219</v>
      </c>
      <c r="B80" s="421"/>
      <c r="C80" s="421"/>
      <c r="D80" s="421"/>
      <c r="E80" s="421"/>
      <c r="F80" s="421"/>
      <c r="G80" s="421"/>
      <c r="H80" s="421"/>
      <c r="I80" s="421"/>
      <c r="J80" s="422"/>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row>
    <row r="81" spans="1:42" ht="261.75" hidden="1" customHeight="1" x14ac:dyDescent="0.25">
      <c r="A81" s="180" t="s">
        <v>51</v>
      </c>
      <c r="B81" s="221">
        <f>SUM(B82:B85)</f>
        <v>131556.4</v>
      </c>
      <c r="C81" s="221">
        <f>SUM(C82:C85)</f>
        <v>0</v>
      </c>
      <c r="D81" s="221">
        <f>C81/B81*100</f>
        <v>0</v>
      </c>
      <c r="E81" s="221">
        <f>SUM(E82:E85)</f>
        <v>0</v>
      </c>
      <c r="F81" s="221">
        <f>E81/B81*100</f>
        <v>0</v>
      </c>
      <c r="G81" s="221">
        <f>SUM(G82:G85)</f>
        <v>0</v>
      </c>
      <c r="H81" s="221">
        <f>G81/B81*100</f>
        <v>0</v>
      </c>
      <c r="I81" s="221">
        <f>B81-G81</f>
        <v>131556.4</v>
      </c>
      <c r="J81" s="494" t="s">
        <v>349</v>
      </c>
      <c r="K81" s="498"/>
    </row>
    <row r="82" spans="1:42" ht="19.5" hidden="1" x14ac:dyDescent="0.25">
      <c r="A82" s="178" t="s">
        <v>0</v>
      </c>
      <c r="B82" s="221">
        <v>0</v>
      </c>
      <c r="C82" s="221">
        <v>0</v>
      </c>
      <c r="D82" s="221">
        <v>0</v>
      </c>
      <c r="E82" s="221">
        <v>0</v>
      </c>
      <c r="F82" s="221">
        <v>0</v>
      </c>
      <c r="G82" s="221">
        <v>0</v>
      </c>
      <c r="H82" s="221">
        <v>0</v>
      </c>
      <c r="I82" s="221">
        <f>B82-G82</f>
        <v>0</v>
      </c>
      <c r="J82" s="487"/>
      <c r="K82" s="498"/>
    </row>
    <row r="83" spans="1:42" ht="19.5" hidden="1" x14ac:dyDescent="0.25">
      <c r="A83" s="178" t="s">
        <v>1</v>
      </c>
      <c r="B83" s="221">
        <v>130253.9</v>
      </c>
      <c r="C83" s="221">
        <v>0</v>
      </c>
      <c r="D83" s="221">
        <f>C83/B83*100</f>
        <v>0</v>
      </c>
      <c r="E83" s="221">
        <v>0</v>
      </c>
      <c r="F83" s="221">
        <f>E83/B83*100</f>
        <v>0</v>
      </c>
      <c r="G83" s="221">
        <v>0</v>
      </c>
      <c r="H83" s="221">
        <f>G83/B83*100</f>
        <v>0</v>
      </c>
      <c r="I83" s="221">
        <f>B83-G83</f>
        <v>130253.9</v>
      </c>
      <c r="J83" s="487"/>
      <c r="K83" s="498"/>
    </row>
    <row r="84" spans="1:42" hidden="1" x14ac:dyDescent="0.25">
      <c r="A84" s="179" t="s">
        <v>2</v>
      </c>
      <c r="B84" s="222">
        <v>1302.5</v>
      </c>
      <c r="C84" s="222">
        <v>0</v>
      </c>
      <c r="D84" s="222">
        <f>C84/B84*100</f>
        <v>0</v>
      </c>
      <c r="E84" s="222">
        <v>0</v>
      </c>
      <c r="F84" s="222">
        <f>E84/B84*100</f>
        <v>0</v>
      </c>
      <c r="G84" s="222">
        <v>0</v>
      </c>
      <c r="H84" s="222">
        <f>G84/B84*100</f>
        <v>0</v>
      </c>
      <c r="I84" s="222">
        <f>B84-G84</f>
        <v>1302.5</v>
      </c>
      <c r="J84" s="487"/>
      <c r="K84" s="498"/>
    </row>
    <row r="85" spans="1:42" hidden="1" x14ac:dyDescent="0.25">
      <c r="A85" s="179" t="s">
        <v>3</v>
      </c>
      <c r="B85" s="222">
        <v>0</v>
      </c>
      <c r="C85" s="222">
        <v>0</v>
      </c>
      <c r="D85" s="222">
        <v>0</v>
      </c>
      <c r="E85" s="222">
        <v>0</v>
      </c>
      <c r="F85" s="222">
        <v>0</v>
      </c>
      <c r="G85" s="222">
        <v>0</v>
      </c>
      <c r="H85" s="222">
        <v>0</v>
      </c>
      <c r="I85" s="222">
        <f>B85-G85</f>
        <v>0</v>
      </c>
      <c r="J85" s="488"/>
      <c r="K85" s="498"/>
    </row>
    <row r="86" spans="1:42" s="43" customFormat="1" x14ac:dyDescent="0.25">
      <c r="A86" s="403" t="s">
        <v>258</v>
      </c>
      <c r="B86" s="404"/>
      <c r="C86" s="404"/>
      <c r="D86" s="404"/>
      <c r="E86" s="404"/>
      <c r="F86" s="404"/>
      <c r="G86" s="404"/>
      <c r="H86" s="404"/>
      <c r="I86" s="404"/>
      <c r="J86" s="405"/>
    </row>
    <row r="87" spans="1:42" s="45" customFormat="1" x14ac:dyDescent="0.25">
      <c r="A87" s="406" t="s">
        <v>332</v>
      </c>
      <c r="B87" s="406"/>
      <c r="C87" s="406"/>
      <c r="D87" s="406"/>
      <c r="E87" s="406"/>
      <c r="F87" s="406"/>
      <c r="G87" s="406"/>
      <c r="H87" s="406"/>
      <c r="I87" s="406"/>
      <c r="J87" s="407"/>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row>
    <row r="88" spans="1:42" s="45" customFormat="1" x14ac:dyDescent="0.25">
      <c r="A88" s="449" t="s">
        <v>331</v>
      </c>
      <c r="B88" s="406"/>
      <c r="C88" s="406"/>
      <c r="D88" s="406"/>
      <c r="E88" s="406"/>
      <c r="F88" s="406"/>
      <c r="G88" s="406"/>
      <c r="H88" s="406"/>
      <c r="I88" s="406"/>
      <c r="J88" s="407"/>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row>
    <row r="89" spans="1:42" s="19" customFormat="1" x14ac:dyDescent="0.25">
      <c r="A89" s="499" t="s">
        <v>329</v>
      </c>
      <c r="B89" s="500"/>
      <c r="C89" s="500"/>
      <c r="D89" s="500"/>
      <c r="E89" s="500"/>
      <c r="F89" s="500"/>
      <c r="G89" s="500"/>
      <c r="H89" s="500"/>
      <c r="I89" s="500"/>
      <c r="J89" s="500"/>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row>
    <row r="90" spans="1:42" x14ac:dyDescent="0.25">
      <c r="A90" s="501" t="s">
        <v>330</v>
      </c>
      <c r="B90" s="502"/>
      <c r="C90" s="502"/>
      <c r="D90" s="502"/>
      <c r="E90" s="502"/>
      <c r="F90" s="502"/>
      <c r="G90" s="502"/>
      <c r="H90" s="502"/>
      <c r="I90" s="502"/>
      <c r="J90" s="502"/>
    </row>
    <row r="91" spans="1:42" s="94" customFormat="1" hidden="1" x14ac:dyDescent="0.25">
      <c r="A91" s="495" t="s">
        <v>158</v>
      </c>
      <c r="B91" s="495"/>
      <c r="C91" s="495"/>
      <c r="D91" s="495"/>
      <c r="E91" s="495"/>
      <c r="F91" s="495"/>
      <c r="G91" s="495"/>
      <c r="H91" s="495"/>
      <c r="I91" s="495"/>
      <c r="J91" s="49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row>
    <row r="92" spans="1:42" s="94" customFormat="1" hidden="1" x14ac:dyDescent="0.25">
      <c r="A92" s="496" t="s">
        <v>118</v>
      </c>
      <c r="B92" s="496"/>
      <c r="C92" s="496"/>
      <c r="D92" s="496"/>
      <c r="E92" s="496"/>
      <c r="F92" s="496"/>
      <c r="G92" s="496"/>
      <c r="H92" s="496"/>
      <c r="I92" s="496"/>
      <c r="J92" s="496"/>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row>
    <row r="93" spans="1:42" s="94" customFormat="1" hidden="1" x14ac:dyDescent="0.25">
      <c r="A93" s="428" t="s">
        <v>333</v>
      </c>
      <c r="B93" s="428"/>
      <c r="C93" s="428"/>
      <c r="D93" s="428"/>
      <c r="E93" s="428"/>
      <c r="F93" s="428"/>
      <c r="G93" s="428"/>
      <c r="H93" s="428"/>
      <c r="I93" s="428"/>
      <c r="J93" s="428"/>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row>
    <row r="94" spans="1:42" s="48" customFormat="1" ht="409.5" hidden="1" customHeight="1" x14ac:dyDescent="0.25">
      <c r="A94" s="220" t="s">
        <v>342</v>
      </c>
      <c r="B94" s="224">
        <f>SUM(B95:B98)</f>
        <v>216566.52439999999</v>
      </c>
      <c r="C94" s="224">
        <f>SUM(C95:C98)</f>
        <v>36187.119309999995</v>
      </c>
      <c r="D94" s="224">
        <f>C94/B94*100</f>
        <v>16.709470408807096</v>
      </c>
      <c r="E94" s="224">
        <f>SUM(E95:E98)</f>
        <v>36187.119309999995</v>
      </c>
      <c r="F94" s="224">
        <f>E94/B94*100</f>
        <v>16.709470408807096</v>
      </c>
      <c r="G94" s="224">
        <f>SUM(G95:G98)</f>
        <v>105568.79999999999</v>
      </c>
      <c r="H94" s="224">
        <f>G94/B94*100</f>
        <v>48.746591973288368</v>
      </c>
      <c r="I94" s="224">
        <f>B94-G94</f>
        <v>110997.72440000001</v>
      </c>
      <c r="J94" s="497" t="s">
        <v>379</v>
      </c>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row>
    <row r="95" spans="1:42" s="48" customFormat="1" ht="21.75" hidden="1" customHeight="1" x14ac:dyDescent="0.25">
      <c r="A95" s="78" t="s">
        <v>0</v>
      </c>
      <c r="B95" s="224">
        <v>115023.2</v>
      </c>
      <c r="C95" s="224">
        <v>19183.14</v>
      </c>
      <c r="D95" s="224">
        <v>0</v>
      </c>
      <c r="E95" s="224">
        <v>19183.14</v>
      </c>
      <c r="F95" s="224">
        <v>0</v>
      </c>
      <c r="G95" s="224">
        <v>56830.2</v>
      </c>
      <c r="H95" s="224">
        <f>G95/B95*100</f>
        <v>49.407597771579994</v>
      </c>
      <c r="I95" s="224">
        <f>B95-G95</f>
        <v>58193</v>
      </c>
      <c r="J95" s="487"/>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row>
    <row r="96" spans="1:42" s="48" customFormat="1" ht="21.75" hidden="1" customHeight="1" x14ac:dyDescent="0.25">
      <c r="A96" s="78" t="s">
        <v>1</v>
      </c>
      <c r="B96" s="224">
        <v>94838.806750000003</v>
      </c>
      <c r="C96" s="224">
        <v>15816.862230000001</v>
      </c>
      <c r="D96" s="224">
        <f>C96/B96*100</f>
        <v>16.677626777500549</v>
      </c>
      <c r="E96" s="224">
        <v>15816.862230000001</v>
      </c>
      <c r="F96" s="224">
        <f>E96/B96*100</f>
        <v>16.677626777500549</v>
      </c>
      <c r="G96" s="224">
        <v>46857.599999999999</v>
      </c>
      <c r="H96" s="224">
        <f>G96/B96*100</f>
        <v>49.407622897996866</v>
      </c>
      <c r="I96" s="224">
        <f>B96-G96</f>
        <v>47981.206750000005</v>
      </c>
      <c r="J96" s="487"/>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row>
    <row r="97" spans="1:42" s="48" customFormat="1" ht="21.75" hidden="1" customHeight="1" x14ac:dyDescent="0.25">
      <c r="A97" s="79" t="s">
        <v>2</v>
      </c>
      <c r="B97" s="225">
        <v>6704.5176499999998</v>
      </c>
      <c r="C97" s="225">
        <v>1187.11708</v>
      </c>
      <c r="D97" s="225">
        <f>C97/B97*100</f>
        <v>17.706226487449101</v>
      </c>
      <c r="E97" s="225">
        <v>1187.11708</v>
      </c>
      <c r="F97" s="225">
        <f>E97/B97*100</f>
        <v>17.706226487449101</v>
      </c>
      <c r="G97" s="225">
        <v>1881</v>
      </c>
      <c r="H97" s="225">
        <f>G97/B97*100</f>
        <v>28.055709570695221</v>
      </c>
      <c r="I97" s="225">
        <f>B97-G97</f>
        <v>4823.5176499999998</v>
      </c>
      <c r="J97" s="487"/>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row>
    <row r="98" spans="1:42" s="48" customFormat="1" ht="21.75" hidden="1" customHeight="1" x14ac:dyDescent="0.25">
      <c r="A98" s="79" t="s">
        <v>3</v>
      </c>
      <c r="B98" s="225">
        <v>0</v>
      </c>
      <c r="C98" s="225">
        <v>0</v>
      </c>
      <c r="D98" s="225">
        <v>0</v>
      </c>
      <c r="E98" s="225">
        <v>0</v>
      </c>
      <c r="F98" s="225">
        <v>0</v>
      </c>
      <c r="G98" s="225">
        <v>0</v>
      </c>
      <c r="H98" s="225">
        <v>0</v>
      </c>
      <c r="I98" s="225">
        <f>B98-G98</f>
        <v>0</v>
      </c>
      <c r="J98" s="488"/>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row>
    <row r="99" spans="1:42" s="43" customFormat="1" x14ac:dyDescent="0.25">
      <c r="A99" s="403" t="s">
        <v>258</v>
      </c>
      <c r="B99" s="404"/>
      <c r="C99" s="404"/>
      <c r="D99" s="404"/>
      <c r="E99" s="404"/>
      <c r="F99" s="404"/>
      <c r="G99" s="404"/>
      <c r="H99" s="404"/>
      <c r="I99" s="404"/>
      <c r="J99" s="405"/>
    </row>
    <row r="100" spans="1:42" s="242" customFormat="1" ht="18.75" customHeight="1" x14ac:dyDescent="0.25">
      <c r="A100" s="403" t="s">
        <v>423</v>
      </c>
      <c r="B100" s="404"/>
      <c r="C100" s="404"/>
      <c r="D100" s="404"/>
      <c r="E100" s="404"/>
      <c r="F100" s="404"/>
      <c r="G100" s="404"/>
      <c r="H100" s="404"/>
      <c r="I100" s="404"/>
      <c r="J100" s="405"/>
      <c r="K100" s="255" t="s">
        <v>384</v>
      </c>
      <c r="L100" s="247"/>
      <c r="M100" s="208"/>
      <c r="N100" s="208"/>
      <c r="O100" s="248"/>
      <c r="P100" s="248"/>
      <c r="Q100" s="248"/>
      <c r="R100" s="248"/>
      <c r="S100" s="248"/>
      <c r="T100" s="248"/>
    </row>
    <row r="101" spans="1:42" s="242" customFormat="1" ht="18.75" customHeight="1" x14ac:dyDescent="0.25">
      <c r="A101" s="403" t="s">
        <v>380</v>
      </c>
      <c r="B101" s="404"/>
      <c r="C101" s="404"/>
      <c r="D101" s="404"/>
      <c r="E101" s="404"/>
      <c r="F101" s="404"/>
      <c r="G101" s="404"/>
      <c r="H101" s="404"/>
      <c r="I101" s="404"/>
      <c r="J101" s="405"/>
      <c r="K101" s="250"/>
      <c r="L101" s="250"/>
      <c r="M101" s="248"/>
      <c r="N101" s="248"/>
      <c r="O101" s="248"/>
      <c r="P101" s="248"/>
      <c r="Q101" s="248"/>
      <c r="R101" s="248"/>
      <c r="S101" s="248"/>
      <c r="T101" s="248"/>
    </row>
    <row r="102" spans="1:42" s="243" customFormat="1" ht="18.75" customHeight="1" x14ac:dyDescent="0.25">
      <c r="A102" s="499" t="s">
        <v>235</v>
      </c>
      <c r="B102" s="500"/>
      <c r="C102" s="500"/>
      <c r="D102" s="500"/>
      <c r="E102" s="500"/>
      <c r="F102" s="500"/>
      <c r="G102" s="500"/>
      <c r="H102" s="500"/>
      <c r="I102" s="500"/>
      <c r="J102" s="500"/>
      <c r="K102" s="251"/>
      <c r="L102" s="251"/>
      <c r="M102" s="252"/>
      <c r="N102" s="253"/>
      <c r="O102" s="253"/>
      <c r="P102" s="253"/>
      <c r="Q102" s="253"/>
      <c r="R102" s="253"/>
      <c r="S102" s="253"/>
      <c r="T102" s="253"/>
    </row>
    <row r="103" spans="1:42" x14ac:dyDescent="0.25">
      <c r="A103" s="501" t="s">
        <v>424</v>
      </c>
      <c r="B103" s="502"/>
      <c r="C103" s="502"/>
      <c r="D103" s="502"/>
      <c r="E103" s="502"/>
      <c r="F103" s="502"/>
      <c r="G103" s="502"/>
      <c r="H103" s="502"/>
      <c r="I103" s="502"/>
      <c r="J103" s="502"/>
    </row>
    <row r="104" spans="1:42" s="6" customFormat="1" hidden="1" x14ac:dyDescent="0.25">
      <c r="A104" s="495" t="s">
        <v>425</v>
      </c>
      <c r="B104" s="495"/>
      <c r="C104" s="495"/>
      <c r="D104" s="495"/>
      <c r="E104" s="495"/>
      <c r="F104" s="495"/>
      <c r="G104" s="495"/>
      <c r="H104" s="495"/>
      <c r="I104" s="495"/>
      <c r="J104" s="495"/>
      <c r="K104" s="249"/>
      <c r="L104" s="249"/>
      <c r="M104" s="208"/>
      <c r="N104" s="208"/>
      <c r="O104" s="208"/>
      <c r="P104" s="208"/>
      <c r="Q104" s="208"/>
      <c r="R104" s="208"/>
      <c r="S104" s="208"/>
      <c r="T104" s="208"/>
    </row>
    <row r="105" spans="1:42" s="6" customFormat="1" hidden="1" x14ac:dyDescent="0.25">
      <c r="A105" s="505" t="s">
        <v>426</v>
      </c>
      <c r="B105" s="505"/>
      <c r="C105" s="505"/>
      <c r="D105" s="505"/>
      <c r="E105" s="505"/>
      <c r="F105" s="505"/>
      <c r="G105" s="505"/>
      <c r="H105" s="505"/>
      <c r="I105" s="505"/>
      <c r="J105" s="505"/>
      <c r="K105" s="265"/>
      <c r="L105" s="265"/>
      <c r="M105" s="208"/>
      <c r="N105" s="208"/>
      <c r="O105" s="208"/>
      <c r="P105" s="208"/>
      <c r="Q105" s="208"/>
      <c r="R105" s="208"/>
      <c r="S105" s="208"/>
      <c r="T105" s="208"/>
    </row>
    <row r="106" spans="1:42" s="6" customFormat="1" ht="23.25" hidden="1" customHeight="1" x14ac:dyDescent="0.25">
      <c r="A106" s="420" t="s">
        <v>381</v>
      </c>
      <c r="B106" s="421"/>
      <c r="C106" s="421"/>
      <c r="D106" s="421"/>
      <c r="E106" s="421"/>
      <c r="F106" s="421"/>
      <c r="G106" s="421"/>
      <c r="H106" s="421"/>
      <c r="I106" s="421"/>
      <c r="J106" s="422"/>
      <c r="K106" s="254"/>
      <c r="L106" s="254"/>
      <c r="M106" s="208"/>
      <c r="N106" s="208"/>
      <c r="O106" s="208"/>
      <c r="P106" s="208"/>
      <c r="Q106" s="208"/>
      <c r="R106" s="208"/>
      <c r="S106" s="208"/>
      <c r="T106" s="208"/>
    </row>
    <row r="107" spans="1:42" s="6" customFormat="1" ht="242.25" hidden="1" customHeight="1" x14ac:dyDescent="0.25">
      <c r="A107" s="270" t="s">
        <v>382</v>
      </c>
      <c r="B107" s="221">
        <f>B108+B109+B110</f>
        <v>25529.20291</v>
      </c>
      <c r="C107" s="221">
        <f>C108+C109+C110</f>
        <v>0</v>
      </c>
      <c r="D107" s="221">
        <f>C107/B107*100</f>
        <v>0</v>
      </c>
      <c r="E107" s="221">
        <f>E108+E109+E110</f>
        <v>0</v>
      </c>
      <c r="F107" s="221">
        <f>E107/B107*100</f>
        <v>0</v>
      </c>
      <c r="G107" s="221">
        <f>G108+G109+G110</f>
        <v>0</v>
      </c>
      <c r="H107" s="221">
        <f>G107/B107*100</f>
        <v>0</v>
      </c>
      <c r="I107" s="221">
        <f t="shared" ref="I107:I110" si="13">B107-G107</f>
        <v>25529.20291</v>
      </c>
      <c r="J107" s="503" t="s">
        <v>383</v>
      </c>
      <c r="K107" s="246"/>
      <c r="L107" s="462"/>
      <c r="M107" s="244"/>
    </row>
    <row r="108" spans="1:42" s="6" customFormat="1" ht="20.25" hidden="1" customHeight="1" x14ac:dyDescent="0.25">
      <c r="A108" s="73" t="s">
        <v>0</v>
      </c>
      <c r="B108" s="221">
        <v>0</v>
      </c>
      <c r="C108" s="221">
        <v>0</v>
      </c>
      <c r="D108" s="221">
        <v>0</v>
      </c>
      <c r="E108" s="221">
        <v>0</v>
      </c>
      <c r="F108" s="221">
        <v>0</v>
      </c>
      <c r="G108" s="221">
        <v>0</v>
      </c>
      <c r="H108" s="221">
        <v>0</v>
      </c>
      <c r="I108" s="221">
        <f t="shared" si="13"/>
        <v>0</v>
      </c>
      <c r="J108" s="504"/>
      <c r="K108" s="246"/>
      <c r="L108" s="463"/>
    </row>
    <row r="109" spans="1:42" s="6" customFormat="1" ht="20.25" hidden="1" customHeight="1" x14ac:dyDescent="0.25">
      <c r="A109" s="73" t="s">
        <v>1</v>
      </c>
      <c r="B109" s="221">
        <v>23997.45074</v>
      </c>
      <c r="C109" s="221">
        <v>0</v>
      </c>
      <c r="D109" s="221">
        <v>0</v>
      </c>
      <c r="E109" s="221">
        <v>0</v>
      </c>
      <c r="F109" s="221">
        <v>0</v>
      </c>
      <c r="G109" s="221">
        <v>0</v>
      </c>
      <c r="H109" s="221">
        <v>0</v>
      </c>
      <c r="I109" s="221">
        <f t="shared" si="13"/>
        <v>23997.45074</v>
      </c>
      <c r="J109" s="504"/>
      <c r="K109" s="246"/>
      <c r="L109" s="463"/>
    </row>
    <row r="110" spans="1:42" s="6" customFormat="1" ht="20.25" hidden="1" customHeight="1" x14ac:dyDescent="0.25">
      <c r="A110" s="245" t="s">
        <v>2</v>
      </c>
      <c r="B110" s="222">
        <v>1531.75217</v>
      </c>
      <c r="C110" s="222">
        <v>0</v>
      </c>
      <c r="D110" s="222">
        <v>0</v>
      </c>
      <c r="E110" s="222">
        <v>0</v>
      </c>
      <c r="F110" s="222">
        <v>0</v>
      </c>
      <c r="G110" s="222">
        <v>0</v>
      </c>
      <c r="H110" s="222">
        <v>0</v>
      </c>
      <c r="I110" s="222">
        <f t="shared" si="13"/>
        <v>1531.75217</v>
      </c>
      <c r="J110" s="504"/>
      <c r="K110" s="246"/>
      <c r="L110" s="463"/>
    </row>
    <row r="111" spans="1:42" x14ac:dyDescent="0.25">
      <c r="A111" s="481" t="s">
        <v>264</v>
      </c>
      <c r="B111" s="482"/>
      <c r="C111" s="482"/>
      <c r="D111" s="482"/>
      <c r="E111" s="482"/>
      <c r="F111" s="482"/>
      <c r="G111" s="482"/>
      <c r="H111" s="482"/>
      <c r="I111" s="482"/>
      <c r="J111" s="483"/>
    </row>
    <row r="112" spans="1:42" x14ac:dyDescent="0.25">
      <c r="A112" s="484" t="s">
        <v>265</v>
      </c>
      <c r="B112" s="485"/>
      <c r="C112" s="485"/>
      <c r="D112" s="485"/>
      <c r="E112" s="485"/>
      <c r="F112" s="485"/>
      <c r="G112" s="485"/>
      <c r="H112" s="485"/>
      <c r="I112" s="485"/>
      <c r="J112" s="489"/>
    </row>
    <row r="113" spans="1:42" x14ac:dyDescent="0.25">
      <c r="A113" s="468" t="s">
        <v>266</v>
      </c>
      <c r="B113" s="469"/>
      <c r="C113" s="469"/>
      <c r="D113" s="469"/>
      <c r="E113" s="469"/>
      <c r="F113" s="469"/>
      <c r="G113" s="469"/>
      <c r="H113" s="469"/>
      <c r="I113" s="469"/>
      <c r="J113" s="470"/>
    </row>
    <row r="114" spans="1:42" x14ac:dyDescent="0.25">
      <c r="A114" s="484" t="s">
        <v>267</v>
      </c>
      <c r="B114" s="485"/>
      <c r="C114" s="485"/>
      <c r="D114" s="485"/>
      <c r="E114" s="485"/>
      <c r="F114" s="485"/>
      <c r="G114" s="485"/>
      <c r="H114" s="485"/>
      <c r="I114" s="485"/>
      <c r="J114" s="489"/>
    </row>
    <row r="115" spans="1:42" hidden="1" x14ac:dyDescent="0.25">
      <c r="A115" s="474" t="s">
        <v>153</v>
      </c>
      <c r="B115" s="475"/>
      <c r="C115" s="475"/>
      <c r="D115" s="475"/>
      <c r="E115" s="475"/>
      <c r="F115" s="475"/>
      <c r="G115" s="475"/>
      <c r="H115" s="475"/>
      <c r="I115" s="475"/>
      <c r="J115" s="490"/>
    </row>
    <row r="116" spans="1:42" hidden="1" x14ac:dyDescent="0.25">
      <c r="A116" s="471" t="s">
        <v>267</v>
      </c>
      <c r="B116" s="472"/>
      <c r="C116" s="472"/>
      <c r="D116" s="472"/>
      <c r="E116" s="472"/>
      <c r="F116" s="472"/>
      <c r="G116" s="472"/>
      <c r="H116" s="472"/>
      <c r="I116" s="472"/>
      <c r="J116" s="473"/>
    </row>
    <row r="117" spans="1:42" hidden="1" x14ac:dyDescent="0.25">
      <c r="A117" s="506" t="s">
        <v>35</v>
      </c>
      <c r="B117" s="507"/>
      <c r="C117" s="507"/>
      <c r="D117" s="507"/>
      <c r="E117" s="507"/>
      <c r="F117" s="507"/>
      <c r="G117" s="507"/>
      <c r="H117" s="507"/>
      <c r="I117" s="507"/>
      <c r="J117" s="508"/>
    </row>
    <row r="118" spans="1:42" x14ac:dyDescent="0.25">
      <c r="A118" s="491" t="s">
        <v>263</v>
      </c>
      <c r="B118" s="492"/>
      <c r="C118" s="492"/>
      <c r="D118" s="492"/>
      <c r="E118" s="492"/>
      <c r="F118" s="492"/>
      <c r="G118" s="492"/>
      <c r="H118" s="492"/>
      <c r="I118" s="492"/>
      <c r="J118" s="493"/>
    </row>
    <row r="119" spans="1:42" s="8" customFormat="1" x14ac:dyDescent="0.25">
      <c r="A119" s="403" t="s">
        <v>14</v>
      </c>
      <c r="B119" s="404"/>
      <c r="C119" s="404"/>
      <c r="D119" s="404"/>
      <c r="E119" s="404"/>
      <c r="F119" s="404"/>
      <c r="G119" s="404"/>
      <c r="H119" s="404"/>
      <c r="I119" s="404"/>
      <c r="J119" s="405"/>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row>
    <row r="120" spans="1:42" x14ac:dyDescent="0.25">
      <c r="A120" s="403" t="s">
        <v>36</v>
      </c>
      <c r="B120" s="404"/>
      <c r="C120" s="404"/>
      <c r="D120" s="404"/>
      <c r="E120" s="404"/>
      <c r="F120" s="404"/>
      <c r="G120" s="404"/>
      <c r="H120" s="404"/>
      <c r="I120" s="404"/>
      <c r="J120" s="405"/>
    </row>
    <row r="121" spans="1:42" ht="321" hidden="1" customHeight="1" x14ac:dyDescent="0.25">
      <c r="A121" s="98" t="s">
        <v>309</v>
      </c>
      <c r="B121" s="221">
        <f>SUM(B122:B125)</f>
        <v>957500.38559999992</v>
      </c>
      <c r="C121" s="221">
        <f>SUM(C122:C125)</f>
        <v>30890.631680000002</v>
      </c>
      <c r="D121" s="221">
        <f>C121/B121*100</f>
        <v>3.2261743331458774</v>
      </c>
      <c r="E121" s="221">
        <f>SUM(E122:E125)</f>
        <v>30890.600000000002</v>
      </c>
      <c r="F121" s="221">
        <f>E121/B121*100</f>
        <v>3.2261710245310216</v>
      </c>
      <c r="G121" s="221">
        <f>SUM(G122:G125)</f>
        <v>58171.4</v>
      </c>
      <c r="H121" s="221">
        <f>G121/B121*100</f>
        <v>6.0753395899206835</v>
      </c>
      <c r="I121" s="221">
        <f>B121-G121</f>
        <v>899328.9855999999</v>
      </c>
      <c r="J121" s="478" t="s">
        <v>405</v>
      </c>
    </row>
    <row r="122" spans="1:42" s="7" customFormat="1" ht="19.5" hidden="1" x14ac:dyDescent="0.25">
      <c r="A122" s="181" t="s">
        <v>0</v>
      </c>
      <c r="B122" s="221">
        <v>440898.7</v>
      </c>
      <c r="C122" s="221">
        <v>0</v>
      </c>
      <c r="D122" s="221">
        <v>0</v>
      </c>
      <c r="E122" s="221">
        <v>0</v>
      </c>
      <c r="F122" s="221">
        <v>0</v>
      </c>
      <c r="G122" s="221">
        <v>0</v>
      </c>
      <c r="H122" s="221">
        <v>0</v>
      </c>
      <c r="I122" s="221">
        <f>B122-G122</f>
        <v>440898.7</v>
      </c>
      <c r="J122" s="487"/>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row>
    <row r="123" spans="1:42" s="4" customFormat="1" ht="19.5" hidden="1" x14ac:dyDescent="0.25">
      <c r="A123" s="181" t="s">
        <v>1</v>
      </c>
      <c r="B123" s="221">
        <v>469284.48560000001</v>
      </c>
      <c r="C123" s="221">
        <v>29037.231680000001</v>
      </c>
      <c r="D123" s="221">
        <f>C123/B123*100</f>
        <v>6.1875541533990139</v>
      </c>
      <c r="E123" s="221">
        <v>29037.200000000001</v>
      </c>
      <c r="F123" s="221">
        <f>E123/B123*100</f>
        <v>6.1875474026964081</v>
      </c>
      <c r="G123" s="221">
        <v>54681.1</v>
      </c>
      <c r="H123" s="221">
        <f>G123/B123*100</f>
        <v>11.652015286652382</v>
      </c>
      <c r="I123" s="221">
        <f>B123-G123</f>
        <v>414603.38560000004</v>
      </c>
      <c r="J123" s="48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row>
    <row r="124" spans="1:42" hidden="1" x14ac:dyDescent="0.25">
      <c r="A124" s="182" t="s">
        <v>2</v>
      </c>
      <c r="B124" s="222">
        <v>47317.2</v>
      </c>
      <c r="C124" s="222">
        <v>1853.4</v>
      </c>
      <c r="D124" s="222">
        <f>C124/B124*100</f>
        <v>3.9169688823514499</v>
      </c>
      <c r="E124" s="222">
        <v>1853.4</v>
      </c>
      <c r="F124" s="222">
        <f>E124/B124*100</f>
        <v>3.9169688823514499</v>
      </c>
      <c r="G124" s="222">
        <v>3490.3</v>
      </c>
      <c r="H124" s="222">
        <f>G124/B124*100</f>
        <v>7.3763874447346849</v>
      </c>
      <c r="I124" s="222">
        <f>B124-G124</f>
        <v>43826.899999999994</v>
      </c>
      <c r="J124" s="487"/>
    </row>
    <row r="125" spans="1:42" hidden="1" x14ac:dyDescent="0.25">
      <c r="A125" s="182" t="s">
        <v>3</v>
      </c>
      <c r="B125" s="222">
        <v>0</v>
      </c>
      <c r="C125" s="222">
        <v>0</v>
      </c>
      <c r="D125" s="222">
        <v>0</v>
      </c>
      <c r="E125" s="222">
        <v>0</v>
      </c>
      <c r="F125" s="222">
        <v>0</v>
      </c>
      <c r="G125" s="222">
        <v>0</v>
      </c>
      <c r="H125" s="222">
        <v>0</v>
      </c>
      <c r="I125" s="222">
        <f>B125-G125</f>
        <v>0</v>
      </c>
      <c r="J125" s="488"/>
    </row>
    <row r="126" spans="1:42" s="18" customFormat="1" ht="20.100000000000001" customHeight="1" x14ac:dyDescent="0.25">
      <c r="A126" s="481" t="s">
        <v>320</v>
      </c>
      <c r="B126" s="482"/>
      <c r="C126" s="482"/>
      <c r="D126" s="482"/>
      <c r="E126" s="482"/>
      <c r="F126" s="482"/>
      <c r="G126" s="482"/>
      <c r="H126" s="482"/>
      <c r="I126" s="482"/>
      <c r="J126" s="483"/>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row>
    <row r="127" spans="1:42" s="6" customFormat="1" ht="20.100000000000001" customHeight="1" x14ac:dyDescent="0.25">
      <c r="A127" s="384" t="s">
        <v>321</v>
      </c>
      <c r="B127" s="385"/>
      <c r="C127" s="385"/>
      <c r="D127" s="385"/>
      <c r="E127" s="385"/>
      <c r="F127" s="385"/>
      <c r="G127" s="385"/>
      <c r="H127" s="385"/>
      <c r="I127" s="385"/>
      <c r="J127" s="386"/>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row>
    <row r="128" spans="1:42" s="19" customFormat="1" x14ac:dyDescent="0.25">
      <c r="A128" s="468" t="s">
        <v>224</v>
      </c>
      <c r="B128" s="469"/>
      <c r="C128" s="469"/>
      <c r="D128" s="469"/>
      <c r="E128" s="469"/>
      <c r="F128" s="469"/>
      <c r="G128" s="469"/>
      <c r="H128" s="469"/>
      <c r="I128" s="469"/>
      <c r="J128" s="470"/>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row>
    <row r="129" spans="1:42" x14ac:dyDescent="0.25">
      <c r="A129" s="484" t="s">
        <v>53</v>
      </c>
      <c r="B129" s="485"/>
      <c r="C129" s="485"/>
      <c r="D129" s="485"/>
      <c r="E129" s="485"/>
      <c r="F129" s="485"/>
      <c r="G129" s="485"/>
      <c r="H129" s="485"/>
      <c r="I129" s="485"/>
      <c r="J129" s="489"/>
    </row>
    <row r="130" spans="1:42" ht="18.75" hidden="1" customHeight="1" x14ac:dyDescent="0.25">
      <c r="A130" s="474" t="s">
        <v>141</v>
      </c>
      <c r="B130" s="475"/>
      <c r="C130" s="475"/>
      <c r="D130" s="475"/>
      <c r="E130" s="475"/>
      <c r="F130" s="475"/>
      <c r="G130" s="475"/>
      <c r="H130" s="475"/>
      <c r="I130" s="475"/>
      <c r="J130" s="490"/>
    </row>
    <row r="131" spans="1:42" hidden="1" x14ac:dyDescent="0.25">
      <c r="A131" s="476" t="s">
        <v>225</v>
      </c>
      <c r="B131" s="477"/>
      <c r="C131" s="477"/>
      <c r="D131" s="477"/>
      <c r="E131" s="477"/>
      <c r="F131" s="477"/>
      <c r="G131" s="477"/>
      <c r="H131" s="477"/>
      <c r="I131" s="477"/>
      <c r="J131" s="486"/>
    </row>
    <row r="132" spans="1:42" ht="210.75" hidden="1" customHeight="1" x14ac:dyDescent="0.25">
      <c r="A132" s="167" t="s">
        <v>54</v>
      </c>
      <c r="B132" s="221">
        <f>SUM(B133:B136)</f>
        <v>92232.5</v>
      </c>
      <c r="C132" s="221">
        <f>SUM(C133:C136)</f>
        <v>0</v>
      </c>
      <c r="D132" s="221">
        <f>C132/B132*100</f>
        <v>0</v>
      </c>
      <c r="E132" s="221">
        <f>SUM(E133:E136)</f>
        <v>0</v>
      </c>
      <c r="F132" s="221">
        <f>E132/B132*100</f>
        <v>0</v>
      </c>
      <c r="G132" s="221">
        <f>SUM(G133:G136)</f>
        <v>0</v>
      </c>
      <c r="H132" s="222">
        <f>G132/B132*100</f>
        <v>0</v>
      </c>
      <c r="I132" s="221">
        <f>B132-G132</f>
        <v>92232.5</v>
      </c>
      <c r="J132" s="478" t="s">
        <v>355</v>
      </c>
    </row>
    <row r="133" spans="1:42" ht="19.5" hidden="1" x14ac:dyDescent="0.25">
      <c r="A133" s="68" t="s">
        <v>0</v>
      </c>
      <c r="B133" s="221">
        <f t="shared" ref="B133:G136" si="14">B139+B144</f>
        <v>0</v>
      </c>
      <c r="C133" s="221">
        <f t="shared" si="14"/>
        <v>0</v>
      </c>
      <c r="D133" s="221">
        <f t="shared" si="14"/>
        <v>0</v>
      </c>
      <c r="E133" s="221">
        <f t="shared" si="14"/>
        <v>0</v>
      </c>
      <c r="F133" s="221">
        <f t="shared" si="14"/>
        <v>0</v>
      </c>
      <c r="G133" s="221">
        <f t="shared" si="14"/>
        <v>0</v>
      </c>
      <c r="H133" s="221">
        <v>0</v>
      </c>
      <c r="I133" s="221">
        <f>B133-G133</f>
        <v>0</v>
      </c>
      <c r="J133" s="487"/>
    </row>
    <row r="134" spans="1:42" ht="19.5" hidden="1" x14ac:dyDescent="0.25">
      <c r="A134" s="68" t="s">
        <v>1</v>
      </c>
      <c r="B134" s="221">
        <f t="shared" si="14"/>
        <v>92232.5</v>
      </c>
      <c r="C134" s="221">
        <v>0</v>
      </c>
      <c r="D134" s="221">
        <f t="shared" si="14"/>
        <v>0</v>
      </c>
      <c r="E134" s="221">
        <v>0</v>
      </c>
      <c r="F134" s="221">
        <f t="shared" si="14"/>
        <v>0</v>
      </c>
      <c r="G134" s="221">
        <f t="shared" si="14"/>
        <v>0</v>
      </c>
      <c r="H134" s="221">
        <f>G134/B134*100</f>
        <v>0</v>
      </c>
      <c r="I134" s="221">
        <f>B134-G134</f>
        <v>92232.5</v>
      </c>
      <c r="J134" s="487"/>
    </row>
    <row r="135" spans="1:42" hidden="1" x14ac:dyDescent="0.25">
      <c r="A135" s="69" t="s">
        <v>2</v>
      </c>
      <c r="B135" s="222">
        <f t="shared" si="14"/>
        <v>0</v>
      </c>
      <c r="C135" s="222">
        <f t="shared" si="14"/>
        <v>0</v>
      </c>
      <c r="D135" s="222">
        <f t="shared" si="14"/>
        <v>0</v>
      </c>
      <c r="E135" s="222">
        <f>E141+E146</f>
        <v>0</v>
      </c>
      <c r="F135" s="222">
        <f t="shared" si="14"/>
        <v>0</v>
      </c>
      <c r="G135" s="222">
        <f t="shared" si="14"/>
        <v>0</v>
      </c>
      <c r="H135" s="222">
        <v>0</v>
      </c>
      <c r="I135" s="222">
        <f>B135-G135</f>
        <v>0</v>
      </c>
      <c r="J135" s="487"/>
    </row>
    <row r="136" spans="1:42" hidden="1" x14ac:dyDescent="0.25">
      <c r="A136" s="69" t="s">
        <v>3</v>
      </c>
      <c r="B136" s="222">
        <f t="shared" si="14"/>
        <v>0</v>
      </c>
      <c r="C136" s="222">
        <f t="shared" si="14"/>
        <v>0</v>
      </c>
      <c r="D136" s="222">
        <f t="shared" si="14"/>
        <v>0</v>
      </c>
      <c r="E136" s="222">
        <f>E142+E147</f>
        <v>0</v>
      </c>
      <c r="F136" s="222">
        <f t="shared" si="14"/>
        <v>0</v>
      </c>
      <c r="G136" s="222">
        <f t="shared" si="14"/>
        <v>0</v>
      </c>
      <c r="H136" s="222">
        <v>0</v>
      </c>
      <c r="I136" s="222">
        <f>B136-G136</f>
        <v>0</v>
      </c>
      <c r="J136" s="488"/>
    </row>
    <row r="137" spans="1:42" s="8" customFormat="1" hidden="1" x14ac:dyDescent="0.25">
      <c r="A137" s="509" t="s">
        <v>38</v>
      </c>
      <c r="B137" s="509"/>
      <c r="C137" s="509"/>
      <c r="D137" s="509"/>
      <c r="E137" s="509"/>
      <c r="F137" s="509"/>
      <c r="G137" s="509"/>
      <c r="H137" s="509"/>
      <c r="I137" s="509"/>
      <c r="J137" s="509"/>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row>
    <row r="138" spans="1:42" s="8" customFormat="1" ht="98.25" hidden="1" customHeight="1" x14ac:dyDescent="0.25">
      <c r="A138" s="91" t="s">
        <v>39</v>
      </c>
      <c r="B138" s="221">
        <f>SUM(B139:B142)</f>
        <v>91682.4</v>
      </c>
      <c r="C138" s="221">
        <f>SUM(C139:C142)</f>
        <v>0</v>
      </c>
      <c r="D138" s="221">
        <f>C138/B138*100</f>
        <v>0</v>
      </c>
      <c r="E138" s="221">
        <f>SUM(E139:E142)</f>
        <v>0</v>
      </c>
      <c r="F138" s="221">
        <f>E138/B138*100</f>
        <v>0</v>
      </c>
      <c r="G138" s="221">
        <f>SUM(G139:G142)</f>
        <v>0</v>
      </c>
      <c r="H138" s="221">
        <f>G138/B138*100</f>
        <v>0</v>
      </c>
      <c r="I138" s="221">
        <f t="shared" ref="I138:I152" si="15">B138-G138</f>
        <v>91682.4</v>
      </c>
      <c r="J138" s="510" t="s">
        <v>356</v>
      </c>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row>
    <row r="139" spans="1:42" s="8" customFormat="1" ht="19.5" hidden="1" x14ac:dyDescent="0.25">
      <c r="A139" s="99" t="s">
        <v>0</v>
      </c>
      <c r="B139" s="221">
        <v>0</v>
      </c>
      <c r="C139" s="221">
        <v>0</v>
      </c>
      <c r="D139" s="221">
        <v>0</v>
      </c>
      <c r="E139" s="221">
        <v>0</v>
      </c>
      <c r="F139" s="221">
        <v>0</v>
      </c>
      <c r="G139" s="221">
        <v>0</v>
      </c>
      <c r="H139" s="221">
        <v>0</v>
      </c>
      <c r="I139" s="221">
        <f t="shared" si="15"/>
        <v>0</v>
      </c>
      <c r="J139" s="51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row>
    <row r="140" spans="1:42" s="8" customFormat="1" ht="19.5" hidden="1" x14ac:dyDescent="0.25">
      <c r="A140" s="99" t="s">
        <v>1</v>
      </c>
      <c r="B140" s="221">
        <v>91682.4</v>
      </c>
      <c r="C140" s="221">
        <v>0</v>
      </c>
      <c r="D140" s="221">
        <f>C140/B140*100</f>
        <v>0</v>
      </c>
      <c r="E140" s="221">
        <v>0</v>
      </c>
      <c r="F140" s="221">
        <f>E140/B140*100</f>
        <v>0</v>
      </c>
      <c r="G140" s="221">
        <v>0</v>
      </c>
      <c r="H140" s="221">
        <f>G140/B140*100</f>
        <v>0</v>
      </c>
      <c r="I140" s="221">
        <f t="shared" si="15"/>
        <v>91682.4</v>
      </c>
      <c r="J140" s="51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row>
    <row r="141" spans="1:42" s="8" customFormat="1" hidden="1" x14ac:dyDescent="0.25">
      <c r="A141" s="100" t="s">
        <v>2</v>
      </c>
      <c r="B141" s="222">
        <v>0</v>
      </c>
      <c r="C141" s="222">
        <v>0</v>
      </c>
      <c r="D141" s="222">
        <v>0</v>
      </c>
      <c r="E141" s="222">
        <v>0</v>
      </c>
      <c r="F141" s="222">
        <v>0</v>
      </c>
      <c r="G141" s="222">
        <v>0</v>
      </c>
      <c r="H141" s="222">
        <v>0</v>
      </c>
      <c r="I141" s="222">
        <f t="shared" si="15"/>
        <v>0</v>
      </c>
      <c r="J141" s="51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row>
    <row r="142" spans="1:42" s="8" customFormat="1" hidden="1" x14ac:dyDescent="0.25">
      <c r="A142" s="101" t="s">
        <v>3</v>
      </c>
      <c r="B142" s="222">
        <v>0</v>
      </c>
      <c r="C142" s="222">
        <v>0</v>
      </c>
      <c r="D142" s="222">
        <v>0</v>
      </c>
      <c r="E142" s="222">
        <v>0</v>
      </c>
      <c r="F142" s="222">
        <v>0</v>
      </c>
      <c r="G142" s="222">
        <v>0</v>
      </c>
      <c r="H142" s="222">
        <v>0</v>
      </c>
      <c r="I142" s="222">
        <f t="shared" si="15"/>
        <v>0</v>
      </c>
      <c r="J142" s="51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row>
    <row r="143" spans="1:42" s="8" customFormat="1" ht="101.25" hidden="1" customHeight="1" x14ac:dyDescent="0.25">
      <c r="A143" s="258" t="s">
        <v>40</v>
      </c>
      <c r="B143" s="221">
        <f>SUM(B144:B147)</f>
        <v>550.1</v>
      </c>
      <c r="C143" s="221">
        <f>SUM(C144:C147)</f>
        <v>0</v>
      </c>
      <c r="D143" s="221">
        <f>C143/B143*100</f>
        <v>0</v>
      </c>
      <c r="E143" s="221">
        <f>SUM(E144:E147)</f>
        <v>0</v>
      </c>
      <c r="F143" s="221">
        <f>E143/B143*100</f>
        <v>0</v>
      </c>
      <c r="G143" s="221">
        <f>SUM(G144:G147)</f>
        <v>0</v>
      </c>
      <c r="H143" s="221">
        <f>G143/B143*100</f>
        <v>0</v>
      </c>
      <c r="I143" s="221">
        <f t="shared" si="15"/>
        <v>550.1</v>
      </c>
      <c r="J143" s="510" t="s">
        <v>357</v>
      </c>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row>
    <row r="144" spans="1:42" s="8" customFormat="1" ht="19.5" hidden="1" x14ac:dyDescent="0.25">
      <c r="A144" s="61" t="s">
        <v>0</v>
      </c>
      <c r="B144" s="221">
        <v>0</v>
      </c>
      <c r="C144" s="221">
        <v>0</v>
      </c>
      <c r="D144" s="221">
        <v>0</v>
      </c>
      <c r="E144" s="221">
        <v>0</v>
      </c>
      <c r="F144" s="221">
        <v>0</v>
      </c>
      <c r="G144" s="221">
        <v>0</v>
      </c>
      <c r="H144" s="221">
        <v>0</v>
      </c>
      <c r="I144" s="221">
        <f t="shared" si="15"/>
        <v>0</v>
      </c>
      <c r="J144" s="51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row>
    <row r="145" spans="1:42" s="8" customFormat="1" ht="19.5" hidden="1" x14ac:dyDescent="0.25">
      <c r="A145" s="61" t="s">
        <v>1</v>
      </c>
      <c r="B145" s="221">
        <f>550.1</f>
        <v>550.1</v>
      </c>
      <c r="C145" s="221">
        <v>0</v>
      </c>
      <c r="D145" s="221">
        <f>C145/B145*100</f>
        <v>0</v>
      </c>
      <c r="E145" s="221">
        <v>0</v>
      </c>
      <c r="F145" s="221">
        <f>E145/B145*100</f>
        <v>0</v>
      </c>
      <c r="G145" s="221">
        <v>0</v>
      </c>
      <c r="H145" s="221">
        <v>0</v>
      </c>
      <c r="I145" s="221">
        <f t="shared" si="15"/>
        <v>550.1</v>
      </c>
      <c r="J145" s="51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row>
    <row r="146" spans="1:42" s="8" customFormat="1" hidden="1" x14ac:dyDescent="0.25">
      <c r="A146" s="62" t="s">
        <v>2</v>
      </c>
      <c r="B146" s="222">
        <v>0</v>
      </c>
      <c r="C146" s="222">
        <v>0</v>
      </c>
      <c r="D146" s="222">
        <v>0</v>
      </c>
      <c r="E146" s="222">
        <v>0</v>
      </c>
      <c r="F146" s="222">
        <v>0</v>
      </c>
      <c r="G146" s="222">
        <v>0</v>
      </c>
      <c r="H146" s="222">
        <v>0</v>
      </c>
      <c r="I146" s="222">
        <f t="shared" si="15"/>
        <v>0</v>
      </c>
      <c r="J146" s="51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row>
    <row r="147" spans="1:42" s="8" customFormat="1" hidden="1" x14ac:dyDescent="0.25">
      <c r="A147" s="60" t="s">
        <v>3</v>
      </c>
      <c r="B147" s="222">
        <v>0</v>
      </c>
      <c r="C147" s="222">
        <v>0</v>
      </c>
      <c r="D147" s="222">
        <v>0</v>
      </c>
      <c r="E147" s="222">
        <v>0</v>
      </c>
      <c r="F147" s="222">
        <v>0</v>
      </c>
      <c r="G147" s="222">
        <v>0</v>
      </c>
      <c r="H147" s="222">
        <v>0</v>
      </c>
      <c r="I147" s="222">
        <f t="shared" si="15"/>
        <v>0</v>
      </c>
      <c r="J147" s="51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row>
    <row r="148" spans="1:42" ht="176.25" hidden="1" customHeight="1" x14ac:dyDescent="0.25">
      <c r="A148" s="167" t="s">
        <v>310</v>
      </c>
      <c r="B148" s="221">
        <f>SUM(B149:B152)</f>
        <v>1306.3</v>
      </c>
      <c r="C148" s="221">
        <f>SUM(C149:C152)</f>
        <v>0</v>
      </c>
      <c r="D148" s="221">
        <f>C148/B148*100</f>
        <v>0</v>
      </c>
      <c r="E148" s="221">
        <f>SUM(E149:E152)</f>
        <v>0</v>
      </c>
      <c r="F148" s="221">
        <f>E148/B148*100</f>
        <v>0</v>
      </c>
      <c r="G148" s="221">
        <f>SUM(G149:G152)</f>
        <v>0</v>
      </c>
      <c r="H148" s="221">
        <f>G148/B148*100</f>
        <v>0</v>
      </c>
      <c r="I148" s="221">
        <f t="shared" si="15"/>
        <v>1306.3</v>
      </c>
      <c r="J148" s="478" t="s">
        <v>358</v>
      </c>
    </row>
    <row r="149" spans="1:42" ht="19.5" hidden="1" x14ac:dyDescent="0.25">
      <c r="A149" s="68" t="s">
        <v>0</v>
      </c>
      <c r="B149" s="221">
        <v>0</v>
      </c>
      <c r="C149" s="221">
        <v>0</v>
      </c>
      <c r="D149" s="221">
        <v>0</v>
      </c>
      <c r="E149" s="221">
        <v>0</v>
      </c>
      <c r="F149" s="221">
        <v>0</v>
      </c>
      <c r="G149" s="221">
        <v>0</v>
      </c>
      <c r="H149" s="221">
        <v>0</v>
      </c>
      <c r="I149" s="221">
        <f t="shared" si="15"/>
        <v>0</v>
      </c>
      <c r="J149" s="487"/>
    </row>
    <row r="150" spans="1:42" ht="19.5" hidden="1" x14ac:dyDescent="0.25">
      <c r="A150" s="68" t="s">
        <v>1</v>
      </c>
      <c r="B150" s="221">
        <v>1306.3</v>
      </c>
      <c r="C150" s="221">
        <v>0</v>
      </c>
      <c r="D150" s="221">
        <f>C150/B150*100</f>
        <v>0</v>
      </c>
      <c r="E150" s="221">
        <v>0</v>
      </c>
      <c r="F150" s="221">
        <v>0</v>
      </c>
      <c r="G150" s="221">
        <v>0</v>
      </c>
      <c r="H150" s="221">
        <v>0</v>
      </c>
      <c r="I150" s="221">
        <f t="shared" si="15"/>
        <v>1306.3</v>
      </c>
      <c r="J150" s="487"/>
    </row>
    <row r="151" spans="1:42" hidden="1" x14ac:dyDescent="0.25">
      <c r="A151" s="69" t="s">
        <v>2</v>
      </c>
      <c r="B151" s="222">
        <v>0</v>
      </c>
      <c r="C151" s="222">
        <v>0</v>
      </c>
      <c r="D151" s="222">
        <v>0</v>
      </c>
      <c r="E151" s="222">
        <v>0</v>
      </c>
      <c r="F151" s="222">
        <v>0</v>
      </c>
      <c r="G151" s="222">
        <v>0</v>
      </c>
      <c r="H151" s="221">
        <v>0</v>
      </c>
      <c r="I151" s="222">
        <f t="shared" si="15"/>
        <v>0</v>
      </c>
      <c r="J151" s="487"/>
    </row>
    <row r="152" spans="1:42" hidden="1" x14ac:dyDescent="0.25">
      <c r="A152" s="69" t="s">
        <v>3</v>
      </c>
      <c r="B152" s="222">
        <v>0</v>
      </c>
      <c r="C152" s="222">
        <v>0</v>
      </c>
      <c r="D152" s="222">
        <v>0</v>
      </c>
      <c r="E152" s="222">
        <v>0</v>
      </c>
      <c r="F152" s="222">
        <v>0</v>
      </c>
      <c r="G152" s="222">
        <v>0</v>
      </c>
      <c r="H152" s="221">
        <v>0</v>
      </c>
      <c r="I152" s="222">
        <f t="shared" si="15"/>
        <v>0</v>
      </c>
      <c r="J152" s="488"/>
    </row>
    <row r="153" spans="1:42" s="18" customFormat="1" x14ac:dyDescent="0.25">
      <c r="A153" s="481" t="s">
        <v>346</v>
      </c>
      <c r="B153" s="482"/>
      <c r="C153" s="482"/>
      <c r="D153" s="482"/>
      <c r="E153" s="482"/>
      <c r="F153" s="482"/>
      <c r="G153" s="482"/>
      <c r="H153" s="482"/>
      <c r="I153" s="482"/>
      <c r="J153" s="483"/>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c r="AJ153" s="194"/>
      <c r="AK153" s="194"/>
      <c r="AL153" s="194"/>
      <c r="AM153" s="194"/>
      <c r="AN153" s="194"/>
      <c r="AO153" s="194"/>
      <c r="AP153" s="194"/>
    </row>
    <row r="154" spans="1:42" s="1" customFormat="1" x14ac:dyDescent="0.25">
      <c r="A154" s="484" t="s">
        <v>347</v>
      </c>
      <c r="B154" s="485"/>
      <c r="C154" s="485"/>
      <c r="D154" s="485"/>
      <c r="E154" s="485"/>
      <c r="F154" s="485"/>
      <c r="G154" s="485"/>
      <c r="H154" s="485"/>
      <c r="I154" s="485"/>
      <c r="J154" s="489"/>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c r="AI154" s="193"/>
      <c r="AJ154" s="193"/>
      <c r="AK154" s="193"/>
      <c r="AL154" s="193"/>
      <c r="AM154" s="193"/>
      <c r="AN154" s="193"/>
      <c r="AO154" s="193"/>
      <c r="AP154" s="193"/>
    </row>
    <row r="155" spans="1:42" s="19" customFormat="1" x14ac:dyDescent="0.25">
      <c r="A155" s="468" t="s">
        <v>228</v>
      </c>
      <c r="B155" s="469"/>
      <c r="C155" s="469"/>
      <c r="D155" s="469"/>
      <c r="E155" s="469"/>
      <c r="F155" s="469"/>
      <c r="G155" s="469"/>
      <c r="H155" s="469"/>
      <c r="I155" s="469"/>
      <c r="J155" s="470"/>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c r="AN155" s="195"/>
      <c r="AO155" s="195"/>
      <c r="AP155" s="195"/>
    </row>
    <row r="156" spans="1:42" s="1" customFormat="1" x14ac:dyDescent="0.25">
      <c r="A156" s="484" t="s">
        <v>56</v>
      </c>
      <c r="B156" s="485"/>
      <c r="C156" s="485"/>
      <c r="D156" s="485"/>
      <c r="E156" s="485"/>
      <c r="F156" s="485"/>
      <c r="G156" s="485"/>
      <c r="H156" s="485"/>
      <c r="I156" s="485"/>
      <c r="J156" s="489"/>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c r="AO156" s="193"/>
      <c r="AP156" s="193"/>
    </row>
    <row r="157" spans="1:42" s="20" customFormat="1" hidden="1" x14ac:dyDescent="0.25">
      <c r="A157" s="474" t="s">
        <v>154</v>
      </c>
      <c r="B157" s="475"/>
      <c r="C157" s="475"/>
      <c r="D157" s="475"/>
      <c r="E157" s="475"/>
      <c r="F157" s="475"/>
      <c r="G157" s="475"/>
      <c r="H157" s="475"/>
      <c r="I157" s="475"/>
      <c r="J157" s="490"/>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row>
    <row r="158" spans="1:42" s="8" customFormat="1" ht="149.25" hidden="1" customHeight="1" x14ac:dyDescent="0.25">
      <c r="A158" s="91" t="s">
        <v>215</v>
      </c>
      <c r="B158" s="175">
        <f>SUM(B159:B162)</f>
        <v>88809.400000000009</v>
      </c>
      <c r="C158" s="175">
        <f>SUM(C159:C162)</f>
        <v>0</v>
      </c>
      <c r="D158" s="175">
        <f>C158/B158*100</f>
        <v>0</v>
      </c>
      <c r="E158" s="175">
        <f>SUM(E159:E162)</f>
        <v>0</v>
      </c>
      <c r="F158" s="175">
        <f>E158/B158*100</f>
        <v>0</v>
      </c>
      <c r="G158" s="175">
        <f>SUM(G159:G162)</f>
        <v>0</v>
      </c>
      <c r="H158" s="175">
        <f>G158/B158*100</f>
        <v>0</v>
      </c>
      <c r="I158" s="175">
        <f>B158-G158</f>
        <v>88809.400000000009</v>
      </c>
      <c r="J158" s="478" t="s">
        <v>439</v>
      </c>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row>
    <row r="159" spans="1:42" s="8" customFormat="1" ht="19.5" hidden="1" x14ac:dyDescent="0.25">
      <c r="A159" s="70" t="s">
        <v>230</v>
      </c>
      <c r="B159" s="175">
        <f>B168+B176</f>
        <v>85053.1</v>
      </c>
      <c r="C159" s="175">
        <f>C168+C176</f>
        <v>0</v>
      </c>
      <c r="D159" s="175">
        <f>C159/B159*100</f>
        <v>0</v>
      </c>
      <c r="E159" s="175">
        <f>E168+E176</f>
        <v>0</v>
      </c>
      <c r="F159" s="175">
        <f>E159/B159*100</f>
        <v>0</v>
      </c>
      <c r="G159" s="175">
        <f>G168+G176</f>
        <v>0</v>
      </c>
      <c r="H159" s="175">
        <f>G159/B159*100</f>
        <v>0</v>
      </c>
      <c r="I159" s="175">
        <f>I168+I176</f>
        <v>85053.1</v>
      </c>
      <c r="J159" s="487"/>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row>
    <row r="160" spans="1:42" s="8" customFormat="1" ht="19.5" hidden="1" x14ac:dyDescent="0.25">
      <c r="A160" s="58" t="s">
        <v>1</v>
      </c>
      <c r="B160" s="175">
        <f>B169+B177</f>
        <v>3756.3</v>
      </c>
      <c r="C160" s="175">
        <f>C169+C177</f>
        <v>0</v>
      </c>
      <c r="D160" s="175">
        <f>C160/B160*100</f>
        <v>0</v>
      </c>
      <c r="E160" s="175">
        <f>E169+E177</f>
        <v>0</v>
      </c>
      <c r="F160" s="175">
        <f>E160/B160*100</f>
        <v>0</v>
      </c>
      <c r="G160" s="175">
        <f>G169+G177</f>
        <v>0</v>
      </c>
      <c r="H160" s="175">
        <f>G160/B160*100</f>
        <v>0</v>
      </c>
      <c r="I160" s="175">
        <f>I169+I177</f>
        <v>3756.3</v>
      </c>
      <c r="J160" s="487"/>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row>
    <row r="161" spans="1:42" s="8" customFormat="1" hidden="1" x14ac:dyDescent="0.25">
      <c r="A161" s="60" t="s">
        <v>2</v>
      </c>
      <c r="B161" s="176">
        <v>0</v>
      </c>
      <c r="C161" s="176">
        <v>0</v>
      </c>
      <c r="D161" s="176">
        <v>0</v>
      </c>
      <c r="E161" s="176">
        <v>0</v>
      </c>
      <c r="F161" s="176">
        <v>0</v>
      </c>
      <c r="G161" s="176">
        <v>0</v>
      </c>
      <c r="H161" s="176">
        <v>0</v>
      </c>
      <c r="I161" s="176">
        <f>B161-G161</f>
        <v>0</v>
      </c>
      <c r="J161" s="487"/>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row>
    <row r="162" spans="1:42" s="8" customFormat="1" hidden="1" x14ac:dyDescent="0.25">
      <c r="A162" s="60" t="s">
        <v>3</v>
      </c>
      <c r="B162" s="176">
        <v>0</v>
      </c>
      <c r="C162" s="176">
        <v>0</v>
      </c>
      <c r="D162" s="176">
        <v>0</v>
      </c>
      <c r="E162" s="176">
        <v>0</v>
      </c>
      <c r="F162" s="176">
        <v>0</v>
      </c>
      <c r="G162" s="176">
        <v>0</v>
      </c>
      <c r="H162" s="176">
        <v>0</v>
      </c>
      <c r="I162" s="176">
        <f>B162-G162</f>
        <v>0</v>
      </c>
      <c r="J162" s="488"/>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row>
    <row r="163" spans="1:42" s="8" customFormat="1" hidden="1" x14ac:dyDescent="0.25">
      <c r="A163" s="108" t="s">
        <v>38</v>
      </c>
      <c r="B163" s="164"/>
      <c r="C163" s="164"/>
      <c r="D163" s="164"/>
      <c r="E163" s="164"/>
      <c r="F163" s="164"/>
      <c r="G163" s="164"/>
      <c r="H163" s="164"/>
      <c r="I163" s="164"/>
      <c r="J163" s="187"/>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row>
    <row r="164" spans="1:42" s="42" customFormat="1" hidden="1" x14ac:dyDescent="0.25">
      <c r="A164" s="474" t="s">
        <v>155</v>
      </c>
      <c r="B164" s="475"/>
      <c r="C164" s="475"/>
      <c r="D164" s="475"/>
      <c r="E164" s="475"/>
      <c r="F164" s="475"/>
      <c r="G164" s="475"/>
      <c r="H164" s="475"/>
      <c r="I164" s="475"/>
      <c r="J164" s="490"/>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row>
    <row r="165" spans="1:42" s="8" customFormat="1" hidden="1" x14ac:dyDescent="0.25">
      <c r="A165" s="471" t="s">
        <v>269</v>
      </c>
      <c r="B165" s="472"/>
      <c r="C165" s="472"/>
      <c r="D165" s="472"/>
      <c r="E165" s="472"/>
      <c r="F165" s="472"/>
      <c r="G165" s="472"/>
      <c r="H165" s="472"/>
      <c r="I165" s="472"/>
      <c r="J165" s="473"/>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row>
    <row r="166" spans="1:42" s="8" customFormat="1" hidden="1" x14ac:dyDescent="0.25">
      <c r="A166" s="511" t="s">
        <v>272</v>
      </c>
      <c r="B166" s="512"/>
      <c r="C166" s="512"/>
      <c r="D166" s="512"/>
      <c r="E166" s="512"/>
      <c r="F166" s="512"/>
      <c r="G166" s="512"/>
      <c r="H166" s="512"/>
      <c r="I166" s="512"/>
      <c r="J166" s="513"/>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row>
    <row r="167" spans="1:42" s="8" customFormat="1" ht="144.75" hidden="1" customHeight="1" x14ac:dyDescent="0.25">
      <c r="A167" s="173" t="s">
        <v>315</v>
      </c>
      <c r="B167" s="221">
        <f>SUM(B168:B171)</f>
        <v>1747.5</v>
      </c>
      <c r="C167" s="221">
        <f>SUM(C168:C171)</f>
        <v>0</v>
      </c>
      <c r="D167" s="221">
        <f>C167/B167*100</f>
        <v>0</v>
      </c>
      <c r="E167" s="221">
        <f>SUM(E168:E171)</f>
        <v>0</v>
      </c>
      <c r="F167" s="221">
        <f>E167/B167*100</f>
        <v>0</v>
      </c>
      <c r="G167" s="221">
        <f>SUM(G168:G171)</f>
        <v>0</v>
      </c>
      <c r="H167" s="221">
        <f>G167/B167*100</f>
        <v>0</v>
      </c>
      <c r="I167" s="221">
        <f>B167-G167</f>
        <v>1747.5</v>
      </c>
      <c r="J167" s="478" t="s">
        <v>438</v>
      </c>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row>
    <row r="168" spans="1:42" s="8" customFormat="1" ht="19.5" hidden="1" x14ac:dyDescent="0.25">
      <c r="A168" s="61" t="s">
        <v>0</v>
      </c>
      <c r="B168" s="221">
        <v>0</v>
      </c>
      <c r="C168" s="221">
        <v>0</v>
      </c>
      <c r="D168" s="221">
        <v>0</v>
      </c>
      <c r="E168" s="221">
        <v>0</v>
      </c>
      <c r="F168" s="221">
        <v>0</v>
      </c>
      <c r="G168" s="221">
        <v>0</v>
      </c>
      <c r="H168" s="221">
        <v>0</v>
      </c>
      <c r="I168" s="221">
        <f>B168-G168</f>
        <v>0</v>
      </c>
      <c r="J168" s="487"/>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row>
    <row r="169" spans="1:42" s="9" customFormat="1" ht="19.5" hidden="1" x14ac:dyDescent="0.25">
      <c r="A169" s="61" t="s">
        <v>1</v>
      </c>
      <c r="B169" s="226">
        <v>1747.5</v>
      </c>
      <c r="C169" s="227">
        <v>0</v>
      </c>
      <c r="D169" s="221">
        <v>0</v>
      </c>
      <c r="E169" s="227">
        <v>0</v>
      </c>
      <c r="F169" s="221">
        <v>0</v>
      </c>
      <c r="G169" s="227">
        <v>0</v>
      </c>
      <c r="H169" s="221">
        <v>0</v>
      </c>
      <c r="I169" s="221">
        <f>B169-G169</f>
        <v>1747.5</v>
      </c>
      <c r="J169" s="487"/>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row>
    <row r="170" spans="1:42" s="8" customFormat="1" hidden="1" x14ac:dyDescent="0.25">
      <c r="A170" s="62" t="s">
        <v>2</v>
      </c>
      <c r="B170" s="228">
        <v>0</v>
      </c>
      <c r="C170" s="229">
        <v>0</v>
      </c>
      <c r="D170" s="222">
        <v>0</v>
      </c>
      <c r="E170" s="229">
        <v>0</v>
      </c>
      <c r="F170" s="222">
        <v>0</v>
      </c>
      <c r="G170" s="229">
        <v>0</v>
      </c>
      <c r="H170" s="222">
        <v>0</v>
      </c>
      <c r="I170" s="222">
        <f>B170-G170</f>
        <v>0</v>
      </c>
      <c r="J170" s="487"/>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row>
    <row r="171" spans="1:42" s="8" customFormat="1" hidden="1" x14ac:dyDescent="0.25">
      <c r="A171" s="60" t="s">
        <v>3</v>
      </c>
      <c r="B171" s="222">
        <v>0</v>
      </c>
      <c r="C171" s="222">
        <v>0</v>
      </c>
      <c r="D171" s="222">
        <v>0</v>
      </c>
      <c r="E171" s="222">
        <v>0</v>
      </c>
      <c r="F171" s="222">
        <v>0</v>
      </c>
      <c r="G171" s="222">
        <v>0</v>
      </c>
      <c r="H171" s="222">
        <v>0</v>
      </c>
      <c r="I171" s="222">
        <f>B171-G171</f>
        <v>0</v>
      </c>
      <c r="J171" s="488"/>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row>
    <row r="172" spans="1:42" s="42" customFormat="1" ht="18.75" hidden="1" customHeight="1" x14ac:dyDescent="0.25">
      <c r="A172" s="474" t="s">
        <v>141</v>
      </c>
      <c r="B172" s="475"/>
      <c r="C172" s="475"/>
      <c r="D172" s="475"/>
      <c r="E172" s="475"/>
      <c r="F172" s="475"/>
      <c r="G172" s="475"/>
      <c r="H172" s="475"/>
      <c r="I172" s="475"/>
      <c r="J172" s="490"/>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row>
    <row r="173" spans="1:42" s="8" customFormat="1" ht="18.75" hidden="1" customHeight="1" x14ac:dyDescent="0.25">
      <c r="A173" s="471" t="s">
        <v>322</v>
      </c>
      <c r="B173" s="472"/>
      <c r="C173" s="472"/>
      <c r="D173" s="472"/>
      <c r="E173" s="472"/>
      <c r="F173" s="472"/>
      <c r="G173" s="472"/>
      <c r="H173" s="472"/>
      <c r="I173" s="472"/>
      <c r="J173" s="473"/>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row>
    <row r="174" spans="1:42" s="8" customFormat="1" ht="18.75" hidden="1" customHeight="1" x14ac:dyDescent="0.25">
      <c r="A174" s="511" t="s">
        <v>239</v>
      </c>
      <c r="B174" s="512"/>
      <c r="C174" s="512"/>
      <c r="D174" s="512"/>
      <c r="E174" s="512"/>
      <c r="F174" s="512"/>
      <c r="G174" s="512"/>
      <c r="H174" s="512"/>
      <c r="I174" s="512"/>
      <c r="J174" s="513"/>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row>
    <row r="175" spans="1:42" s="8" customFormat="1" ht="84" hidden="1" customHeight="1" x14ac:dyDescent="0.25">
      <c r="A175" s="173" t="s">
        <v>323</v>
      </c>
      <c r="B175" s="221">
        <f>SUM(B176:B179)</f>
        <v>87061.900000000009</v>
      </c>
      <c r="C175" s="221">
        <f>SUM(C176:C179)</f>
        <v>0</v>
      </c>
      <c r="D175" s="221">
        <f>C175/B175*100</f>
        <v>0</v>
      </c>
      <c r="E175" s="221">
        <f>SUM(E176:E179)</f>
        <v>0</v>
      </c>
      <c r="F175" s="221">
        <f>E175/B175*100</f>
        <v>0</v>
      </c>
      <c r="G175" s="221">
        <f>SUM(G176:G179)</f>
        <v>0</v>
      </c>
      <c r="H175" s="221">
        <f>G175/B175*100</f>
        <v>0</v>
      </c>
      <c r="I175" s="221">
        <f>B175-G175</f>
        <v>87061.900000000009</v>
      </c>
      <c r="J175" s="514" t="s">
        <v>352</v>
      </c>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row>
    <row r="176" spans="1:42" s="8" customFormat="1" ht="19.5" hidden="1" x14ac:dyDescent="0.25">
      <c r="A176" s="61" t="s">
        <v>0</v>
      </c>
      <c r="B176" s="221">
        <v>85053.1</v>
      </c>
      <c r="C176" s="221">
        <v>0</v>
      </c>
      <c r="D176" s="221">
        <f>C176/B176*100</f>
        <v>0</v>
      </c>
      <c r="E176" s="221">
        <v>0</v>
      </c>
      <c r="F176" s="221">
        <f>E176/B176*100</f>
        <v>0</v>
      </c>
      <c r="G176" s="221">
        <v>0</v>
      </c>
      <c r="H176" s="221">
        <f>G176/B176*100</f>
        <v>0</v>
      </c>
      <c r="I176" s="221">
        <f>B176-G176</f>
        <v>85053.1</v>
      </c>
      <c r="J176" s="515"/>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row>
    <row r="177" spans="1:42" s="9" customFormat="1" ht="19.5" hidden="1" x14ac:dyDescent="0.25">
      <c r="A177" s="61" t="s">
        <v>1</v>
      </c>
      <c r="B177" s="226">
        <v>2008.8</v>
      </c>
      <c r="C177" s="227">
        <v>0</v>
      </c>
      <c r="D177" s="221">
        <v>0</v>
      </c>
      <c r="E177" s="227">
        <v>0</v>
      </c>
      <c r="F177" s="221">
        <v>0</v>
      </c>
      <c r="G177" s="227">
        <v>0</v>
      </c>
      <c r="H177" s="221">
        <v>0</v>
      </c>
      <c r="I177" s="221">
        <f>B177-G177</f>
        <v>2008.8</v>
      </c>
      <c r="J177" s="515"/>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row>
    <row r="178" spans="1:42" s="8" customFormat="1" hidden="1" x14ac:dyDescent="0.25">
      <c r="A178" s="62" t="s">
        <v>2</v>
      </c>
      <c r="B178" s="228">
        <v>0</v>
      </c>
      <c r="C178" s="229">
        <v>0</v>
      </c>
      <c r="D178" s="222">
        <v>0</v>
      </c>
      <c r="E178" s="229">
        <v>0</v>
      </c>
      <c r="F178" s="222">
        <v>0</v>
      </c>
      <c r="G178" s="229">
        <v>0</v>
      </c>
      <c r="H178" s="222">
        <v>0</v>
      </c>
      <c r="I178" s="222">
        <f>B178-G178</f>
        <v>0</v>
      </c>
      <c r="J178" s="515"/>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row>
    <row r="179" spans="1:42" s="8" customFormat="1" ht="18.75" hidden="1" customHeight="1" x14ac:dyDescent="0.25">
      <c r="A179" s="60" t="s">
        <v>3</v>
      </c>
      <c r="B179" s="222">
        <v>0</v>
      </c>
      <c r="C179" s="222">
        <v>0</v>
      </c>
      <c r="D179" s="222">
        <v>0</v>
      </c>
      <c r="E179" s="222">
        <v>0</v>
      </c>
      <c r="F179" s="222">
        <v>0</v>
      </c>
      <c r="G179" s="222">
        <v>0</v>
      </c>
      <c r="H179" s="222">
        <v>0</v>
      </c>
      <c r="I179" s="222">
        <f>B179-G179</f>
        <v>0</v>
      </c>
      <c r="J179" s="515"/>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row>
    <row r="180" spans="1:42" s="8" customFormat="1" ht="19.5" hidden="1" customHeight="1" x14ac:dyDescent="0.25">
      <c r="A180" s="68" t="s">
        <v>0</v>
      </c>
      <c r="B180" s="175">
        <v>0</v>
      </c>
      <c r="C180" s="175">
        <v>0</v>
      </c>
      <c r="D180" s="175">
        <f>SUM(D181:D184)</f>
        <v>0</v>
      </c>
      <c r="E180" s="175">
        <v>0</v>
      </c>
      <c r="F180" s="175">
        <f>SUM(F181:F184)</f>
        <v>0</v>
      </c>
      <c r="G180" s="175">
        <v>0</v>
      </c>
      <c r="H180" s="175">
        <f>SUM(H181:H184)</f>
        <v>0</v>
      </c>
      <c r="I180" s="175">
        <v>0</v>
      </c>
      <c r="J180" s="515"/>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row>
    <row r="181" spans="1:42" s="8" customFormat="1" ht="39" hidden="1" customHeight="1" x14ac:dyDescent="0.25">
      <c r="A181" s="71" t="s">
        <v>232</v>
      </c>
      <c r="B181" s="175">
        <v>0</v>
      </c>
      <c r="C181" s="175">
        <v>0</v>
      </c>
      <c r="D181" s="175">
        <v>0</v>
      </c>
      <c r="E181" s="175">
        <v>0</v>
      </c>
      <c r="F181" s="175">
        <v>0</v>
      </c>
      <c r="G181" s="175">
        <v>0</v>
      </c>
      <c r="H181" s="175">
        <v>0</v>
      </c>
      <c r="I181" s="175">
        <f>B181-G181</f>
        <v>0</v>
      </c>
      <c r="J181" s="515"/>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row>
    <row r="182" spans="1:42" s="8" customFormat="1" ht="18.75" hidden="1" customHeight="1" x14ac:dyDescent="0.25">
      <c r="A182" s="72" t="s">
        <v>2</v>
      </c>
      <c r="B182" s="176">
        <v>0</v>
      </c>
      <c r="C182" s="176">
        <v>0</v>
      </c>
      <c r="D182" s="176">
        <v>0</v>
      </c>
      <c r="E182" s="176">
        <v>0</v>
      </c>
      <c r="F182" s="176">
        <v>0</v>
      </c>
      <c r="G182" s="176">
        <v>0</v>
      </c>
      <c r="H182" s="176">
        <v>0</v>
      </c>
      <c r="I182" s="176">
        <f>B182-G182</f>
        <v>0</v>
      </c>
      <c r="J182" s="515"/>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row>
    <row r="183" spans="1:42" s="8" customFormat="1" ht="18.75" hidden="1" customHeight="1" x14ac:dyDescent="0.25">
      <c r="A183" s="72" t="s">
        <v>3</v>
      </c>
      <c r="B183" s="176">
        <v>0</v>
      </c>
      <c r="C183" s="176">
        <v>0</v>
      </c>
      <c r="D183" s="176">
        <v>0</v>
      </c>
      <c r="E183" s="176">
        <v>0</v>
      </c>
      <c r="F183" s="176">
        <v>0</v>
      </c>
      <c r="G183" s="176">
        <v>0</v>
      </c>
      <c r="H183" s="176">
        <v>0</v>
      </c>
      <c r="I183" s="176">
        <v>0</v>
      </c>
      <c r="J183" s="516"/>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row>
    <row r="184" spans="1:42" hidden="1" x14ac:dyDescent="0.25">
      <c r="A184" s="511" t="s">
        <v>276</v>
      </c>
      <c r="B184" s="512"/>
      <c r="C184" s="512"/>
      <c r="D184" s="512"/>
      <c r="E184" s="512"/>
      <c r="F184" s="512"/>
      <c r="G184" s="512"/>
      <c r="H184" s="512"/>
      <c r="I184" s="512"/>
      <c r="J184" s="513"/>
    </row>
    <row r="185" spans="1:42" s="18" customFormat="1" ht="20.100000000000001" customHeight="1" x14ac:dyDescent="0.25">
      <c r="A185" s="481" t="s">
        <v>324</v>
      </c>
      <c r="B185" s="482"/>
      <c r="C185" s="482"/>
      <c r="D185" s="482"/>
      <c r="E185" s="482"/>
      <c r="F185" s="482"/>
      <c r="G185" s="482"/>
      <c r="H185" s="482"/>
      <c r="I185" s="482"/>
      <c r="J185" s="483"/>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c r="AK185" s="194"/>
      <c r="AL185" s="194"/>
      <c r="AM185" s="194"/>
      <c r="AN185" s="194"/>
      <c r="AO185" s="194"/>
      <c r="AP185" s="194"/>
    </row>
    <row r="186" spans="1:42" s="7" customFormat="1" ht="20.100000000000001" customHeight="1" x14ac:dyDescent="0.25">
      <c r="A186" s="484" t="s">
        <v>325</v>
      </c>
      <c r="B186" s="485"/>
      <c r="C186" s="485"/>
      <c r="D186" s="485"/>
      <c r="E186" s="485"/>
      <c r="F186" s="485"/>
      <c r="G186" s="485"/>
      <c r="H186" s="485"/>
      <c r="I186" s="485"/>
      <c r="J186" s="489"/>
      <c r="K186" s="206"/>
      <c r="L186" s="206"/>
      <c r="M186" s="206"/>
      <c r="N186" s="206"/>
      <c r="O186" s="206"/>
      <c r="P186" s="206"/>
      <c r="Q186" s="206"/>
      <c r="R186" s="206"/>
      <c r="S186" s="206"/>
      <c r="T186" s="206"/>
      <c r="U186" s="206"/>
      <c r="V186" s="206"/>
      <c r="W186" s="206"/>
      <c r="X186" s="206"/>
      <c r="Y186" s="206"/>
      <c r="Z186" s="206"/>
      <c r="AA186" s="206"/>
      <c r="AB186" s="206"/>
      <c r="AC186" s="206"/>
      <c r="AD186" s="206"/>
      <c r="AE186" s="206"/>
      <c r="AF186" s="206"/>
      <c r="AG186" s="206"/>
      <c r="AH186" s="206"/>
      <c r="AI186" s="206"/>
      <c r="AJ186" s="206"/>
      <c r="AK186" s="206"/>
      <c r="AL186" s="206"/>
      <c r="AM186" s="206"/>
      <c r="AN186" s="206"/>
      <c r="AO186" s="206"/>
      <c r="AP186" s="206"/>
    </row>
    <row r="187" spans="1:42" s="19" customFormat="1" ht="20.100000000000001" customHeight="1" x14ac:dyDescent="0.25">
      <c r="A187" s="468" t="s">
        <v>231</v>
      </c>
      <c r="B187" s="469"/>
      <c r="C187" s="469"/>
      <c r="D187" s="469"/>
      <c r="E187" s="469"/>
      <c r="F187" s="469"/>
      <c r="G187" s="469"/>
      <c r="H187" s="469"/>
      <c r="I187" s="469"/>
      <c r="J187" s="470"/>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row>
    <row r="188" spans="1:42" ht="20.100000000000001" customHeight="1" x14ac:dyDescent="0.25">
      <c r="A188" s="484" t="s">
        <v>58</v>
      </c>
      <c r="B188" s="485"/>
      <c r="C188" s="485"/>
      <c r="D188" s="485"/>
      <c r="E188" s="485"/>
      <c r="F188" s="485"/>
      <c r="G188" s="485"/>
      <c r="H188" s="485"/>
      <c r="I188" s="485"/>
      <c r="J188" s="489"/>
    </row>
    <row r="189" spans="1:42" s="6" customFormat="1" ht="20.100000000000001" hidden="1" customHeight="1" x14ac:dyDescent="0.25">
      <c r="A189" s="378" t="s">
        <v>156</v>
      </c>
      <c r="B189" s="379"/>
      <c r="C189" s="379"/>
      <c r="D189" s="379"/>
      <c r="E189" s="379"/>
      <c r="F189" s="379"/>
      <c r="G189" s="379"/>
      <c r="H189" s="379"/>
      <c r="I189" s="379"/>
      <c r="J189" s="380"/>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row>
    <row r="190" spans="1:42" s="6" customFormat="1" ht="20.100000000000001" hidden="1" customHeight="1" x14ac:dyDescent="0.25">
      <c r="A190" s="378" t="s">
        <v>273</v>
      </c>
      <c r="B190" s="379"/>
      <c r="C190" s="379"/>
      <c r="D190" s="379"/>
      <c r="E190" s="379"/>
      <c r="F190" s="379"/>
      <c r="G190" s="379"/>
      <c r="H190" s="379"/>
      <c r="I190" s="379"/>
      <c r="J190" s="380"/>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row>
    <row r="191" spans="1:42" ht="20.100000000000001" hidden="1" customHeight="1" x14ac:dyDescent="0.25">
      <c r="A191" s="511" t="s">
        <v>326</v>
      </c>
      <c r="B191" s="512"/>
      <c r="C191" s="512"/>
      <c r="D191" s="512"/>
      <c r="E191" s="512"/>
      <c r="F191" s="512"/>
      <c r="G191" s="512"/>
      <c r="H191" s="512"/>
      <c r="I191" s="512"/>
      <c r="J191" s="513"/>
    </row>
    <row r="192" spans="1:42" s="8" customFormat="1" ht="191.25" hidden="1" customHeight="1" x14ac:dyDescent="0.25">
      <c r="A192" s="168" t="s">
        <v>360</v>
      </c>
      <c r="B192" s="221">
        <f>SUM(B193:B196)</f>
        <v>640486.80000000005</v>
      </c>
      <c r="C192" s="221">
        <f>SUM(C193:C196)</f>
        <v>0</v>
      </c>
      <c r="D192" s="221">
        <f>C192/B192*100</f>
        <v>0</v>
      </c>
      <c r="E192" s="221">
        <f>SUM(E193:E196)</f>
        <v>0</v>
      </c>
      <c r="F192" s="221">
        <f>E192/B192*100</f>
        <v>0</v>
      </c>
      <c r="G192" s="221">
        <f>SUM(G193:G196)</f>
        <v>0</v>
      </c>
      <c r="H192" s="221">
        <f>G192/B192*100</f>
        <v>0</v>
      </c>
      <c r="I192" s="221">
        <f t="shared" ref="I192:I212" si="16">B192-G192</f>
        <v>640486.80000000005</v>
      </c>
      <c r="J192" s="478" t="s">
        <v>361</v>
      </c>
      <c r="K192" s="235"/>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row>
    <row r="193" spans="1:42" s="8" customFormat="1" ht="19.5" hidden="1" x14ac:dyDescent="0.25">
      <c r="A193" s="68" t="s">
        <v>0</v>
      </c>
      <c r="B193" s="221">
        <f>B199+B204</f>
        <v>0</v>
      </c>
      <c r="C193" s="231">
        <v>0</v>
      </c>
      <c r="D193" s="221">
        <v>0</v>
      </c>
      <c r="E193" s="222">
        <v>0</v>
      </c>
      <c r="F193" s="221">
        <v>0</v>
      </c>
      <c r="G193" s="222">
        <v>0</v>
      </c>
      <c r="H193" s="221">
        <v>0</v>
      </c>
      <c r="I193" s="221">
        <f t="shared" si="16"/>
        <v>0</v>
      </c>
      <c r="J193" s="487"/>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row>
    <row r="194" spans="1:42" s="138" customFormat="1" ht="20.25" hidden="1" customHeight="1" x14ac:dyDescent="0.25">
      <c r="A194" s="110" t="s">
        <v>123</v>
      </c>
      <c r="B194" s="221">
        <f t="shared" ref="B194:B196" si="17">B200+B205</f>
        <v>602057.60000000009</v>
      </c>
      <c r="C194" s="221">
        <v>0</v>
      </c>
      <c r="D194" s="221">
        <f>C194/B194*100</f>
        <v>0</v>
      </c>
      <c r="E194" s="221">
        <v>0</v>
      </c>
      <c r="F194" s="221">
        <f>E194/B194*100</f>
        <v>0</v>
      </c>
      <c r="G194" s="221">
        <v>0</v>
      </c>
      <c r="H194" s="221">
        <f>G194/B194*100</f>
        <v>0</v>
      </c>
      <c r="I194" s="221">
        <f t="shared" si="16"/>
        <v>602057.60000000009</v>
      </c>
      <c r="J194" s="487"/>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row>
    <row r="195" spans="1:42" s="8" customFormat="1" hidden="1" x14ac:dyDescent="0.25">
      <c r="A195" s="72" t="s">
        <v>2</v>
      </c>
      <c r="B195" s="221">
        <f t="shared" si="17"/>
        <v>38429.200000000004</v>
      </c>
      <c r="C195" s="222">
        <v>0</v>
      </c>
      <c r="D195" s="222">
        <f>C195/B195*100</f>
        <v>0</v>
      </c>
      <c r="E195" s="222">
        <v>0</v>
      </c>
      <c r="F195" s="222">
        <f>E195/B195*100</f>
        <v>0</v>
      </c>
      <c r="G195" s="222">
        <v>0</v>
      </c>
      <c r="H195" s="222">
        <f>G195/B195*100</f>
        <v>0</v>
      </c>
      <c r="I195" s="222">
        <f t="shared" si="16"/>
        <v>38429.200000000004</v>
      </c>
      <c r="J195" s="487"/>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row>
    <row r="196" spans="1:42" s="8" customFormat="1" hidden="1" x14ac:dyDescent="0.25">
      <c r="A196" s="72" t="s">
        <v>3</v>
      </c>
      <c r="B196" s="221">
        <f t="shared" si="17"/>
        <v>0</v>
      </c>
      <c r="C196" s="234">
        <v>0</v>
      </c>
      <c r="D196" s="222">
        <v>0</v>
      </c>
      <c r="E196" s="222">
        <v>0</v>
      </c>
      <c r="F196" s="222">
        <v>0</v>
      </c>
      <c r="G196" s="222">
        <v>0</v>
      </c>
      <c r="H196" s="222">
        <v>0</v>
      </c>
      <c r="I196" s="222">
        <f t="shared" si="16"/>
        <v>0</v>
      </c>
      <c r="J196" s="488"/>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row>
    <row r="197" spans="1:42" s="8" customFormat="1" hidden="1" x14ac:dyDescent="0.25">
      <c r="A197" s="509" t="s">
        <v>38</v>
      </c>
      <c r="B197" s="509"/>
      <c r="C197" s="509"/>
      <c r="D197" s="509"/>
      <c r="E197" s="509"/>
      <c r="F197" s="509"/>
      <c r="G197" s="509"/>
      <c r="H197" s="509"/>
      <c r="I197" s="509"/>
      <c r="J197" s="509"/>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row>
    <row r="198" spans="1:42" s="8" customFormat="1" hidden="1" x14ac:dyDescent="0.25">
      <c r="A198" s="237" t="s">
        <v>39</v>
      </c>
      <c r="B198" s="221">
        <f>SUM(B199:B202)</f>
        <v>60456.700000000004</v>
      </c>
      <c r="C198" s="221">
        <f>SUM(C199:C202)</f>
        <v>0</v>
      </c>
      <c r="D198" s="221">
        <f>C198/B198*100</f>
        <v>0</v>
      </c>
      <c r="E198" s="221">
        <f>SUM(E199:E202)</f>
        <v>0</v>
      </c>
      <c r="F198" s="221">
        <f>E198/B198*100</f>
        <v>0</v>
      </c>
      <c r="G198" s="221">
        <f>SUM(G199:G202)</f>
        <v>0</v>
      </c>
      <c r="H198" s="221">
        <f>G198/B198*100</f>
        <v>0</v>
      </c>
      <c r="I198" s="221">
        <f t="shared" ref="I198:I207" si="18">B198-G198</f>
        <v>60456.700000000004</v>
      </c>
      <c r="J198" s="510"/>
      <c r="K198" s="236" t="s">
        <v>362</v>
      </c>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row>
    <row r="199" spans="1:42" s="8" customFormat="1" ht="19.5" hidden="1" x14ac:dyDescent="0.25">
      <c r="A199" s="238" t="s">
        <v>0</v>
      </c>
      <c r="B199" s="221">
        <v>0</v>
      </c>
      <c r="C199" s="221">
        <v>0</v>
      </c>
      <c r="D199" s="221">
        <v>0</v>
      </c>
      <c r="E199" s="221">
        <v>0</v>
      </c>
      <c r="F199" s="221">
        <v>0</v>
      </c>
      <c r="G199" s="221">
        <v>0</v>
      </c>
      <c r="H199" s="221">
        <v>0</v>
      </c>
      <c r="I199" s="221">
        <f t="shared" si="18"/>
        <v>0</v>
      </c>
      <c r="J199" s="51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row>
    <row r="200" spans="1:42" s="8" customFormat="1" ht="19.5" hidden="1" x14ac:dyDescent="0.25">
      <c r="A200" s="238" t="s">
        <v>1</v>
      </c>
      <c r="B200" s="221">
        <v>56829.3</v>
      </c>
      <c r="C200" s="221">
        <v>0</v>
      </c>
      <c r="D200" s="221">
        <f>C200/B200*100</f>
        <v>0</v>
      </c>
      <c r="E200" s="221">
        <v>0</v>
      </c>
      <c r="F200" s="221">
        <f>E200/B200*100</f>
        <v>0</v>
      </c>
      <c r="G200" s="221">
        <v>0</v>
      </c>
      <c r="H200" s="221">
        <f>G200/B200*100</f>
        <v>0</v>
      </c>
      <c r="I200" s="221">
        <f t="shared" si="18"/>
        <v>56829.3</v>
      </c>
      <c r="J200" s="51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row>
    <row r="201" spans="1:42" s="8" customFormat="1" hidden="1" x14ac:dyDescent="0.25">
      <c r="A201" s="239" t="s">
        <v>2</v>
      </c>
      <c r="B201" s="222">
        <v>3627.4</v>
      </c>
      <c r="C201" s="222">
        <v>0</v>
      </c>
      <c r="D201" s="222">
        <v>0</v>
      </c>
      <c r="E201" s="222">
        <v>0</v>
      </c>
      <c r="F201" s="222">
        <v>0</v>
      </c>
      <c r="G201" s="222">
        <v>0</v>
      </c>
      <c r="H201" s="222">
        <v>0</v>
      </c>
      <c r="I201" s="222">
        <f t="shared" si="18"/>
        <v>3627.4</v>
      </c>
      <c r="J201" s="51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row>
    <row r="202" spans="1:42" s="8" customFormat="1" hidden="1" x14ac:dyDescent="0.25">
      <c r="A202" s="239" t="s">
        <v>3</v>
      </c>
      <c r="B202" s="222">
        <v>0</v>
      </c>
      <c r="C202" s="222">
        <v>0</v>
      </c>
      <c r="D202" s="222">
        <v>0</v>
      </c>
      <c r="E202" s="222">
        <v>0</v>
      </c>
      <c r="F202" s="222">
        <v>0</v>
      </c>
      <c r="G202" s="222">
        <v>0</v>
      </c>
      <c r="H202" s="222">
        <v>0</v>
      </c>
      <c r="I202" s="222">
        <f t="shared" si="18"/>
        <v>0</v>
      </c>
      <c r="J202" s="51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row>
    <row r="203" spans="1:42" s="8" customFormat="1" hidden="1" x14ac:dyDescent="0.25">
      <c r="A203" s="258" t="s">
        <v>40</v>
      </c>
      <c r="B203" s="221">
        <f>SUM(B204:B207)</f>
        <v>580030.10000000009</v>
      </c>
      <c r="C203" s="221">
        <f>SUM(C204:C207)</f>
        <v>0</v>
      </c>
      <c r="D203" s="221">
        <f>C203/B203*100</f>
        <v>0</v>
      </c>
      <c r="E203" s="221">
        <f>SUM(E204:E207)</f>
        <v>0</v>
      </c>
      <c r="F203" s="221">
        <f>E203/B203*100</f>
        <v>0</v>
      </c>
      <c r="G203" s="221">
        <f>SUM(G204:G207)</f>
        <v>0</v>
      </c>
      <c r="H203" s="221">
        <f>G203/B203*100</f>
        <v>0</v>
      </c>
      <c r="I203" s="221">
        <f t="shared" si="18"/>
        <v>580030.10000000009</v>
      </c>
      <c r="J203" s="51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row>
    <row r="204" spans="1:42" s="8" customFormat="1" ht="19.5" hidden="1" x14ac:dyDescent="0.25">
      <c r="A204" s="61" t="s">
        <v>0</v>
      </c>
      <c r="B204" s="221">
        <v>0</v>
      </c>
      <c r="C204" s="221">
        <v>0</v>
      </c>
      <c r="D204" s="221">
        <v>0</v>
      </c>
      <c r="E204" s="221">
        <v>0</v>
      </c>
      <c r="F204" s="221">
        <v>0</v>
      </c>
      <c r="G204" s="221">
        <v>0</v>
      </c>
      <c r="H204" s="221">
        <v>0</v>
      </c>
      <c r="I204" s="221">
        <f t="shared" si="18"/>
        <v>0</v>
      </c>
      <c r="J204" s="51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row>
    <row r="205" spans="1:42" s="8" customFormat="1" ht="19.5" hidden="1" x14ac:dyDescent="0.25">
      <c r="A205" s="61" t="s">
        <v>1</v>
      </c>
      <c r="B205" s="232">
        <v>545228.30000000005</v>
      </c>
      <c r="C205" s="221">
        <v>0</v>
      </c>
      <c r="D205" s="221">
        <f>C205/B205*100</f>
        <v>0</v>
      </c>
      <c r="E205" s="221">
        <v>0</v>
      </c>
      <c r="F205" s="221">
        <f>E205/B205*100</f>
        <v>0</v>
      </c>
      <c r="G205" s="221">
        <v>0</v>
      </c>
      <c r="H205" s="221">
        <v>0</v>
      </c>
      <c r="I205" s="221">
        <f t="shared" si="18"/>
        <v>545228.30000000005</v>
      </c>
      <c r="J205" s="51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row>
    <row r="206" spans="1:42" s="8" customFormat="1" hidden="1" x14ac:dyDescent="0.25">
      <c r="A206" s="62" t="s">
        <v>2</v>
      </c>
      <c r="B206" s="233">
        <v>34801.800000000003</v>
      </c>
      <c r="C206" s="222">
        <v>0</v>
      </c>
      <c r="D206" s="222">
        <v>0</v>
      </c>
      <c r="E206" s="222">
        <v>0</v>
      </c>
      <c r="F206" s="222">
        <v>0</v>
      </c>
      <c r="G206" s="222">
        <v>0</v>
      </c>
      <c r="H206" s="222">
        <v>0</v>
      </c>
      <c r="I206" s="222">
        <f t="shared" si="18"/>
        <v>34801.800000000003</v>
      </c>
      <c r="J206" s="51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row>
    <row r="207" spans="1:42" s="8" customFormat="1" hidden="1" x14ac:dyDescent="0.25">
      <c r="A207" s="60" t="s">
        <v>3</v>
      </c>
      <c r="B207" s="222">
        <v>0</v>
      </c>
      <c r="C207" s="222">
        <v>0</v>
      </c>
      <c r="D207" s="222">
        <v>0</v>
      </c>
      <c r="E207" s="222">
        <v>0</v>
      </c>
      <c r="F207" s="222">
        <v>0</v>
      </c>
      <c r="G207" s="222">
        <v>0</v>
      </c>
      <c r="H207" s="222">
        <v>0</v>
      </c>
      <c r="I207" s="222">
        <f t="shared" si="18"/>
        <v>0</v>
      </c>
      <c r="J207" s="51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row>
    <row r="208" spans="1:42" s="8" customFormat="1" ht="63" hidden="1" customHeight="1" x14ac:dyDescent="0.25">
      <c r="A208" s="168" t="s">
        <v>319</v>
      </c>
      <c r="B208" s="221">
        <f>SUM(B209:B212)</f>
        <v>18770.400000000001</v>
      </c>
      <c r="C208" s="221">
        <f>SUM(C209:C212)</f>
        <v>0</v>
      </c>
      <c r="D208" s="221">
        <f>C208/B208*100</f>
        <v>0</v>
      </c>
      <c r="E208" s="221">
        <f>SUM(E209:E212)</f>
        <v>0</v>
      </c>
      <c r="F208" s="221">
        <f>E208/B208*100</f>
        <v>0</v>
      </c>
      <c r="G208" s="221">
        <f>SUM(G209:G212)</f>
        <v>0</v>
      </c>
      <c r="H208" s="221">
        <f>G208/B208*100</f>
        <v>0</v>
      </c>
      <c r="I208" s="221">
        <f t="shared" si="16"/>
        <v>18770.400000000001</v>
      </c>
      <c r="J208" s="478" t="s">
        <v>364</v>
      </c>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row>
    <row r="209" spans="1:42" s="8" customFormat="1" ht="19.5" hidden="1" x14ac:dyDescent="0.25">
      <c r="A209" s="68" t="s">
        <v>0</v>
      </c>
      <c r="B209" s="221">
        <v>0</v>
      </c>
      <c r="C209" s="231">
        <v>0</v>
      </c>
      <c r="D209" s="221">
        <v>0</v>
      </c>
      <c r="E209" s="222">
        <v>0</v>
      </c>
      <c r="F209" s="221">
        <v>0</v>
      </c>
      <c r="G209" s="222">
        <v>0</v>
      </c>
      <c r="H209" s="221">
        <v>0</v>
      </c>
      <c r="I209" s="221">
        <f t="shared" si="16"/>
        <v>0</v>
      </c>
      <c r="J209" s="487"/>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row>
    <row r="210" spans="1:42" s="138" customFormat="1" ht="24.75" hidden="1" customHeight="1" x14ac:dyDescent="0.25">
      <c r="A210" s="71" t="s">
        <v>318</v>
      </c>
      <c r="B210" s="232">
        <v>17644.2</v>
      </c>
      <c r="C210" s="221">
        <v>0</v>
      </c>
      <c r="D210" s="221">
        <f>C210/B210*100</f>
        <v>0</v>
      </c>
      <c r="E210" s="221">
        <v>0</v>
      </c>
      <c r="F210" s="221">
        <f>E210/B210*100</f>
        <v>0</v>
      </c>
      <c r="G210" s="221">
        <v>0</v>
      </c>
      <c r="H210" s="221">
        <f>G210/B210*100</f>
        <v>0</v>
      </c>
      <c r="I210" s="221">
        <f t="shared" si="16"/>
        <v>17644.2</v>
      </c>
      <c r="J210" s="487"/>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s="210"/>
      <c r="AP210" s="210"/>
    </row>
    <row r="211" spans="1:42" s="8" customFormat="1" hidden="1" x14ac:dyDescent="0.25">
      <c r="A211" s="72" t="s">
        <v>2</v>
      </c>
      <c r="B211" s="233">
        <v>1126.2</v>
      </c>
      <c r="C211" s="222">
        <v>0</v>
      </c>
      <c r="D211" s="222">
        <f>C211/B211*100</f>
        <v>0</v>
      </c>
      <c r="E211" s="222">
        <v>0</v>
      </c>
      <c r="F211" s="222">
        <f>E211/B211*100</f>
        <v>0</v>
      </c>
      <c r="G211" s="222">
        <v>0</v>
      </c>
      <c r="H211" s="222">
        <f>G211/B211*100</f>
        <v>0</v>
      </c>
      <c r="I211" s="222">
        <f t="shared" si="16"/>
        <v>1126.2</v>
      </c>
      <c r="J211" s="487"/>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row>
    <row r="212" spans="1:42" s="8" customFormat="1" hidden="1" x14ac:dyDescent="0.25">
      <c r="A212" s="72" t="s">
        <v>3</v>
      </c>
      <c r="B212" s="222">
        <v>0</v>
      </c>
      <c r="C212" s="234">
        <v>0</v>
      </c>
      <c r="D212" s="222">
        <v>0</v>
      </c>
      <c r="E212" s="222">
        <v>0</v>
      </c>
      <c r="F212" s="222">
        <v>0</v>
      </c>
      <c r="G212" s="222">
        <v>0</v>
      </c>
      <c r="H212" s="222">
        <v>0</v>
      </c>
      <c r="I212" s="222">
        <f t="shared" si="16"/>
        <v>0</v>
      </c>
      <c r="J212" s="488"/>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row>
    <row r="213" spans="1:42" x14ac:dyDescent="0.25">
      <c r="A213" s="403" t="s">
        <v>61</v>
      </c>
      <c r="B213" s="404"/>
      <c r="C213" s="404"/>
      <c r="D213" s="404"/>
      <c r="E213" s="404"/>
      <c r="F213" s="404"/>
      <c r="G213" s="404"/>
      <c r="H213" s="404"/>
      <c r="I213" s="404"/>
      <c r="J213" s="405"/>
    </row>
    <row r="214" spans="1:42" x14ac:dyDescent="0.25">
      <c r="A214" s="403" t="s">
        <v>15</v>
      </c>
      <c r="B214" s="404"/>
      <c r="C214" s="404"/>
      <c r="D214" s="404"/>
      <c r="E214" s="404"/>
      <c r="F214" s="404"/>
      <c r="G214" s="404"/>
      <c r="H214" s="404"/>
      <c r="I214" s="404"/>
      <c r="J214" s="405"/>
    </row>
    <row r="215" spans="1:42" x14ac:dyDescent="0.25">
      <c r="A215" s="403" t="s">
        <v>29</v>
      </c>
      <c r="B215" s="404"/>
      <c r="C215" s="404"/>
      <c r="D215" s="404"/>
      <c r="E215" s="404"/>
      <c r="F215" s="404"/>
      <c r="G215" s="404"/>
      <c r="H215" s="404"/>
      <c r="I215" s="404"/>
      <c r="J215" s="405"/>
    </row>
    <row r="216" spans="1:42" hidden="1" x14ac:dyDescent="0.25">
      <c r="A216" s="511" t="s">
        <v>276</v>
      </c>
      <c r="B216" s="512"/>
      <c r="C216" s="512"/>
      <c r="D216" s="512"/>
      <c r="E216" s="512"/>
      <c r="F216" s="512"/>
      <c r="G216" s="512"/>
      <c r="H216" s="512"/>
      <c r="I216" s="512"/>
      <c r="J216" s="513"/>
    </row>
    <row r="217" spans="1:42" ht="189.75" hidden="1" customHeight="1" x14ac:dyDescent="0.25">
      <c r="A217" s="167" t="s">
        <v>107</v>
      </c>
      <c r="B217" s="221">
        <f>SUM(B218:B221)</f>
        <v>387997.8</v>
      </c>
      <c r="C217" s="221">
        <f>SUM(C218:C221)</f>
        <v>20164.599999999999</v>
      </c>
      <c r="D217" s="221">
        <f>C217/B217*100</f>
        <v>5.1970913237136909</v>
      </c>
      <c r="E217" s="221">
        <f>SUM(E218:E221)</f>
        <v>20164.599999999999</v>
      </c>
      <c r="F217" s="221">
        <f>E217/B217*100</f>
        <v>5.1970913237136909</v>
      </c>
      <c r="G217" s="221">
        <f>SUM(G218:G221)</f>
        <v>20164.599999999999</v>
      </c>
      <c r="H217" s="221">
        <f>G217/B217*100</f>
        <v>5.1970913237136909</v>
      </c>
      <c r="I217" s="221">
        <f t="shared" ref="I217:I221" si="19">B217-G217</f>
        <v>367833.2</v>
      </c>
      <c r="J217" s="478" t="s">
        <v>365</v>
      </c>
    </row>
    <row r="218" spans="1:42" ht="19.5" hidden="1" x14ac:dyDescent="0.25">
      <c r="A218" s="73" t="s">
        <v>0</v>
      </c>
      <c r="B218" s="221">
        <v>167067.9</v>
      </c>
      <c r="C218" s="221">
        <v>20164.599999999999</v>
      </c>
      <c r="D218" s="221">
        <f>C218/B218*100</f>
        <v>12.069703396044362</v>
      </c>
      <c r="E218" s="221">
        <v>20164.599999999999</v>
      </c>
      <c r="F218" s="221">
        <f>E218/B218*100</f>
        <v>12.069703396044362</v>
      </c>
      <c r="G218" s="221">
        <v>20164.599999999999</v>
      </c>
      <c r="H218" s="221">
        <f>G218/B218*100</f>
        <v>12.069703396044362</v>
      </c>
      <c r="I218" s="221">
        <f t="shared" si="19"/>
        <v>146903.29999999999</v>
      </c>
      <c r="J218" s="487"/>
    </row>
    <row r="219" spans="1:42" ht="19.5" hidden="1" x14ac:dyDescent="0.25">
      <c r="A219" s="74" t="s">
        <v>1</v>
      </c>
      <c r="B219" s="221">
        <v>214069.4</v>
      </c>
      <c r="C219" s="221">
        <v>0</v>
      </c>
      <c r="D219" s="221">
        <f>C219/B219*100</f>
        <v>0</v>
      </c>
      <c r="E219" s="221">
        <v>0</v>
      </c>
      <c r="F219" s="221">
        <f>E219/B219*100</f>
        <v>0</v>
      </c>
      <c r="G219" s="221">
        <v>0</v>
      </c>
      <c r="H219" s="221">
        <f>G219/B219*100</f>
        <v>0</v>
      </c>
      <c r="I219" s="221">
        <f t="shared" si="19"/>
        <v>214069.4</v>
      </c>
      <c r="J219" s="487"/>
    </row>
    <row r="220" spans="1:42" hidden="1" x14ac:dyDescent="0.25">
      <c r="A220" s="75" t="s">
        <v>2</v>
      </c>
      <c r="B220" s="222">
        <v>6860.5</v>
      </c>
      <c r="C220" s="222">
        <v>0</v>
      </c>
      <c r="D220" s="222">
        <v>0</v>
      </c>
      <c r="E220" s="222">
        <v>0</v>
      </c>
      <c r="F220" s="222">
        <v>0</v>
      </c>
      <c r="G220" s="222">
        <v>0</v>
      </c>
      <c r="H220" s="222">
        <v>0</v>
      </c>
      <c r="I220" s="222">
        <f t="shared" si="19"/>
        <v>6860.5</v>
      </c>
      <c r="J220" s="487"/>
    </row>
    <row r="221" spans="1:42" hidden="1" x14ac:dyDescent="0.25">
      <c r="A221" s="69" t="s">
        <v>3</v>
      </c>
      <c r="B221" s="222">
        <v>0</v>
      </c>
      <c r="C221" s="222">
        <v>0</v>
      </c>
      <c r="D221" s="222">
        <v>0</v>
      </c>
      <c r="E221" s="222">
        <v>0</v>
      </c>
      <c r="F221" s="222">
        <v>0</v>
      </c>
      <c r="G221" s="222">
        <v>0</v>
      </c>
      <c r="H221" s="222">
        <v>0</v>
      </c>
      <c r="I221" s="222">
        <f t="shared" si="19"/>
        <v>0</v>
      </c>
      <c r="J221" s="488"/>
    </row>
    <row r="222" spans="1:42" s="18" customFormat="1" ht="20.100000000000001" customHeight="1" x14ac:dyDescent="0.25">
      <c r="A222" s="481" t="s">
        <v>345</v>
      </c>
      <c r="B222" s="482"/>
      <c r="C222" s="482"/>
      <c r="D222" s="482"/>
      <c r="E222" s="482"/>
      <c r="F222" s="482"/>
      <c r="G222" s="482"/>
      <c r="H222" s="482"/>
      <c r="I222" s="482"/>
      <c r="J222" s="483"/>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c r="AK222" s="194"/>
      <c r="AL222" s="194"/>
      <c r="AM222" s="194"/>
      <c r="AN222" s="194"/>
      <c r="AO222" s="194"/>
      <c r="AP222" s="194"/>
    </row>
    <row r="223" spans="1:42" s="8" customFormat="1" ht="20.100000000000001" customHeight="1" x14ac:dyDescent="0.25">
      <c r="A223" s="517" t="s">
        <v>418</v>
      </c>
      <c r="B223" s="518"/>
      <c r="C223" s="518"/>
      <c r="D223" s="518"/>
      <c r="E223" s="518"/>
      <c r="F223" s="518"/>
      <c r="G223" s="518"/>
      <c r="H223" s="518"/>
      <c r="I223" s="518"/>
      <c r="J223" s="519"/>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row>
    <row r="224" spans="1:42" s="19" customFormat="1" ht="20.100000000000001" customHeight="1" x14ac:dyDescent="0.25">
      <c r="A224" s="468" t="s">
        <v>234</v>
      </c>
      <c r="B224" s="469"/>
      <c r="C224" s="469"/>
      <c r="D224" s="469"/>
      <c r="E224" s="469"/>
      <c r="F224" s="469"/>
      <c r="G224" s="469"/>
      <c r="H224" s="469"/>
      <c r="I224" s="469"/>
      <c r="J224" s="470"/>
      <c r="K224" s="195"/>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c r="AG224" s="195"/>
      <c r="AH224" s="195"/>
      <c r="AI224" s="195"/>
      <c r="AJ224" s="195"/>
      <c r="AK224" s="195"/>
      <c r="AL224" s="195"/>
      <c r="AM224" s="195"/>
      <c r="AN224" s="195"/>
      <c r="AO224" s="195"/>
      <c r="AP224" s="195"/>
    </row>
    <row r="225" spans="1:42" s="8" customFormat="1" ht="21.75" customHeight="1" x14ac:dyDescent="0.25">
      <c r="A225" s="517" t="s">
        <v>327</v>
      </c>
      <c r="B225" s="518"/>
      <c r="C225" s="518"/>
      <c r="D225" s="518"/>
      <c r="E225" s="518"/>
      <c r="F225" s="518"/>
      <c r="G225" s="518"/>
      <c r="H225" s="518"/>
      <c r="I225" s="518"/>
      <c r="J225" s="519"/>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row>
    <row r="226" spans="1:42" s="5" customFormat="1" ht="20.100000000000001" hidden="1" customHeight="1" x14ac:dyDescent="0.25">
      <c r="A226" s="393" t="s">
        <v>157</v>
      </c>
      <c r="B226" s="394"/>
      <c r="C226" s="394"/>
      <c r="D226" s="394"/>
      <c r="E226" s="394"/>
      <c r="F226" s="394"/>
      <c r="G226" s="394"/>
      <c r="H226" s="394"/>
      <c r="I226" s="394"/>
      <c r="J226" s="395"/>
      <c r="K226" s="211"/>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c r="AG226" s="211"/>
      <c r="AH226" s="211"/>
      <c r="AI226" s="211"/>
      <c r="AJ226" s="211"/>
      <c r="AK226" s="211"/>
      <c r="AL226" s="211"/>
      <c r="AM226" s="211"/>
      <c r="AN226" s="211"/>
      <c r="AO226" s="211"/>
      <c r="AP226" s="211"/>
    </row>
    <row r="227" spans="1:42" s="5" customFormat="1" ht="20.100000000000001" hidden="1" customHeight="1" x14ac:dyDescent="0.25">
      <c r="A227" s="377" t="s">
        <v>328</v>
      </c>
      <c r="B227" s="399"/>
      <c r="C227" s="399"/>
      <c r="D227" s="399"/>
      <c r="E227" s="399"/>
      <c r="F227" s="399"/>
      <c r="G227" s="399"/>
      <c r="H227" s="399"/>
      <c r="I227" s="399"/>
      <c r="J227" s="400"/>
      <c r="K227" s="211"/>
      <c r="L227" s="211"/>
      <c r="M227" s="211"/>
      <c r="N227" s="211"/>
      <c r="O227" s="211"/>
      <c r="P227" s="211"/>
      <c r="Q227" s="211"/>
      <c r="R227" s="211"/>
      <c r="S227" s="211"/>
      <c r="T227" s="211"/>
      <c r="U227" s="211"/>
      <c r="V227" s="211"/>
      <c r="W227" s="211"/>
      <c r="X227" s="211"/>
      <c r="Y227" s="211"/>
      <c r="Z227" s="211"/>
      <c r="AA227" s="211"/>
      <c r="AB227" s="211"/>
      <c r="AC227" s="211"/>
      <c r="AD227" s="211"/>
      <c r="AE227" s="211"/>
      <c r="AF227" s="211"/>
      <c r="AG227" s="211"/>
      <c r="AH227" s="211"/>
      <c r="AI227" s="211"/>
      <c r="AJ227" s="211"/>
      <c r="AK227" s="211"/>
      <c r="AL227" s="211"/>
      <c r="AM227" s="211"/>
      <c r="AN227" s="211"/>
      <c r="AO227" s="211"/>
      <c r="AP227" s="211"/>
    </row>
    <row r="228" spans="1:42" ht="20.100000000000001" hidden="1" customHeight="1" x14ac:dyDescent="0.25">
      <c r="A228" s="476" t="s">
        <v>119</v>
      </c>
      <c r="B228" s="477"/>
      <c r="C228" s="477"/>
      <c r="D228" s="477"/>
      <c r="E228" s="477"/>
      <c r="F228" s="477"/>
      <c r="G228" s="477"/>
      <c r="H228" s="477"/>
      <c r="I228" s="477"/>
      <c r="J228" s="486"/>
    </row>
    <row r="229" spans="1:42" s="43" customFormat="1" x14ac:dyDescent="0.25">
      <c r="A229" s="403" t="s">
        <v>277</v>
      </c>
      <c r="B229" s="404"/>
      <c r="C229" s="404"/>
      <c r="D229" s="404"/>
      <c r="E229" s="404"/>
      <c r="F229" s="404"/>
      <c r="G229" s="404"/>
      <c r="H229" s="404"/>
      <c r="I229" s="404"/>
      <c r="J229" s="405"/>
    </row>
    <row r="230" spans="1:42" s="45" customFormat="1" x14ac:dyDescent="0.25">
      <c r="A230" s="406" t="s">
        <v>111</v>
      </c>
      <c r="B230" s="406"/>
      <c r="C230" s="406"/>
      <c r="D230" s="406"/>
      <c r="E230" s="406"/>
      <c r="F230" s="406"/>
      <c r="G230" s="406"/>
      <c r="H230" s="406"/>
      <c r="I230" s="406"/>
      <c r="J230" s="407"/>
      <c r="K230" s="204"/>
      <c r="L230" s="204"/>
      <c r="M230" s="204"/>
      <c r="N230" s="204"/>
      <c r="O230" s="204"/>
      <c r="P230" s="204"/>
      <c r="Q230" s="204"/>
      <c r="R230" s="204"/>
      <c r="S230" s="204"/>
      <c r="T230" s="204"/>
      <c r="U230" s="204"/>
      <c r="V230" s="204"/>
      <c r="W230" s="204"/>
      <c r="X230" s="204"/>
      <c r="Y230" s="204"/>
      <c r="Z230" s="204"/>
      <c r="AA230" s="204"/>
      <c r="AB230" s="204"/>
      <c r="AC230" s="204"/>
      <c r="AD230" s="204"/>
      <c r="AE230" s="204"/>
      <c r="AF230" s="204"/>
      <c r="AG230" s="204"/>
      <c r="AH230" s="204"/>
      <c r="AI230" s="204"/>
      <c r="AJ230" s="204"/>
      <c r="AK230" s="204"/>
      <c r="AL230" s="204"/>
      <c r="AM230" s="204"/>
      <c r="AN230" s="204"/>
      <c r="AO230" s="204"/>
      <c r="AP230" s="204"/>
    </row>
    <row r="231" spans="1:42" s="45" customFormat="1" x14ac:dyDescent="0.25">
      <c r="A231" s="449" t="s">
        <v>26</v>
      </c>
      <c r="B231" s="406"/>
      <c r="C231" s="406"/>
      <c r="D231" s="406"/>
      <c r="E231" s="406"/>
      <c r="F231" s="406"/>
      <c r="G231" s="406"/>
      <c r="H231" s="406"/>
      <c r="I231" s="406"/>
      <c r="J231" s="407"/>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4"/>
      <c r="AL231" s="204"/>
      <c r="AM231" s="204"/>
      <c r="AN231" s="204"/>
      <c r="AO231" s="204"/>
      <c r="AP231" s="204"/>
    </row>
    <row r="232" spans="1:42" s="147" customFormat="1" x14ac:dyDescent="0.25">
      <c r="A232" s="430" t="s">
        <v>176</v>
      </c>
      <c r="B232" s="431"/>
      <c r="C232" s="431"/>
      <c r="D232" s="431"/>
      <c r="E232" s="431"/>
      <c r="F232" s="431"/>
      <c r="G232" s="431"/>
      <c r="H232" s="431"/>
      <c r="I232" s="431"/>
      <c r="J232" s="43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row>
    <row r="233" spans="1:42" hidden="1" x14ac:dyDescent="0.25">
      <c r="A233" s="476" t="s">
        <v>119</v>
      </c>
      <c r="B233" s="477"/>
      <c r="C233" s="477"/>
      <c r="D233" s="477"/>
      <c r="E233" s="477"/>
      <c r="F233" s="477"/>
      <c r="G233" s="477"/>
      <c r="H233" s="477"/>
      <c r="I233" s="477"/>
      <c r="J233" s="486"/>
    </row>
    <row r="234" spans="1:42" ht="135" hidden="1" customHeight="1" x14ac:dyDescent="0.25">
      <c r="A234" s="167" t="s">
        <v>62</v>
      </c>
      <c r="B234" s="221">
        <f>SUM(B235:B238)</f>
        <v>5000</v>
      </c>
      <c r="C234" s="221">
        <f>SUM(C235:C238)</f>
        <v>1213.2</v>
      </c>
      <c r="D234" s="221">
        <f>C234/B234*100</f>
        <v>24.264000000000003</v>
      </c>
      <c r="E234" s="221">
        <f>SUM(E235:E238)</f>
        <v>1213.2</v>
      </c>
      <c r="F234" s="221">
        <f>E234/B234*100</f>
        <v>24.264000000000003</v>
      </c>
      <c r="G234" s="221">
        <f>SUM(G235:G238)</f>
        <v>1213.2</v>
      </c>
      <c r="H234" s="221">
        <f>G234/B234*100</f>
        <v>24.264000000000003</v>
      </c>
      <c r="I234" s="221">
        <f>B234-G234</f>
        <v>3786.8</v>
      </c>
      <c r="J234" s="478" t="s">
        <v>442</v>
      </c>
    </row>
    <row r="235" spans="1:42" ht="27.75" hidden="1" customHeight="1" x14ac:dyDescent="0.25">
      <c r="A235" s="73" t="s">
        <v>0</v>
      </c>
      <c r="B235" s="221">
        <v>0</v>
      </c>
      <c r="C235" s="221">
        <v>0</v>
      </c>
      <c r="D235" s="221">
        <v>0</v>
      </c>
      <c r="E235" s="221">
        <v>0</v>
      </c>
      <c r="F235" s="221">
        <v>0</v>
      </c>
      <c r="G235" s="221">
        <v>0</v>
      </c>
      <c r="H235" s="221">
        <v>0</v>
      </c>
      <c r="I235" s="221">
        <f>B235-G235</f>
        <v>0</v>
      </c>
      <c r="J235" s="487"/>
    </row>
    <row r="236" spans="1:42" ht="27.75" hidden="1" customHeight="1" x14ac:dyDescent="0.25">
      <c r="A236" s="76" t="s">
        <v>1</v>
      </c>
      <c r="B236" s="221">
        <v>5000</v>
      </c>
      <c r="C236" s="221">
        <v>1213.2</v>
      </c>
      <c r="D236" s="221">
        <f>C236/B236*100</f>
        <v>24.264000000000003</v>
      </c>
      <c r="E236" s="221">
        <v>1213.2</v>
      </c>
      <c r="F236" s="221">
        <f>E236/B236*100</f>
        <v>24.264000000000003</v>
      </c>
      <c r="G236" s="221">
        <v>1213.2</v>
      </c>
      <c r="H236" s="221">
        <f>G236/B236*100</f>
        <v>24.264000000000003</v>
      </c>
      <c r="I236" s="221">
        <f>B236-G236</f>
        <v>3786.8</v>
      </c>
      <c r="J236" s="487"/>
    </row>
    <row r="237" spans="1:42" ht="27.75" hidden="1" customHeight="1" x14ac:dyDescent="0.25">
      <c r="A237" s="77" t="s">
        <v>2</v>
      </c>
      <c r="B237" s="256">
        <v>0</v>
      </c>
      <c r="C237" s="256">
        <v>0</v>
      </c>
      <c r="D237" s="222">
        <v>0</v>
      </c>
      <c r="E237" s="256">
        <v>0</v>
      </c>
      <c r="F237" s="222">
        <v>0</v>
      </c>
      <c r="G237" s="256">
        <v>0</v>
      </c>
      <c r="H237" s="222">
        <v>0</v>
      </c>
      <c r="I237" s="256">
        <f>B237-G237</f>
        <v>0</v>
      </c>
      <c r="J237" s="487"/>
    </row>
    <row r="238" spans="1:42" ht="27.75" hidden="1" customHeight="1" x14ac:dyDescent="0.25">
      <c r="A238" s="60" t="s">
        <v>3</v>
      </c>
      <c r="B238" s="222">
        <v>0</v>
      </c>
      <c r="C238" s="222">
        <v>0</v>
      </c>
      <c r="D238" s="222">
        <v>0</v>
      </c>
      <c r="E238" s="222">
        <v>0</v>
      </c>
      <c r="F238" s="222">
        <v>0</v>
      </c>
      <c r="G238" s="222">
        <v>0</v>
      </c>
      <c r="H238" s="222">
        <v>0</v>
      </c>
      <c r="I238" s="222">
        <f>B238-G238</f>
        <v>0</v>
      </c>
      <c r="J238" s="488"/>
    </row>
    <row r="239" spans="1:42" ht="18.75" customHeight="1" x14ac:dyDescent="0.25">
      <c r="A239" s="481" t="s">
        <v>429</v>
      </c>
      <c r="B239" s="482"/>
      <c r="C239" s="482"/>
      <c r="D239" s="482"/>
      <c r="E239" s="482"/>
      <c r="F239" s="482"/>
      <c r="G239" s="482"/>
      <c r="H239" s="482"/>
      <c r="I239" s="482"/>
      <c r="J239" s="483"/>
    </row>
    <row r="240" spans="1:42" s="8" customFormat="1" ht="20.100000000000001" customHeight="1" x14ac:dyDescent="0.25">
      <c r="A240" s="517" t="s">
        <v>430</v>
      </c>
      <c r="B240" s="518"/>
      <c r="C240" s="518"/>
      <c r="D240" s="518"/>
      <c r="E240" s="518"/>
      <c r="F240" s="518"/>
      <c r="G240" s="518"/>
      <c r="H240" s="518"/>
      <c r="I240" s="518"/>
      <c r="J240" s="519"/>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row>
    <row r="241" spans="1:42" ht="18.75" customHeight="1" x14ac:dyDescent="0.25">
      <c r="A241" s="403" t="s">
        <v>208</v>
      </c>
      <c r="B241" s="404"/>
      <c r="C241" s="404"/>
      <c r="D241" s="404"/>
      <c r="E241" s="404"/>
      <c r="F241" s="404"/>
      <c r="G241" s="404"/>
      <c r="H241" s="404"/>
      <c r="I241" s="404"/>
      <c r="J241" s="405"/>
      <c r="K241" s="255" t="s">
        <v>384</v>
      </c>
    </row>
    <row r="242" spans="1:42" ht="43.5" customHeight="1" x14ac:dyDescent="0.25">
      <c r="A242" s="403" t="s">
        <v>431</v>
      </c>
      <c r="B242" s="404"/>
      <c r="C242" s="404"/>
      <c r="D242" s="404"/>
      <c r="E242" s="404"/>
      <c r="F242" s="404"/>
      <c r="G242" s="404"/>
      <c r="H242" s="404"/>
      <c r="I242" s="404"/>
      <c r="J242" s="405"/>
    </row>
    <row r="243" spans="1:42" ht="18.75" customHeight="1" x14ac:dyDescent="0.25">
      <c r="A243" s="403" t="s">
        <v>390</v>
      </c>
      <c r="B243" s="404"/>
      <c r="C243" s="404"/>
      <c r="D243" s="404"/>
      <c r="E243" s="404"/>
      <c r="F243" s="404"/>
      <c r="G243" s="404"/>
      <c r="H243" s="404"/>
      <c r="I243" s="404"/>
      <c r="J243" s="405"/>
    </row>
    <row r="244" spans="1:42" ht="18.75" customHeight="1" x14ac:dyDescent="0.25">
      <c r="A244" s="468" t="s">
        <v>432</v>
      </c>
      <c r="B244" s="469"/>
      <c r="C244" s="469"/>
      <c r="D244" s="469"/>
      <c r="E244" s="469"/>
      <c r="F244" s="469"/>
      <c r="G244" s="469"/>
      <c r="H244" s="469"/>
      <c r="I244" s="469"/>
      <c r="J244" s="470"/>
    </row>
    <row r="245" spans="1:42" ht="18.75" customHeight="1" x14ac:dyDescent="0.25">
      <c r="A245" s="517" t="s">
        <v>433</v>
      </c>
      <c r="B245" s="518"/>
      <c r="C245" s="518"/>
      <c r="D245" s="518"/>
      <c r="E245" s="518"/>
      <c r="F245" s="518"/>
      <c r="G245" s="518"/>
      <c r="H245" s="518"/>
      <c r="I245" s="518"/>
      <c r="J245" s="519"/>
    </row>
    <row r="246" spans="1:42" ht="18.75" hidden="1" customHeight="1" x14ac:dyDescent="0.25">
      <c r="A246" s="393" t="s">
        <v>391</v>
      </c>
      <c r="B246" s="394"/>
      <c r="C246" s="394"/>
      <c r="D246" s="394"/>
      <c r="E246" s="394"/>
      <c r="F246" s="394"/>
      <c r="G246" s="394"/>
      <c r="H246" s="394"/>
      <c r="I246" s="394"/>
      <c r="J246" s="395"/>
    </row>
    <row r="247" spans="1:42" ht="18.75" hidden="1" customHeight="1" x14ac:dyDescent="0.25">
      <c r="A247" s="420" t="s">
        <v>392</v>
      </c>
      <c r="B247" s="421"/>
      <c r="C247" s="421"/>
      <c r="D247" s="421"/>
      <c r="E247" s="421"/>
      <c r="F247" s="421"/>
      <c r="G247" s="421"/>
      <c r="H247" s="421"/>
      <c r="I247" s="421"/>
      <c r="J247" s="422"/>
    </row>
    <row r="248" spans="1:42" ht="75" hidden="1" customHeight="1" x14ac:dyDescent="0.25">
      <c r="A248" s="167" t="s">
        <v>393</v>
      </c>
      <c r="B248" s="266">
        <f>B249+B250+B251</f>
        <v>3053.8326200000001</v>
      </c>
      <c r="C248" s="266">
        <f>C249+C250+C251</f>
        <v>0</v>
      </c>
      <c r="D248" s="266">
        <f>C248/B248*100</f>
        <v>0</v>
      </c>
      <c r="E248" s="266">
        <f>E249+E250+E251</f>
        <v>0</v>
      </c>
      <c r="F248" s="266">
        <f>E248/B248*100</f>
        <v>0</v>
      </c>
      <c r="G248" s="266">
        <f>G249+G250+G251</f>
        <v>0</v>
      </c>
      <c r="H248" s="266">
        <f>G248/B248*100</f>
        <v>0</v>
      </c>
      <c r="I248" s="266">
        <f>B248-G248</f>
        <v>3053.8326200000001</v>
      </c>
      <c r="J248" s="521" t="s">
        <v>434</v>
      </c>
    </row>
    <row r="249" spans="1:42" ht="19.5" hidden="1" x14ac:dyDescent="0.25">
      <c r="A249" s="73" t="s">
        <v>0</v>
      </c>
      <c r="B249" s="266">
        <v>1707.6</v>
      </c>
      <c r="C249" s="266">
        <v>0</v>
      </c>
      <c r="D249" s="266">
        <f t="shared" ref="D249" si="20">C249/B249*100</f>
        <v>0</v>
      </c>
      <c r="E249" s="266">
        <v>0</v>
      </c>
      <c r="F249" s="266">
        <f t="shared" ref="F249" si="21">E249/B249*100</f>
        <v>0</v>
      </c>
      <c r="G249" s="266">
        <v>0</v>
      </c>
      <c r="H249" s="266">
        <f t="shared" ref="H249" si="22">G249/B249*100</f>
        <v>0</v>
      </c>
      <c r="I249" s="266">
        <f>B249-G249</f>
        <v>1707.6</v>
      </c>
      <c r="J249" s="522"/>
    </row>
    <row r="250" spans="1:42" ht="19.5" hidden="1" x14ac:dyDescent="0.25">
      <c r="A250" s="73" t="s">
        <v>1</v>
      </c>
      <c r="B250" s="266">
        <v>1103.2</v>
      </c>
      <c r="C250" s="266">
        <v>0</v>
      </c>
      <c r="D250" s="266">
        <v>0</v>
      </c>
      <c r="E250" s="266">
        <v>0</v>
      </c>
      <c r="F250" s="266">
        <v>0</v>
      </c>
      <c r="G250" s="266">
        <v>0</v>
      </c>
      <c r="H250" s="266">
        <v>0</v>
      </c>
      <c r="I250" s="266">
        <f>B250-G250</f>
        <v>1103.2</v>
      </c>
      <c r="J250" s="522"/>
    </row>
    <row r="251" spans="1:42" hidden="1" x14ac:dyDescent="0.25">
      <c r="A251" s="245" t="s">
        <v>2</v>
      </c>
      <c r="B251" s="267">
        <v>243.03262000000001</v>
      </c>
      <c r="C251" s="267">
        <v>0</v>
      </c>
      <c r="D251" s="267">
        <f t="shared" ref="D251" si="23">C251/B251*100</f>
        <v>0</v>
      </c>
      <c r="E251" s="267">
        <v>0</v>
      </c>
      <c r="F251" s="267">
        <f t="shared" ref="F251" si="24">E251/B251*100</f>
        <v>0</v>
      </c>
      <c r="G251" s="267">
        <v>0</v>
      </c>
      <c r="H251" s="267">
        <f t="shared" ref="H251" si="25">G251/B251*100</f>
        <v>0</v>
      </c>
      <c r="I251" s="267">
        <f>B251-G251</f>
        <v>243.03262000000001</v>
      </c>
      <c r="J251" s="522"/>
    </row>
    <row r="252" spans="1:42" s="18" customFormat="1" ht="20.100000000000001" customHeight="1" x14ac:dyDescent="0.25">
      <c r="A252" s="481" t="s">
        <v>427</v>
      </c>
      <c r="B252" s="482"/>
      <c r="C252" s="482"/>
      <c r="D252" s="482"/>
      <c r="E252" s="482"/>
      <c r="F252" s="482"/>
      <c r="G252" s="482"/>
      <c r="H252" s="482"/>
      <c r="I252" s="482"/>
      <c r="J252" s="483"/>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c r="AK252" s="194"/>
      <c r="AL252" s="194"/>
      <c r="AM252" s="194"/>
      <c r="AN252" s="194"/>
      <c r="AO252" s="194"/>
      <c r="AP252" s="194"/>
    </row>
    <row r="253" spans="1:42" s="8" customFormat="1" ht="20.100000000000001" customHeight="1" x14ac:dyDescent="0.25">
      <c r="A253" s="517" t="s">
        <v>428</v>
      </c>
      <c r="B253" s="518"/>
      <c r="C253" s="518"/>
      <c r="D253" s="518"/>
      <c r="E253" s="518"/>
      <c r="F253" s="518"/>
      <c r="G253" s="518"/>
      <c r="H253" s="518"/>
      <c r="I253" s="518"/>
      <c r="J253" s="519"/>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row>
    <row r="254" spans="1:42" s="19" customFormat="1" ht="20.100000000000001" customHeight="1" x14ac:dyDescent="0.25">
      <c r="A254" s="468" t="s">
        <v>419</v>
      </c>
      <c r="B254" s="469"/>
      <c r="C254" s="469"/>
      <c r="D254" s="469"/>
      <c r="E254" s="469"/>
      <c r="F254" s="469"/>
      <c r="G254" s="469"/>
      <c r="H254" s="469"/>
      <c r="I254" s="469"/>
      <c r="J254" s="470"/>
      <c r="K254" s="195"/>
      <c r="L254" s="195"/>
      <c r="M254" s="195"/>
      <c r="N254" s="195"/>
      <c r="O254" s="195"/>
      <c r="P254" s="195"/>
      <c r="Q254" s="195"/>
      <c r="R254" s="195"/>
      <c r="S254" s="195"/>
      <c r="T254" s="195"/>
      <c r="U254" s="195"/>
      <c r="V254" s="195"/>
      <c r="W254" s="195"/>
      <c r="X254" s="195"/>
      <c r="Y254" s="195"/>
      <c r="Z254" s="195"/>
      <c r="AA254" s="195"/>
      <c r="AB254" s="195"/>
      <c r="AC254" s="195"/>
      <c r="AD254" s="195"/>
      <c r="AE254" s="195"/>
      <c r="AF254" s="195"/>
      <c r="AG254" s="195"/>
      <c r="AH254" s="195"/>
      <c r="AI254" s="195"/>
      <c r="AJ254" s="195"/>
      <c r="AK254" s="195"/>
      <c r="AL254" s="195"/>
      <c r="AM254" s="195"/>
      <c r="AN254" s="195"/>
      <c r="AO254" s="195"/>
      <c r="AP254" s="195"/>
    </row>
    <row r="255" spans="1:42" s="8" customFormat="1" ht="21.75" customHeight="1" x14ac:dyDescent="0.25">
      <c r="A255" s="517" t="s">
        <v>420</v>
      </c>
      <c r="B255" s="518"/>
      <c r="C255" s="518"/>
      <c r="D255" s="518"/>
      <c r="E255" s="518"/>
      <c r="F255" s="518"/>
      <c r="G255" s="518"/>
      <c r="H255" s="518"/>
      <c r="I255" s="518"/>
      <c r="J255" s="519"/>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row>
    <row r="256" spans="1:42" s="8" customFormat="1" hidden="1" x14ac:dyDescent="0.25">
      <c r="A256" s="523" t="s">
        <v>96</v>
      </c>
      <c r="B256" s="524"/>
      <c r="C256" s="524"/>
      <c r="D256" s="524"/>
      <c r="E256" s="524"/>
      <c r="F256" s="524"/>
      <c r="G256" s="524"/>
      <c r="H256" s="524"/>
      <c r="I256" s="524"/>
      <c r="J256" s="525"/>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row>
    <row r="257" spans="1:42" ht="37.5" hidden="1" x14ac:dyDescent="0.25">
      <c r="A257" s="167" t="s">
        <v>421</v>
      </c>
      <c r="B257" s="221">
        <f>SUM(B258:B261)</f>
        <v>3521.5</v>
      </c>
      <c r="C257" s="221">
        <f>SUM(C258:C261)</f>
        <v>0</v>
      </c>
      <c r="D257" s="221">
        <f>C257/B257*100</f>
        <v>0</v>
      </c>
      <c r="E257" s="221">
        <f>SUM(E258:E261)</f>
        <v>0</v>
      </c>
      <c r="F257" s="221">
        <f>E257/B257*100</f>
        <v>0</v>
      </c>
      <c r="G257" s="221">
        <f>SUM(G258:G261)</f>
        <v>0</v>
      </c>
      <c r="H257" s="221">
        <f>G257/B257*100</f>
        <v>0</v>
      </c>
      <c r="I257" s="221">
        <f>B257-G257</f>
        <v>3521.5</v>
      </c>
      <c r="J257" s="478" t="s">
        <v>422</v>
      </c>
      <c r="K257" s="263" t="s">
        <v>362</v>
      </c>
    </row>
    <row r="258" spans="1:42" ht="19.5" hidden="1" x14ac:dyDescent="0.25">
      <c r="A258" s="73" t="s">
        <v>0</v>
      </c>
      <c r="B258" s="221">
        <v>0</v>
      </c>
      <c r="C258" s="221">
        <v>0</v>
      </c>
      <c r="D258" s="221">
        <v>0</v>
      </c>
      <c r="E258" s="221">
        <v>0</v>
      </c>
      <c r="F258" s="221">
        <v>0</v>
      </c>
      <c r="G258" s="221">
        <v>0</v>
      </c>
      <c r="H258" s="221">
        <v>0</v>
      </c>
      <c r="I258" s="221">
        <f>B258-G258</f>
        <v>0</v>
      </c>
      <c r="J258" s="487"/>
    </row>
    <row r="259" spans="1:42" ht="19.5" hidden="1" x14ac:dyDescent="0.25">
      <c r="A259" s="76" t="s">
        <v>1</v>
      </c>
      <c r="B259" s="221">
        <v>3521.5</v>
      </c>
      <c r="C259" s="221">
        <v>0</v>
      </c>
      <c r="D259" s="221">
        <f>C259/B259*100</f>
        <v>0</v>
      </c>
      <c r="E259" s="221">
        <v>0</v>
      </c>
      <c r="F259" s="221">
        <f>E259/B259*100</f>
        <v>0</v>
      </c>
      <c r="G259" s="221">
        <v>0</v>
      </c>
      <c r="H259" s="221">
        <f>G259/B259*100</f>
        <v>0</v>
      </c>
      <c r="I259" s="221">
        <f>B259-G259</f>
        <v>3521.5</v>
      </c>
      <c r="J259" s="487"/>
    </row>
    <row r="260" spans="1:42" hidden="1" x14ac:dyDescent="0.25">
      <c r="A260" s="77" t="s">
        <v>2</v>
      </c>
      <c r="B260" s="256">
        <v>0</v>
      </c>
      <c r="C260" s="256">
        <v>0</v>
      </c>
      <c r="D260" s="222">
        <v>0</v>
      </c>
      <c r="E260" s="256">
        <v>0</v>
      </c>
      <c r="F260" s="222">
        <v>0</v>
      </c>
      <c r="G260" s="256">
        <v>0</v>
      </c>
      <c r="H260" s="222">
        <v>0</v>
      </c>
      <c r="I260" s="256">
        <f>B260-G260</f>
        <v>0</v>
      </c>
      <c r="J260" s="487"/>
    </row>
    <row r="261" spans="1:42" hidden="1" x14ac:dyDescent="0.25">
      <c r="A261" s="60" t="s">
        <v>3</v>
      </c>
      <c r="B261" s="222">
        <v>0</v>
      </c>
      <c r="C261" s="222">
        <v>0</v>
      </c>
      <c r="D261" s="222">
        <v>0</v>
      </c>
      <c r="E261" s="222">
        <v>0</v>
      </c>
      <c r="F261" s="222">
        <v>0</v>
      </c>
      <c r="G261" s="222">
        <v>0</v>
      </c>
      <c r="H261" s="222">
        <v>0</v>
      </c>
      <c r="I261" s="222">
        <f>B261-G261</f>
        <v>0</v>
      </c>
      <c r="J261" s="488"/>
    </row>
    <row r="262" spans="1:42" s="19" customFormat="1" x14ac:dyDescent="0.25">
      <c r="A262" s="499" t="s">
        <v>235</v>
      </c>
      <c r="B262" s="500"/>
      <c r="C262" s="500"/>
      <c r="D262" s="500"/>
      <c r="E262" s="500"/>
      <c r="F262" s="500"/>
      <c r="G262" s="500"/>
      <c r="H262" s="500"/>
      <c r="I262" s="500"/>
      <c r="J262" s="500"/>
      <c r="K262" s="195"/>
      <c r="L262" s="195"/>
      <c r="M262" s="195"/>
      <c r="N262" s="195"/>
      <c r="O262" s="195"/>
      <c r="P262" s="195"/>
      <c r="Q262" s="195"/>
      <c r="R262" s="195"/>
      <c r="S262" s="195"/>
      <c r="T262" s="195"/>
      <c r="U262" s="195"/>
      <c r="V262" s="195"/>
      <c r="W262" s="195"/>
      <c r="X262" s="195"/>
      <c r="Y262" s="195"/>
      <c r="Z262" s="195"/>
      <c r="AA262" s="195"/>
      <c r="AB262" s="195"/>
      <c r="AC262" s="195"/>
      <c r="AD262" s="195"/>
      <c r="AE262" s="195"/>
      <c r="AF262" s="195"/>
      <c r="AG262" s="195"/>
      <c r="AH262" s="195"/>
      <c r="AI262" s="195"/>
      <c r="AJ262" s="195"/>
      <c r="AK262" s="195"/>
      <c r="AL262" s="195"/>
      <c r="AM262" s="195"/>
      <c r="AN262" s="195"/>
      <c r="AO262" s="195"/>
      <c r="AP262" s="195"/>
    </row>
    <row r="263" spans="1:42" x14ac:dyDescent="0.25">
      <c r="A263" s="501" t="s">
        <v>106</v>
      </c>
      <c r="B263" s="502"/>
      <c r="C263" s="502"/>
      <c r="D263" s="502"/>
      <c r="E263" s="502"/>
      <c r="F263" s="502"/>
      <c r="G263" s="502"/>
      <c r="H263" s="502"/>
      <c r="I263" s="502"/>
      <c r="J263" s="502"/>
    </row>
    <row r="264" spans="1:42" s="94" customFormat="1" hidden="1" x14ac:dyDescent="0.25">
      <c r="A264" s="495" t="s">
        <v>158</v>
      </c>
      <c r="B264" s="495"/>
      <c r="C264" s="495"/>
      <c r="D264" s="495"/>
      <c r="E264" s="495"/>
      <c r="F264" s="495"/>
      <c r="G264" s="495"/>
      <c r="H264" s="495"/>
      <c r="I264" s="495"/>
      <c r="J264" s="49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row>
    <row r="265" spans="1:42" s="94" customFormat="1" hidden="1" x14ac:dyDescent="0.25">
      <c r="A265" s="496" t="s">
        <v>118</v>
      </c>
      <c r="B265" s="496"/>
      <c r="C265" s="496"/>
      <c r="D265" s="496"/>
      <c r="E265" s="496"/>
      <c r="F265" s="496"/>
      <c r="G265" s="496"/>
      <c r="H265" s="496"/>
      <c r="I265" s="496"/>
      <c r="J265" s="496"/>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row>
    <row r="266" spans="1:42" s="94" customFormat="1" hidden="1" x14ac:dyDescent="0.25">
      <c r="A266" s="520" t="s">
        <v>236</v>
      </c>
      <c r="B266" s="520"/>
      <c r="C266" s="520"/>
      <c r="D266" s="520"/>
      <c r="E266" s="520"/>
      <c r="F266" s="520"/>
      <c r="G266" s="520"/>
      <c r="H266" s="520"/>
      <c r="I266" s="520"/>
      <c r="J266" s="520"/>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row>
    <row r="267" spans="1:42" s="48" customFormat="1" ht="58.5" hidden="1" customHeight="1" x14ac:dyDescent="0.25">
      <c r="A267" s="167" t="s">
        <v>435</v>
      </c>
      <c r="B267" s="183">
        <f>SUM(B268:B271)</f>
        <v>969216.5</v>
      </c>
      <c r="C267" s="183">
        <f>SUM(C268:C271)</f>
        <v>0</v>
      </c>
      <c r="D267" s="183">
        <f>C267/B267*100</f>
        <v>0</v>
      </c>
      <c r="E267" s="183">
        <f>SUM(E268:E271)</f>
        <v>0</v>
      </c>
      <c r="F267" s="183">
        <f>E267/B267*100</f>
        <v>0</v>
      </c>
      <c r="G267" s="183">
        <f>SUM(G268:G271)</f>
        <v>0</v>
      </c>
      <c r="H267" s="183">
        <f>G267/B267*100</f>
        <v>0</v>
      </c>
      <c r="I267" s="183">
        <f t="shared" ref="I267:I312" si="26">B267-G267</f>
        <v>969216.5</v>
      </c>
      <c r="J267" s="390" t="s">
        <v>371</v>
      </c>
      <c r="K267" s="236" t="s">
        <v>369</v>
      </c>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row>
    <row r="268" spans="1:42" s="48" customFormat="1" ht="19.5" hidden="1" x14ac:dyDescent="0.25">
      <c r="A268" s="78" t="s">
        <v>0</v>
      </c>
      <c r="B268" s="183">
        <f>B274+B279</f>
        <v>0</v>
      </c>
      <c r="C268" s="183">
        <f>C274+C279</f>
        <v>0</v>
      </c>
      <c r="D268" s="183">
        <f>D274+D279</f>
        <v>0</v>
      </c>
      <c r="E268" s="183">
        <f>E274+E279</f>
        <v>0</v>
      </c>
      <c r="F268" s="183">
        <v>0</v>
      </c>
      <c r="G268" s="183">
        <f>G274+G279</f>
        <v>0</v>
      </c>
      <c r="H268" s="183">
        <v>0</v>
      </c>
      <c r="I268" s="183">
        <f t="shared" si="26"/>
        <v>0</v>
      </c>
      <c r="J268" s="526"/>
      <c r="K268" s="236"/>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row>
    <row r="269" spans="1:42" s="48" customFormat="1" ht="19.5" hidden="1" x14ac:dyDescent="0.25">
      <c r="A269" s="78" t="s">
        <v>1</v>
      </c>
      <c r="B269" s="183">
        <f t="shared" ref="B269:E271" si="27">B275+B280</f>
        <v>911063.5</v>
      </c>
      <c r="C269" s="183">
        <f t="shared" si="27"/>
        <v>0</v>
      </c>
      <c r="D269" s="183">
        <f t="shared" si="27"/>
        <v>0</v>
      </c>
      <c r="E269" s="183">
        <f t="shared" si="27"/>
        <v>0</v>
      </c>
      <c r="F269" s="183">
        <f>E269/B269*100</f>
        <v>0</v>
      </c>
      <c r="G269" s="183">
        <f t="shared" ref="G269:G271" si="28">G275+G280</f>
        <v>0</v>
      </c>
      <c r="H269" s="183">
        <f>G269/B269*100</f>
        <v>0</v>
      </c>
      <c r="I269" s="183">
        <f t="shared" si="26"/>
        <v>911063.5</v>
      </c>
      <c r="J269" s="526" t="s">
        <v>10</v>
      </c>
      <c r="K269" s="236"/>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row>
    <row r="270" spans="1:42" s="48" customFormat="1" hidden="1" x14ac:dyDescent="0.25">
      <c r="A270" s="79" t="s">
        <v>2</v>
      </c>
      <c r="B270" s="184">
        <f t="shared" si="27"/>
        <v>58153</v>
      </c>
      <c r="C270" s="184">
        <f t="shared" si="27"/>
        <v>0</v>
      </c>
      <c r="D270" s="184">
        <f t="shared" si="27"/>
        <v>0</v>
      </c>
      <c r="E270" s="184">
        <f t="shared" si="27"/>
        <v>0</v>
      </c>
      <c r="F270" s="184">
        <f>E270/B270*100</f>
        <v>0</v>
      </c>
      <c r="G270" s="184">
        <f t="shared" si="28"/>
        <v>0</v>
      </c>
      <c r="H270" s="184">
        <f>G270/B270*100</f>
        <v>0</v>
      </c>
      <c r="I270" s="184">
        <f t="shared" si="26"/>
        <v>58153</v>
      </c>
      <c r="J270" s="526"/>
      <c r="K270" s="236"/>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row>
    <row r="271" spans="1:42" s="48" customFormat="1" hidden="1" x14ac:dyDescent="0.25">
      <c r="A271" s="79" t="s">
        <v>3</v>
      </c>
      <c r="B271" s="184">
        <f t="shared" si="27"/>
        <v>0</v>
      </c>
      <c r="C271" s="184">
        <f t="shared" si="27"/>
        <v>0</v>
      </c>
      <c r="D271" s="184">
        <f t="shared" si="27"/>
        <v>0</v>
      </c>
      <c r="E271" s="184">
        <f t="shared" si="27"/>
        <v>0</v>
      </c>
      <c r="F271" s="184">
        <v>0</v>
      </c>
      <c r="G271" s="184">
        <f t="shared" si="28"/>
        <v>0</v>
      </c>
      <c r="H271" s="184">
        <v>0</v>
      </c>
      <c r="I271" s="184">
        <f t="shared" si="26"/>
        <v>0</v>
      </c>
      <c r="J271" s="527"/>
      <c r="K271" s="236"/>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row>
    <row r="272" spans="1:42" s="8" customFormat="1" hidden="1" x14ac:dyDescent="0.25">
      <c r="A272" s="509" t="s">
        <v>38</v>
      </c>
      <c r="B272" s="509"/>
      <c r="C272" s="509"/>
      <c r="D272" s="509"/>
      <c r="E272" s="509"/>
      <c r="F272" s="509"/>
      <c r="G272" s="509"/>
      <c r="H272" s="509"/>
      <c r="I272" s="509"/>
      <c r="J272" s="509"/>
      <c r="K272" s="236"/>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row>
    <row r="273" spans="1:42" s="48" customFormat="1" hidden="1" x14ac:dyDescent="0.25">
      <c r="A273" s="237" t="s">
        <v>39</v>
      </c>
      <c r="B273" s="224">
        <f>SUM(B274:B277)</f>
        <v>116020.3</v>
      </c>
      <c r="C273" s="224">
        <f>SUM(C274:C277)</f>
        <v>0</v>
      </c>
      <c r="D273" s="224">
        <f>C273/B273*100</f>
        <v>0</v>
      </c>
      <c r="E273" s="224">
        <f>SUM(E274:E277)</f>
        <v>0</v>
      </c>
      <c r="F273" s="224">
        <f>E273/B273*100</f>
        <v>0</v>
      </c>
      <c r="G273" s="224">
        <f>SUM(G274:G277)</f>
        <v>0</v>
      </c>
      <c r="H273" s="224">
        <f>G273/B273*100</f>
        <v>0</v>
      </c>
      <c r="I273" s="224">
        <f t="shared" ref="I273:I282" si="29">B273-G273</f>
        <v>116020.3</v>
      </c>
      <c r="J273" s="478" t="s">
        <v>367</v>
      </c>
      <c r="K273" s="236" t="s">
        <v>362</v>
      </c>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row>
    <row r="274" spans="1:42" s="48" customFormat="1" ht="19.5" hidden="1" x14ac:dyDescent="0.25">
      <c r="A274" s="78" t="s">
        <v>0</v>
      </c>
      <c r="B274" s="224">
        <v>0</v>
      </c>
      <c r="C274" s="224">
        <v>0</v>
      </c>
      <c r="D274" s="224">
        <v>0</v>
      </c>
      <c r="E274" s="224">
        <v>0</v>
      </c>
      <c r="F274" s="224">
        <v>0</v>
      </c>
      <c r="G274" s="224">
        <v>0</v>
      </c>
      <c r="H274" s="224">
        <v>0</v>
      </c>
      <c r="I274" s="224">
        <f t="shared" si="29"/>
        <v>0</v>
      </c>
      <c r="J274" s="487"/>
      <c r="K274" s="236"/>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row>
    <row r="275" spans="1:42" s="48" customFormat="1" ht="19.5" hidden="1" x14ac:dyDescent="0.25">
      <c r="A275" s="78" t="s">
        <v>1</v>
      </c>
      <c r="B275" s="224">
        <v>109059</v>
      </c>
      <c r="C275" s="224">
        <v>0</v>
      </c>
      <c r="D275" s="224">
        <f>C275/B275*100</f>
        <v>0</v>
      </c>
      <c r="E275" s="224">
        <v>0</v>
      </c>
      <c r="F275" s="224">
        <f>E275/B275*100</f>
        <v>0</v>
      </c>
      <c r="G275" s="224">
        <v>0</v>
      </c>
      <c r="H275" s="224">
        <f>G275/B275*100</f>
        <v>0</v>
      </c>
      <c r="I275" s="224">
        <f t="shared" si="29"/>
        <v>109059</v>
      </c>
      <c r="J275" s="487"/>
      <c r="K275" s="236"/>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row>
    <row r="276" spans="1:42" s="48" customFormat="1" hidden="1" x14ac:dyDescent="0.25">
      <c r="A276" s="79" t="s">
        <v>2</v>
      </c>
      <c r="B276" s="225">
        <v>6961.3</v>
      </c>
      <c r="C276" s="225">
        <v>0</v>
      </c>
      <c r="D276" s="225">
        <f>C276/B276*100</f>
        <v>0</v>
      </c>
      <c r="E276" s="225">
        <v>0</v>
      </c>
      <c r="F276" s="225">
        <f>E276/B276*100</f>
        <v>0</v>
      </c>
      <c r="G276" s="225">
        <v>0</v>
      </c>
      <c r="H276" s="225">
        <f>G276/B276*100</f>
        <v>0</v>
      </c>
      <c r="I276" s="225">
        <f t="shared" si="29"/>
        <v>6961.3</v>
      </c>
      <c r="J276" s="487"/>
      <c r="K276" s="236"/>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row>
    <row r="277" spans="1:42" s="48" customFormat="1" hidden="1" x14ac:dyDescent="0.25">
      <c r="A277" s="79" t="s">
        <v>3</v>
      </c>
      <c r="B277" s="225">
        <v>0</v>
      </c>
      <c r="C277" s="225">
        <v>0</v>
      </c>
      <c r="D277" s="225">
        <v>0</v>
      </c>
      <c r="E277" s="225">
        <v>0</v>
      </c>
      <c r="F277" s="225">
        <v>0</v>
      </c>
      <c r="G277" s="225">
        <v>0</v>
      </c>
      <c r="H277" s="225">
        <v>0</v>
      </c>
      <c r="I277" s="225">
        <f t="shared" si="29"/>
        <v>0</v>
      </c>
      <c r="J277" s="488"/>
      <c r="K277" s="236"/>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row>
    <row r="278" spans="1:42" s="8" customFormat="1" ht="94.5" hidden="1" customHeight="1" x14ac:dyDescent="0.25">
      <c r="A278" s="258" t="s">
        <v>40</v>
      </c>
      <c r="B278" s="221">
        <f>SUM(B279:B282)</f>
        <v>853196.2</v>
      </c>
      <c r="C278" s="221">
        <f>SUM(C279:C282)</f>
        <v>0</v>
      </c>
      <c r="D278" s="221">
        <f>C278/B278*100</f>
        <v>0</v>
      </c>
      <c r="E278" s="221">
        <f>SUM(E279:E282)</f>
        <v>0</v>
      </c>
      <c r="F278" s="221">
        <f>E278/B278*100</f>
        <v>0</v>
      </c>
      <c r="G278" s="221">
        <f>SUM(G279:G282)</f>
        <v>0</v>
      </c>
      <c r="H278" s="221">
        <f>G278/B278*100</f>
        <v>0</v>
      </c>
      <c r="I278" s="221">
        <f t="shared" si="29"/>
        <v>853196.2</v>
      </c>
      <c r="J278" s="510" t="s">
        <v>368</v>
      </c>
      <c r="K278" s="236" t="s">
        <v>362</v>
      </c>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row>
    <row r="279" spans="1:42" s="8" customFormat="1" ht="19.5" hidden="1" x14ac:dyDescent="0.25">
      <c r="A279" s="61" t="s">
        <v>0</v>
      </c>
      <c r="B279" s="221">
        <v>0</v>
      </c>
      <c r="C279" s="221">
        <v>0</v>
      </c>
      <c r="D279" s="221">
        <v>0</v>
      </c>
      <c r="E279" s="221">
        <v>0</v>
      </c>
      <c r="F279" s="221">
        <v>0</v>
      </c>
      <c r="G279" s="221">
        <v>0</v>
      </c>
      <c r="H279" s="221">
        <v>0</v>
      </c>
      <c r="I279" s="221">
        <f t="shared" si="29"/>
        <v>0</v>
      </c>
      <c r="J279" s="510"/>
      <c r="K279" s="236"/>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row>
    <row r="280" spans="1:42" s="8" customFormat="1" ht="19.5" hidden="1" x14ac:dyDescent="0.25">
      <c r="A280" s="61" t="s">
        <v>1</v>
      </c>
      <c r="B280" s="232">
        <v>802004.5</v>
      </c>
      <c r="C280" s="221">
        <v>0</v>
      </c>
      <c r="D280" s="221">
        <f>C280/B280*100</f>
        <v>0</v>
      </c>
      <c r="E280" s="221">
        <v>0</v>
      </c>
      <c r="F280" s="221">
        <f>E280/B280*100</f>
        <v>0</v>
      </c>
      <c r="G280" s="221">
        <v>0</v>
      </c>
      <c r="H280" s="221">
        <v>0</v>
      </c>
      <c r="I280" s="221">
        <f t="shared" si="29"/>
        <v>802004.5</v>
      </c>
      <c r="J280" s="51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row>
    <row r="281" spans="1:42" s="8" customFormat="1" hidden="1" x14ac:dyDescent="0.25">
      <c r="A281" s="62" t="s">
        <v>2</v>
      </c>
      <c r="B281" s="233">
        <v>51191.7</v>
      </c>
      <c r="C281" s="222">
        <v>0</v>
      </c>
      <c r="D281" s="222">
        <v>0</v>
      </c>
      <c r="E281" s="222">
        <v>0</v>
      </c>
      <c r="F281" s="222">
        <v>0</v>
      </c>
      <c r="G281" s="222">
        <v>0</v>
      </c>
      <c r="H281" s="222">
        <v>0</v>
      </c>
      <c r="I281" s="222">
        <f t="shared" si="29"/>
        <v>51191.7</v>
      </c>
      <c r="J281" s="51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row>
    <row r="282" spans="1:42" s="8" customFormat="1" hidden="1" x14ac:dyDescent="0.25">
      <c r="A282" s="60" t="s">
        <v>3</v>
      </c>
      <c r="B282" s="222">
        <v>0</v>
      </c>
      <c r="C282" s="222">
        <v>0</v>
      </c>
      <c r="D282" s="222">
        <v>0</v>
      </c>
      <c r="E282" s="222">
        <v>0</v>
      </c>
      <c r="F282" s="222">
        <v>0</v>
      </c>
      <c r="G282" s="222">
        <v>0</v>
      </c>
      <c r="H282" s="222">
        <v>0</v>
      </c>
      <c r="I282" s="222">
        <f t="shared" si="29"/>
        <v>0</v>
      </c>
      <c r="J282" s="51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row>
    <row r="283" spans="1:42" s="50" customFormat="1" ht="56.25" hidden="1" x14ac:dyDescent="0.25">
      <c r="A283" s="260" t="s">
        <v>436</v>
      </c>
      <c r="B283" s="224">
        <f>SUM(B284:B287)</f>
        <v>3827.4</v>
      </c>
      <c r="C283" s="224">
        <f>SUM(C284:C287)</f>
        <v>0</v>
      </c>
      <c r="D283" s="224">
        <f>C283/B283*100</f>
        <v>0</v>
      </c>
      <c r="E283" s="224">
        <f>SUM(E284:E287)</f>
        <v>0</v>
      </c>
      <c r="F283" s="224">
        <f>E283/B283*100</f>
        <v>0</v>
      </c>
      <c r="G283" s="224">
        <f>SUM(G284:G287)</f>
        <v>0</v>
      </c>
      <c r="H283" s="224">
        <f>G283/B283*100</f>
        <v>0</v>
      </c>
      <c r="I283" s="224">
        <f t="shared" si="26"/>
        <v>3827.4</v>
      </c>
      <c r="J283" s="478" t="s">
        <v>388</v>
      </c>
    </row>
    <row r="284" spans="1:42" s="50" customFormat="1" ht="19.5" hidden="1" x14ac:dyDescent="0.25">
      <c r="A284" s="78" t="s">
        <v>0</v>
      </c>
      <c r="B284" s="224">
        <v>0</v>
      </c>
      <c r="C284" s="224">
        <v>0</v>
      </c>
      <c r="D284" s="224">
        <v>0</v>
      </c>
      <c r="E284" s="224">
        <v>0</v>
      </c>
      <c r="F284" s="224">
        <v>0</v>
      </c>
      <c r="G284" s="224">
        <v>0</v>
      </c>
      <c r="H284" s="224">
        <v>0</v>
      </c>
      <c r="I284" s="224">
        <f t="shared" si="26"/>
        <v>0</v>
      </c>
      <c r="J284" s="487"/>
    </row>
    <row r="285" spans="1:42" s="8" customFormat="1" ht="19.5" hidden="1" x14ac:dyDescent="0.25">
      <c r="A285" s="78" t="s">
        <v>1</v>
      </c>
      <c r="B285" s="224">
        <v>3597.8</v>
      </c>
      <c r="C285" s="224">
        <v>0</v>
      </c>
      <c r="D285" s="224">
        <f>C285/B285*100</f>
        <v>0</v>
      </c>
      <c r="E285" s="224">
        <v>0</v>
      </c>
      <c r="F285" s="224">
        <f>E285/B285*100</f>
        <v>0</v>
      </c>
      <c r="G285" s="224">
        <v>0</v>
      </c>
      <c r="H285" s="224">
        <f>G285/B285*100</f>
        <v>0</v>
      </c>
      <c r="I285" s="224">
        <f t="shared" si="26"/>
        <v>3597.8</v>
      </c>
      <c r="J285" s="487"/>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row>
    <row r="286" spans="1:42" s="8" customFormat="1" hidden="1" x14ac:dyDescent="0.25">
      <c r="A286" s="79" t="s">
        <v>2</v>
      </c>
      <c r="B286" s="225">
        <v>229.6</v>
      </c>
      <c r="C286" s="225">
        <v>0</v>
      </c>
      <c r="D286" s="225">
        <f>C286/B286*100</f>
        <v>0</v>
      </c>
      <c r="E286" s="225">
        <v>0</v>
      </c>
      <c r="F286" s="225">
        <f>E286/B286*100</f>
        <v>0</v>
      </c>
      <c r="G286" s="225">
        <v>0</v>
      </c>
      <c r="H286" s="225">
        <f>G286/B286*100</f>
        <v>0</v>
      </c>
      <c r="I286" s="225">
        <f t="shared" si="26"/>
        <v>229.6</v>
      </c>
      <c r="J286" s="487"/>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row>
    <row r="287" spans="1:42" s="8" customFormat="1" hidden="1" x14ac:dyDescent="0.25">
      <c r="A287" s="80" t="s">
        <v>3</v>
      </c>
      <c r="B287" s="225">
        <v>0</v>
      </c>
      <c r="C287" s="225">
        <v>0</v>
      </c>
      <c r="D287" s="225">
        <v>0</v>
      </c>
      <c r="E287" s="225">
        <v>0</v>
      </c>
      <c r="F287" s="225">
        <v>0</v>
      </c>
      <c r="G287" s="225">
        <v>0</v>
      </c>
      <c r="H287" s="225">
        <v>0</v>
      </c>
      <c r="I287" s="225">
        <f t="shared" si="26"/>
        <v>0</v>
      </c>
      <c r="J287" s="488"/>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row>
    <row r="288" spans="1:42" s="8" customFormat="1" ht="49.5" hidden="1" customHeight="1" x14ac:dyDescent="0.25">
      <c r="A288" s="167" t="s">
        <v>66</v>
      </c>
      <c r="B288" s="224">
        <f>SUM(B289:B292)</f>
        <v>230534</v>
      </c>
      <c r="C288" s="224">
        <f>SUM(C289:C292)</f>
        <v>0</v>
      </c>
      <c r="D288" s="224">
        <f>C288/B288*100</f>
        <v>0</v>
      </c>
      <c r="E288" s="224">
        <f>SUM(E289:E292)</f>
        <v>0</v>
      </c>
      <c r="F288" s="224">
        <f>E288/B288*100</f>
        <v>0</v>
      </c>
      <c r="G288" s="224">
        <f>SUM(G289:G292)</f>
        <v>0</v>
      </c>
      <c r="H288" s="224">
        <f>G288/B288*100</f>
        <v>0</v>
      </c>
      <c r="I288" s="224">
        <f t="shared" si="26"/>
        <v>230534</v>
      </c>
      <c r="J288" s="478" t="s">
        <v>412</v>
      </c>
      <c r="K288" s="262"/>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row>
    <row r="289" spans="1:42" s="8" customFormat="1" ht="27.75" hidden="1" customHeight="1" x14ac:dyDescent="0.25">
      <c r="A289" s="58" t="s">
        <v>0</v>
      </c>
      <c r="B289" s="224">
        <v>0</v>
      </c>
      <c r="C289" s="224">
        <v>0</v>
      </c>
      <c r="D289" s="224">
        <v>0</v>
      </c>
      <c r="E289" s="224">
        <v>0</v>
      </c>
      <c r="F289" s="224">
        <v>0</v>
      </c>
      <c r="G289" s="224">
        <v>0</v>
      </c>
      <c r="H289" s="224">
        <v>0</v>
      </c>
      <c r="I289" s="224">
        <f t="shared" si="26"/>
        <v>0</v>
      </c>
      <c r="J289" s="487"/>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row>
    <row r="290" spans="1:42" s="8" customFormat="1" ht="27.75" hidden="1" customHeight="1" x14ac:dyDescent="0.25">
      <c r="A290" s="58" t="s">
        <v>1</v>
      </c>
      <c r="B290" s="224">
        <v>216702</v>
      </c>
      <c r="C290" s="224">
        <v>0</v>
      </c>
      <c r="D290" s="224">
        <f>C290/B290*100</f>
        <v>0</v>
      </c>
      <c r="E290" s="224">
        <v>0</v>
      </c>
      <c r="F290" s="224">
        <f>E290/B290*100</f>
        <v>0</v>
      </c>
      <c r="G290" s="224">
        <v>0</v>
      </c>
      <c r="H290" s="224">
        <f>G290/B290*100</f>
        <v>0</v>
      </c>
      <c r="I290" s="224">
        <f t="shared" si="26"/>
        <v>216702</v>
      </c>
      <c r="J290" s="487"/>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row>
    <row r="291" spans="1:42" s="8" customFormat="1" ht="27.75" hidden="1" customHeight="1" x14ac:dyDescent="0.25">
      <c r="A291" s="60" t="s">
        <v>2</v>
      </c>
      <c r="B291" s="225">
        <v>13832</v>
      </c>
      <c r="C291" s="225">
        <v>0</v>
      </c>
      <c r="D291" s="225">
        <f>C291/B291*100</f>
        <v>0</v>
      </c>
      <c r="E291" s="225">
        <v>0</v>
      </c>
      <c r="F291" s="225">
        <f>E291/B291*100</f>
        <v>0</v>
      </c>
      <c r="G291" s="225">
        <v>0</v>
      </c>
      <c r="H291" s="225">
        <f>G291/B291*100</f>
        <v>0</v>
      </c>
      <c r="I291" s="225">
        <f t="shared" si="26"/>
        <v>13832</v>
      </c>
      <c r="J291" s="487"/>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row>
    <row r="292" spans="1:42" s="8" customFormat="1" ht="27.75" hidden="1" customHeight="1" x14ac:dyDescent="0.25">
      <c r="A292" s="60" t="s">
        <v>3</v>
      </c>
      <c r="B292" s="225">
        <v>0</v>
      </c>
      <c r="C292" s="225">
        <v>0</v>
      </c>
      <c r="D292" s="225">
        <v>0</v>
      </c>
      <c r="E292" s="225">
        <v>0</v>
      </c>
      <c r="F292" s="225">
        <v>0</v>
      </c>
      <c r="G292" s="225">
        <v>0</v>
      </c>
      <c r="H292" s="225">
        <v>0</v>
      </c>
      <c r="I292" s="225">
        <f t="shared" si="26"/>
        <v>0</v>
      </c>
      <c r="J292" s="488"/>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row>
    <row r="293" spans="1:42" s="8" customFormat="1" ht="93.75" hidden="1" x14ac:dyDescent="0.25">
      <c r="A293" s="167" t="s">
        <v>373</v>
      </c>
      <c r="B293" s="224">
        <f>SUM(B294:B297)</f>
        <v>173506.2</v>
      </c>
      <c r="C293" s="224">
        <f>SUM(C294:C297)</f>
        <v>0</v>
      </c>
      <c r="D293" s="224">
        <f>C293/B293*100</f>
        <v>0</v>
      </c>
      <c r="E293" s="224">
        <v>139297.29999999999</v>
      </c>
      <c r="F293" s="224">
        <f>E293/B293*100</f>
        <v>80.283759312347328</v>
      </c>
      <c r="G293" s="224">
        <f>SUM(G294:G297)</f>
        <v>0</v>
      </c>
      <c r="H293" s="224">
        <f>G293/B293*100</f>
        <v>0</v>
      </c>
      <c r="I293" s="224">
        <f t="shared" si="26"/>
        <v>173506.2</v>
      </c>
      <c r="J293" s="478" t="s">
        <v>370</v>
      </c>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row>
    <row r="294" spans="1:42" s="8" customFormat="1" ht="19.5" hidden="1" x14ac:dyDescent="0.25">
      <c r="A294" s="58" t="s">
        <v>0</v>
      </c>
      <c r="B294" s="224">
        <v>0</v>
      </c>
      <c r="C294" s="224">
        <v>0</v>
      </c>
      <c r="D294" s="224">
        <v>0</v>
      </c>
      <c r="E294" s="224">
        <v>0</v>
      </c>
      <c r="F294" s="224">
        <v>0</v>
      </c>
      <c r="G294" s="224">
        <v>0</v>
      </c>
      <c r="H294" s="224">
        <v>0</v>
      </c>
      <c r="I294" s="224">
        <f t="shared" si="26"/>
        <v>0</v>
      </c>
      <c r="J294" s="487"/>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row>
    <row r="295" spans="1:42" s="8" customFormat="1" ht="19.5" hidden="1" x14ac:dyDescent="0.25">
      <c r="A295" s="58" t="s">
        <v>1</v>
      </c>
      <c r="B295" s="224">
        <v>173506.2</v>
      </c>
      <c r="C295" s="224">
        <v>0</v>
      </c>
      <c r="D295" s="224">
        <f>C295/B295*100</f>
        <v>0</v>
      </c>
      <c r="E295" s="224">
        <v>0</v>
      </c>
      <c r="F295" s="224">
        <f>E295/B295*100</f>
        <v>0</v>
      </c>
      <c r="G295" s="224">
        <v>0</v>
      </c>
      <c r="H295" s="224">
        <f>G295/B295*100</f>
        <v>0</v>
      </c>
      <c r="I295" s="224">
        <f t="shared" si="26"/>
        <v>173506.2</v>
      </c>
      <c r="J295" s="487"/>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row>
    <row r="296" spans="1:42" s="8" customFormat="1" hidden="1" x14ac:dyDescent="0.25">
      <c r="A296" s="60" t="s">
        <v>2</v>
      </c>
      <c r="B296" s="225">
        <v>0</v>
      </c>
      <c r="C296" s="225">
        <v>0</v>
      </c>
      <c r="D296" s="225">
        <v>0</v>
      </c>
      <c r="E296" s="225">
        <v>0</v>
      </c>
      <c r="F296" s="225">
        <v>0</v>
      </c>
      <c r="G296" s="225">
        <v>0</v>
      </c>
      <c r="H296" s="225">
        <v>0</v>
      </c>
      <c r="I296" s="225">
        <f t="shared" si="26"/>
        <v>0</v>
      </c>
      <c r="J296" s="487"/>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row>
    <row r="297" spans="1:42" s="8" customFormat="1" hidden="1" x14ac:dyDescent="0.25">
      <c r="A297" s="60" t="s">
        <v>3</v>
      </c>
      <c r="B297" s="225">
        <v>0</v>
      </c>
      <c r="C297" s="225">
        <v>0</v>
      </c>
      <c r="D297" s="225">
        <v>0</v>
      </c>
      <c r="E297" s="225">
        <v>0</v>
      </c>
      <c r="F297" s="225">
        <v>0</v>
      </c>
      <c r="G297" s="225">
        <v>0</v>
      </c>
      <c r="H297" s="225">
        <v>0</v>
      </c>
      <c r="I297" s="225">
        <f t="shared" si="26"/>
        <v>0</v>
      </c>
      <c r="J297" s="488"/>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row>
    <row r="298" spans="1:42" s="8" customFormat="1" ht="206.25" hidden="1" x14ac:dyDescent="0.25">
      <c r="A298" s="167" t="s">
        <v>374</v>
      </c>
      <c r="B298" s="224">
        <f>SUM(B299:B302)</f>
        <v>139260</v>
      </c>
      <c r="C298" s="224">
        <f>SUM(C299:C302)</f>
        <v>0</v>
      </c>
      <c r="D298" s="224">
        <f>C298/B298*100</f>
        <v>0</v>
      </c>
      <c r="E298" s="224">
        <f>SUM(E299:E302)</f>
        <v>0</v>
      </c>
      <c r="F298" s="224">
        <f>E298/B298*100</f>
        <v>0</v>
      </c>
      <c r="G298" s="224">
        <f>SUM(G299:G302)</f>
        <v>0</v>
      </c>
      <c r="H298" s="224">
        <f>G298/B298*100</f>
        <v>0</v>
      </c>
      <c r="I298" s="224">
        <f t="shared" si="26"/>
        <v>139260</v>
      </c>
      <c r="J298" s="478" t="s">
        <v>372</v>
      </c>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row>
    <row r="299" spans="1:42" s="8" customFormat="1" ht="19.5" hidden="1" x14ac:dyDescent="0.25">
      <c r="A299" s="58" t="s">
        <v>0</v>
      </c>
      <c r="B299" s="224">
        <v>0</v>
      </c>
      <c r="C299" s="224">
        <v>0</v>
      </c>
      <c r="D299" s="224">
        <v>0</v>
      </c>
      <c r="E299" s="224">
        <v>0</v>
      </c>
      <c r="F299" s="224">
        <v>0</v>
      </c>
      <c r="G299" s="224">
        <v>0</v>
      </c>
      <c r="H299" s="224">
        <v>0</v>
      </c>
      <c r="I299" s="224">
        <f t="shared" si="26"/>
        <v>0</v>
      </c>
      <c r="J299" s="487"/>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row>
    <row r="300" spans="1:42" s="8" customFormat="1" ht="19.5" hidden="1" x14ac:dyDescent="0.25">
      <c r="A300" s="58" t="s">
        <v>1</v>
      </c>
      <c r="B300" s="224">
        <v>139260</v>
      </c>
      <c r="C300" s="224">
        <v>0</v>
      </c>
      <c r="D300" s="224">
        <f>C300/B300*100</f>
        <v>0</v>
      </c>
      <c r="E300" s="224">
        <v>0</v>
      </c>
      <c r="F300" s="224">
        <f>E300/B300*100</f>
        <v>0</v>
      </c>
      <c r="G300" s="224">
        <v>0</v>
      </c>
      <c r="H300" s="224">
        <f>G300/B300*100</f>
        <v>0</v>
      </c>
      <c r="I300" s="224">
        <f t="shared" si="26"/>
        <v>139260</v>
      </c>
      <c r="J300" s="487"/>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row>
    <row r="301" spans="1:42" s="8" customFormat="1" hidden="1" x14ac:dyDescent="0.25">
      <c r="A301" s="60" t="s">
        <v>2</v>
      </c>
      <c r="B301" s="225">
        <v>0</v>
      </c>
      <c r="C301" s="225">
        <v>0</v>
      </c>
      <c r="D301" s="225">
        <v>0</v>
      </c>
      <c r="E301" s="225">
        <v>0</v>
      </c>
      <c r="F301" s="225">
        <v>0</v>
      </c>
      <c r="G301" s="225">
        <v>0</v>
      </c>
      <c r="H301" s="225">
        <v>0</v>
      </c>
      <c r="I301" s="225">
        <f t="shared" si="26"/>
        <v>0</v>
      </c>
      <c r="J301" s="487"/>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row>
    <row r="302" spans="1:42" s="8" customFormat="1" hidden="1" x14ac:dyDescent="0.25">
      <c r="A302" s="60" t="s">
        <v>3</v>
      </c>
      <c r="B302" s="225">
        <v>0</v>
      </c>
      <c r="C302" s="225">
        <v>0</v>
      </c>
      <c r="D302" s="225">
        <v>0</v>
      </c>
      <c r="E302" s="225">
        <v>0</v>
      </c>
      <c r="F302" s="225">
        <v>0</v>
      </c>
      <c r="G302" s="225">
        <v>0</v>
      </c>
      <c r="H302" s="225">
        <v>0</v>
      </c>
      <c r="I302" s="225">
        <f t="shared" si="26"/>
        <v>0</v>
      </c>
      <c r="J302" s="488"/>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row>
    <row r="303" spans="1:42" s="8" customFormat="1" ht="96" hidden="1" customHeight="1" x14ac:dyDescent="0.25">
      <c r="A303" s="167" t="s">
        <v>375</v>
      </c>
      <c r="B303" s="224">
        <f>SUM(B304:B307)</f>
        <v>43193.599999999999</v>
      </c>
      <c r="C303" s="224">
        <f>SUM(C304:C307)</f>
        <v>0</v>
      </c>
      <c r="D303" s="224">
        <f>C303/B303*100</f>
        <v>0</v>
      </c>
      <c r="E303" s="224">
        <f>SUM(E304:E307)</f>
        <v>0</v>
      </c>
      <c r="F303" s="224">
        <f>E303/B303*100</f>
        <v>0</v>
      </c>
      <c r="G303" s="224">
        <f>SUM(G304:G307)</f>
        <v>0</v>
      </c>
      <c r="H303" s="224">
        <f>G303/B303*100</f>
        <v>0</v>
      </c>
      <c r="I303" s="224">
        <f t="shared" si="26"/>
        <v>43193.599999999999</v>
      </c>
      <c r="J303" s="478" t="s">
        <v>376</v>
      </c>
      <c r="K303" s="236" t="s">
        <v>362</v>
      </c>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row>
    <row r="304" spans="1:42" s="8" customFormat="1" ht="19.5" hidden="1" x14ac:dyDescent="0.25">
      <c r="A304" s="58" t="s">
        <v>0</v>
      </c>
      <c r="B304" s="224">
        <v>0</v>
      </c>
      <c r="C304" s="224">
        <v>0</v>
      </c>
      <c r="D304" s="224">
        <v>0</v>
      </c>
      <c r="E304" s="224">
        <v>0</v>
      </c>
      <c r="F304" s="224">
        <v>0</v>
      </c>
      <c r="G304" s="224">
        <v>0</v>
      </c>
      <c r="H304" s="224">
        <v>0</v>
      </c>
      <c r="I304" s="224">
        <f t="shared" si="26"/>
        <v>0</v>
      </c>
      <c r="J304" s="487"/>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row>
    <row r="305" spans="1:42" s="8" customFormat="1" ht="19.5" hidden="1" x14ac:dyDescent="0.25">
      <c r="A305" s="58" t="s">
        <v>1</v>
      </c>
      <c r="B305" s="224">
        <v>40602</v>
      </c>
      <c r="C305" s="224">
        <v>0</v>
      </c>
      <c r="D305" s="224">
        <f>C305/B305*100</f>
        <v>0</v>
      </c>
      <c r="E305" s="224">
        <v>0</v>
      </c>
      <c r="F305" s="224">
        <f>E305/B305*100</f>
        <v>0</v>
      </c>
      <c r="G305" s="224">
        <v>0</v>
      </c>
      <c r="H305" s="224">
        <f>G305/B305*100</f>
        <v>0</v>
      </c>
      <c r="I305" s="224">
        <f t="shared" si="26"/>
        <v>40602</v>
      </c>
      <c r="J305" s="487"/>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row>
    <row r="306" spans="1:42" s="8" customFormat="1" hidden="1" x14ac:dyDescent="0.25">
      <c r="A306" s="60" t="s">
        <v>2</v>
      </c>
      <c r="B306" s="225">
        <v>2591.6</v>
      </c>
      <c r="C306" s="225">
        <v>0</v>
      </c>
      <c r="D306" s="225">
        <v>0</v>
      </c>
      <c r="E306" s="225">
        <v>0</v>
      </c>
      <c r="F306" s="225">
        <v>0</v>
      </c>
      <c r="G306" s="225">
        <v>0</v>
      </c>
      <c r="H306" s="225">
        <v>0</v>
      </c>
      <c r="I306" s="225">
        <f t="shared" si="26"/>
        <v>2591.6</v>
      </c>
      <c r="J306" s="487"/>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row>
    <row r="307" spans="1:42" s="8" customFormat="1" hidden="1" x14ac:dyDescent="0.25">
      <c r="A307" s="60" t="s">
        <v>3</v>
      </c>
      <c r="B307" s="225">
        <v>0</v>
      </c>
      <c r="C307" s="225">
        <v>0</v>
      </c>
      <c r="D307" s="225">
        <v>0</v>
      </c>
      <c r="E307" s="225">
        <v>0</v>
      </c>
      <c r="F307" s="225">
        <v>0</v>
      </c>
      <c r="G307" s="225">
        <v>0</v>
      </c>
      <c r="H307" s="225">
        <v>0</v>
      </c>
      <c r="I307" s="225">
        <f t="shared" si="26"/>
        <v>0</v>
      </c>
      <c r="J307" s="488"/>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row>
    <row r="308" spans="1:42" s="8" customFormat="1" ht="96.75" hidden="1" customHeight="1" x14ac:dyDescent="0.25">
      <c r="A308" s="270" t="s">
        <v>377</v>
      </c>
      <c r="B308" s="224">
        <f>SUM(B309:B312)</f>
        <v>13829.8</v>
      </c>
      <c r="C308" s="224">
        <f>SUM(C309:C312)</f>
        <v>0</v>
      </c>
      <c r="D308" s="224">
        <f>C308/B308*100</f>
        <v>0</v>
      </c>
      <c r="E308" s="224">
        <f>SUM(E309:E312)</f>
        <v>0</v>
      </c>
      <c r="F308" s="224">
        <f>E308/B308*100</f>
        <v>0</v>
      </c>
      <c r="G308" s="224">
        <f>SUM(G309:G312)</f>
        <v>0</v>
      </c>
      <c r="H308" s="224">
        <f>G308/B308*100</f>
        <v>0</v>
      </c>
      <c r="I308" s="224">
        <f t="shared" si="26"/>
        <v>13829.8</v>
      </c>
      <c r="J308" s="478" t="s">
        <v>378</v>
      </c>
      <c r="K308" s="236" t="s">
        <v>362</v>
      </c>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row>
    <row r="309" spans="1:42" s="8" customFormat="1" ht="19.5" hidden="1" x14ac:dyDescent="0.25">
      <c r="A309" s="58" t="s">
        <v>0</v>
      </c>
      <c r="B309" s="224">
        <v>0</v>
      </c>
      <c r="C309" s="224">
        <v>0</v>
      </c>
      <c r="D309" s="224">
        <v>0</v>
      </c>
      <c r="E309" s="224">
        <v>0</v>
      </c>
      <c r="F309" s="224">
        <v>0</v>
      </c>
      <c r="G309" s="224">
        <v>0</v>
      </c>
      <c r="H309" s="224">
        <v>0</v>
      </c>
      <c r="I309" s="224">
        <f t="shared" si="26"/>
        <v>0</v>
      </c>
      <c r="J309" s="487"/>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row>
    <row r="310" spans="1:42" s="8" customFormat="1" ht="19.5" hidden="1" x14ac:dyDescent="0.25">
      <c r="A310" s="58" t="s">
        <v>1</v>
      </c>
      <c r="B310" s="224">
        <v>13000</v>
      </c>
      <c r="C310" s="224">
        <v>0</v>
      </c>
      <c r="D310" s="224">
        <f>C310/B310*100</f>
        <v>0</v>
      </c>
      <c r="E310" s="224">
        <v>0</v>
      </c>
      <c r="F310" s="224">
        <f>E310/B310*100</f>
        <v>0</v>
      </c>
      <c r="G310" s="224">
        <v>0</v>
      </c>
      <c r="H310" s="224">
        <f>G310/B310*100</f>
        <v>0</v>
      </c>
      <c r="I310" s="224">
        <f t="shared" si="26"/>
        <v>13000</v>
      </c>
      <c r="J310" s="487"/>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row>
    <row r="311" spans="1:42" s="8" customFormat="1" hidden="1" x14ac:dyDescent="0.25">
      <c r="A311" s="60" t="s">
        <v>2</v>
      </c>
      <c r="B311" s="225">
        <v>829.8</v>
      </c>
      <c r="C311" s="225">
        <v>0</v>
      </c>
      <c r="D311" s="225">
        <v>0</v>
      </c>
      <c r="E311" s="225">
        <v>0</v>
      </c>
      <c r="F311" s="225">
        <v>0</v>
      </c>
      <c r="G311" s="225">
        <v>0</v>
      </c>
      <c r="H311" s="225">
        <v>0</v>
      </c>
      <c r="I311" s="225">
        <f t="shared" si="26"/>
        <v>829.8</v>
      </c>
      <c r="J311" s="487"/>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row>
    <row r="312" spans="1:42" s="8" customFormat="1" hidden="1" x14ac:dyDescent="0.25">
      <c r="A312" s="60" t="s">
        <v>3</v>
      </c>
      <c r="B312" s="225">
        <v>0</v>
      </c>
      <c r="C312" s="225">
        <v>0</v>
      </c>
      <c r="D312" s="225">
        <v>0</v>
      </c>
      <c r="E312" s="225">
        <v>0</v>
      </c>
      <c r="F312" s="225">
        <v>0</v>
      </c>
      <c r="G312" s="225">
        <v>0</v>
      </c>
      <c r="H312" s="225">
        <v>0</v>
      </c>
      <c r="I312" s="225">
        <f t="shared" si="26"/>
        <v>0</v>
      </c>
      <c r="J312" s="488"/>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row>
    <row r="313" spans="1:42" hidden="1" x14ac:dyDescent="0.25">
      <c r="A313" s="474" t="s">
        <v>98</v>
      </c>
      <c r="B313" s="475"/>
      <c r="C313" s="475"/>
      <c r="D313" s="475"/>
      <c r="E313" s="475"/>
      <c r="F313" s="475"/>
      <c r="G313" s="475"/>
      <c r="H313" s="475"/>
      <c r="I313" s="475"/>
      <c r="J313" s="490"/>
    </row>
    <row r="314" spans="1:42" hidden="1" x14ac:dyDescent="0.25">
      <c r="A314" s="471" t="s">
        <v>160</v>
      </c>
      <c r="B314" s="472"/>
      <c r="C314" s="472"/>
      <c r="D314" s="472"/>
      <c r="E314" s="472"/>
      <c r="F314" s="472"/>
      <c r="G314" s="472"/>
      <c r="H314" s="472"/>
      <c r="I314" s="472"/>
      <c r="J314" s="473"/>
    </row>
    <row r="315" spans="1:42" hidden="1" x14ac:dyDescent="0.25">
      <c r="A315" s="476" t="s">
        <v>246</v>
      </c>
      <c r="B315" s="477"/>
      <c r="C315" s="477"/>
      <c r="D315" s="477"/>
      <c r="E315" s="477"/>
      <c r="F315" s="477"/>
      <c r="G315" s="477"/>
      <c r="H315" s="477"/>
      <c r="I315" s="477"/>
      <c r="J315" s="486"/>
    </row>
    <row r="316" spans="1:42" ht="217.5" hidden="1" customHeight="1" x14ac:dyDescent="0.25">
      <c r="A316" s="91" t="s">
        <v>161</v>
      </c>
      <c r="B316" s="224">
        <f>SUM(B317:B320)</f>
        <v>300000</v>
      </c>
      <c r="C316" s="224">
        <f>SUM(C317:C320)</f>
        <v>0</v>
      </c>
      <c r="D316" s="224">
        <f>C316/B316*100</f>
        <v>0</v>
      </c>
      <c r="E316" s="224">
        <f>SUM(E317:E320)</f>
        <v>0</v>
      </c>
      <c r="F316" s="224">
        <f>E316/B316*100</f>
        <v>0</v>
      </c>
      <c r="G316" s="224">
        <f>SUM(G317:G320)</f>
        <v>0</v>
      </c>
      <c r="H316" s="224">
        <f>G316/B316*100</f>
        <v>0</v>
      </c>
      <c r="I316" s="224">
        <f>B316-G316</f>
        <v>300000</v>
      </c>
      <c r="J316" s="478" t="s">
        <v>350</v>
      </c>
    </row>
    <row r="317" spans="1:42" ht="19.5" hidden="1" x14ac:dyDescent="0.25">
      <c r="A317" s="58" t="s">
        <v>0</v>
      </c>
      <c r="B317" s="224">
        <v>0</v>
      </c>
      <c r="C317" s="224">
        <v>0</v>
      </c>
      <c r="D317" s="224">
        <v>0</v>
      </c>
      <c r="E317" s="224">
        <v>0</v>
      </c>
      <c r="F317" s="224">
        <v>0</v>
      </c>
      <c r="G317" s="224">
        <v>0</v>
      </c>
      <c r="H317" s="224">
        <v>0</v>
      </c>
      <c r="I317" s="224">
        <f>B317-G317</f>
        <v>0</v>
      </c>
      <c r="J317" s="487"/>
    </row>
    <row r="318" spans="1:42" ht="19.5" hidden="1" x14ac:dyDescent="0.25">
      <c r="A318" s="78" t="s">
        <v>1</v>
      </c>
      <c r="B318" s="224">
        <v>282000</v>
      </c>
      <c r="C318" s="224">
        <v>0</v>
      </c>
      <c r="D318" s="224">
        <f>C318/B318*100</f>
        <v>0</v>
      </c>
      <c r="E318" s="224">
        <v>0</v>
      </c>
      <c r="F318" s="224">
        <f>E318/B318*100</f>
        <v>0</v>
      </c>
      <c r="G318" s="224">
        <v>0</v>
      </c>
      <c r="H318" s="224">
        <f>G318/B318*100</f>
        <v>0</v>
      </c>
      <c r="I318" s="224">
        <f>B318-G318</f>
        <v>282000</v>
      </c>
      <c r="J318" s="487"/>
    </row>
    <row r="319" spans="1:42" hidden="1" x14ac:dyDescent="0.25">
      <c r="A319" s="79" t="s">
        <v>2</v>
      </c>
      <c r="B319" s="225">
        <v>18000</v>
      </c>
      <c r="C319" s="225">
        <v>0</v>
      </c>
      <c r="D319" s="225">
        <f>C319/B319*100</f>
        <v>0</v>
      </c>
      <c r="E319" s="225">
        <v>0</v>
      </c>
      <c r="F319" s="225">
        <f>E319/B319*100</f>
        <v>0</v>
      </c>
      <c r="G319" s="225">
        <v>0</v>
      </c>
      <c r="H319" s="225">
        <f>G319/B319*100</f>
        <v>0</v>
      </c>
      <c r="I319" s="225">
        <f>B319-G319</f>
        <v>18000</v>
      </c>
      <c r="J319" s="487"/>
    </row>
    <row r="320" spans="1:42" hidden="1" x14ac:dyDescent="0.25">
      <c r="A320" s="60" t="s">
        <v>3</v>
      </c>
      <c r="B320" s="225">
        <v>0</v>
      </c>
      <c r="C320" s="225">
        <v>0</v>
      </c>
      <c r="D320" s="225">
        <v>0</v>
      </c>
      <c r="E320" s="225">
        <v>0</v>
      </c>
      <c r="F320" s="225">
        <v>0</v>
      </c>
      <c r="G320" s="225">
        <v>0</v>
      </c>
      <c r="H320" s="225">
        <v>0</v>
      </c>
      <c r="I320" s="225">
        <f>B320-G320</f>
        <v>0</v>
      </c>
      <c r="J320" s="488"/>
    </row>
    <row r="321" spans="1:42" x14ac:dyDescent="0.25">
      <c r="A321" s="528" t="s">
        <v>177</v>
      </c>
      <c r="B321" s="529"/>
      <c r="C321" s="529"/>
      <c r="D321" s="529"/>
      <c r="E321" s="529"/>
      <c r="F321" s="529"/>
      <c r="G321" s="529"/>
      <c r="H321" s="529"/>
      <c r="I321" s="529"/>
      <c r="J321" s="530"/>
    </row>
    <row r="322" spans="1:42" s="32" customFormat="1" hidden="1" x14ac:dyDescent="0.25">
      <c r="A322" s="474" t="s">
        <v>141</v>
      </c>
      <c r="B322" s="475"/>
      <c r="C322" s="475"/>
      <c r="D322" s="475"/>
      <c r="E322" s="475"/>
      <c r="F322" s="475"/>
      <c r="G322" s="475"/>
      <c r="H322" s="475"/>
      <c r="I322" s="475"/>
      <c r="J322" s="490"/>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row>
    <row r="323" spans="1:42" s="32" customFormat="1" hidden="1" x14ac:dyDescent="0.25">
      <c r="A323" s="412" t="s">
        <v>114</v>
      </c>
      <c r="B323" s="413"/>
      <c r="C323" s="413"/>
      <c r="D323" s="413"/>
      <c r="E323" s="413"/>
      <c r="F323" s="413"/>
      <c r="G323" s="413"/>
      <c r="H323" s="413"/>
      <c r="I323" s="413"/>
      <c r="J323" s="414"/>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row>
    <row r="324" spans="1:42" s="32" customFormat="1" hidden="1" x14ac:dyDescent="0.25">
      <c r="A324" s="511" t="s">
        <v>239</v>
      </c>
      <c r="B324" s="512"/>
      <c r="C324" s="512"/>
      <c r="D324" s="512"/>
      <c r="E324" s="512"/>
      <c r="F324" s="512"/>
      <c r="G324" s="512"/>
      <c r="H324" s="512"/>
      <c r="I324" s="512"/>
      <c r="J324" s="51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row>
    <row r="325" spans="1:42" ht="255.75" hidden="1" customHeight="1" x14ac:dyDescent="0.25">
      <c r="A325" s="167" t="s">
        <v>68</v>
      </c>
      <c r="B325" s="224">
        <f>SUM(B326:B329)</f>
        <v>2.6</v>
      </c>
      <c r="C325" s="224">
        <f>SUM(C326:C329)</f>
        <v>0</v>
      </c>
      <c r="D325" s="224">
        <f>C325/B325*100</f>
        <v>0</v>
      </c>
      <c r="E325" s="224">
        <f>SUM(E326:E329)</f>
        <v>0</v>
      </c>
      <c r="F325" s="224">
        <f>E325/B325*100</f>
        <v>0</v>
      </c>
      <c r="G325" s="224">
        <f>SUM(G326:G329)</f>
        <v>0</v>
      </c>
      <c r="H325" s="224">
        <f>G325/B325*100</f>
        <v>0</v>
      </c>
      <c r="I325" s="224">
        <f>B325-G325</f>
        <v>2.6</v>
      </c>
      <c r="J325" s="478" t="s">
        <v>354</v>
      </c>
      <c r="K325" s="223"/>
    </row>
    <row r="326" spans="1:42" ht="19.5" hidden="1" x14ac:dyDescent="0.25">
      <c r="A326" s="66" t="s">
        <v>0</v>
      </c>
      <c r="B326" s="224">
        <v>0</v>
      </c>
      <c r="C326" s="224">
        <v>0</v>
      </c>
      <c r="D326" s="224">
        <v>0</v>
      </c>
      <c r="E326" s="224">
        <v>0</v>
      </c>
      <c r="F326" s="224">
        <v>0</v>
      </c>
      <c r="G326" s="224">
        <v>0</v>
      </c>
      <c r="H326" s="224">
        <v>0</v>
      </c>
      <c r="I326" s="224">
        <f>B326-G326</f>
        <v>0</v>
      </c>
      <c r="J326" s="487"/>
    </row>
    <row r="327" spans="1:42" ht="19.5" hidden="1" x14ac:dyDescent="0.25">
      <c r="A327" s="66" t="s">
        <v>1</v>
      </c>
      <c r="B327" s="224">
        <v>2.6</v>
      </c>
      <c r="C327" s="224">
        <v>0</v>
      </c>
      <c r="D327" s="224">
        <f>C327/B327*100</f>
        <v>0</v>
      </c>
      <c r="E327" s="224">
        <v>0</v>
      </c>
      <c r="F327" s="224">
        <f>E327/B327*100</f>
        <v>0</v>
      </c>
      <c r="G327" s="224">
        <v>0</v>
      </c>
      <c r="H327" s="224">
        <f>G327/B327*100</f>
        <v>0</v>
      </c>
      <c r="I327" s="224">
        <f>B327-G327</f>
        <v>2.6</v>
      </c>
      <c r="J327" s="487"/>
    </row>
    <row r="328" spans="1:42" hidden="1" x14ac:dyDescent="0.25">
      <c r="A328" s="67" t="s">
        <v>2</v>
      </c>
      <c r="B328" s="225">
        <v>0</v>
      </c>
      <c r="C328" s="225">
        <v>0</v>
      </c>
      <c r="D328" s="225">
        <v>0</v>
      </c>
      <c r="E328" s="225">
        <v>0</v>
      </c>
      <c r="F328" s="225">
        <v>0</v>
      </c>
      <c r="G328" s="225">
        <v>0</v>
      </c>
      <c r="H328" s="225">
        <v>0</v>
      </c>
      <c r="I328" s="225">
        <f>B328-G328</f>
        <v>0</v>
      </c>
      <c r="J328" s="487"/>
    </row>
    <row r="329" spans="1:42" hidden="1" x14ac:dyDescent="0.25">
      <c r="A329" s="67" t="s">
        <v>3</v>
      </c>
      <c r="B329" s="225">
        <v>0</v>
      </c>
      <c r="C329" s="225">
        <v>0</v>
      </c>
      <c r="D329" s="225">
        <v>0</v>
      </c>
      <c r="E329" s="225">
        <v>0</v>
      </c>
      <c r="F329" s="225">
        <v>0</v>
      </c>
      <c r="G329" s="225">
        <v>0</v>
      </c>
      <c r="H329" s="225">
        <v>0</v>
      </c>
      <c r="I329" s="225">
        <f>B329-G329</f>
        <v>0</v>
      </c>
      <c r="J329" s="488"/>
    </row>
    <row r="330" spans="1:42" s="19" customFormat="1" x14ac:dyDescent="0.25">
      <c r="A330" s="468" t="s">
        <v>240</v>
      </c>
      <c r="B330" s="469"/>
      <c r="C330" s="469"/>
      <c r="D330" s="469"/>
      <c r="E330" s="469"/>
      <c r="F330" s="469"/>
      <c r="G330" s="469"/>
      <c r="H330" s="469"/>
      <c r="I330" s="469"/>
      <c r="J330" s="470"/>
      <c r="K330" s="195"/>
      <c r="L330" s="195"/>
      <c r="M330" s="195"/>
      <c r="N330" s="195"/>
      <c r="O330" s="195"/>
      <c r="P330" s="195"/>
      <c r="Q330" s="195"/>
      <c r="R330" s="195"/>
      <c r="S330" s="195"/>
      <c r="T330" s="195"/>
      <c r="U330" s="195"/>
      <c r="V330" s="195"/>
      <c r="W330" s="195"/>
      <c r="X330" s="195"/>
      <c r="Y330" s="195"/>
      <c r="Z330" s="195"/>
      <c r="AA330" s="195"/>
      <c r="AB330" s="195"/>
      <c r="AC330" s="195"/>
      <c r="AD330" s="195"/>
      <c r="AE330" s="195"/>
      <c r="AF330" s="195"/>
      <c r="AG330" s="195"/>
      <c r="AH330" s="195"/>
      <c r="AI330" s="195"/>
      <c r="AJ330" s="195"/>
      <c r="AK330" s="195"/>
      <c r="AL330" s="195"/>
      <c r="AM330" s="195"/>
      <c r="AN330" s="195"/>
      <c r="AO330" s="195"/>
      <c r="AP330" s="195"/>
    </row>
    <row r="331" spans="1:42" s="1" customFormat="1" x14ac:dyDescent="0.25">
      <c r="A331" s="484" t="s">
        <v>69</v>
      </c>
      <c r="B331" s="485"/>
      <c r="C331" s="485"/>
      <c r="D331" s="485"/>
      <c r="E331" s="485"/>
      <c r="F331" s="485"/>
      <c r="G331" s="485"/>
      <c r="H331" s="485"/>
      <c r="I331" s="485"/>
      <c r="J331" s="489"/>
      <c r="K331" s="193"/>
      <c r="L331" s="193"/>
      <c r="M331" s="193"/>
      <c r="N331" s="193"/>
      <c r="O331" s="193"/>
      <c r="P331" s="193"/>
      <c r="Q331" s="193"/>
      <c r="R331" s="193"/>
      <c r="S331" s="193"/>
      <c r="T331" s="193"/>
      <c r="U331" s="193"/>
      <c r="V331" s="193"/>
      <c r="W331" s="193"/>
      <c r="X331" s="193"/>
      <c r="Y331" s="193"/>
      <c r="Z331" s="193"/>
      <c r="AA331" s="193"/>
      <c r="AB331" s="193"/>
      <c r="AC331" s="193"/>
      <c r="AD331" s="193"/>
      <c r="AE331" s="193"/>
      <c r="AF331" s="193"/>
      <c r="AG331" s="193"/>
      <c r="AH331" s="193"/>
      <c r="AI331" s="193"/>
      <c r="AJ331" s="193"/>
      <c r="AK331" s="193"/>
      <c r="AL331" s="193"/>
      <c r="AM331" s="193"/>
      <c r="AN331" s="193"/>
      <c r="AO331" s="193"/>
      <c r="AP331" s="193"/>
    </row>
    <row r="332" spans="1:42" s="42" customFormat="1" hidden="1" x14ac:dyDescent="0.25">
      <c r="A332" s="474" t="s">
        <v>270</v>
      </c>
      <c r="B332" s="475"/>
      <c r="C332" s="475"/>
      <c r="D332" s="475"/>
      <c r="E332" s="475"/>
      <c r="F332" s="475"/>
      <c r="G332" s="475"/>
      <c r="H332" s="475"/>
      <c r="I332" s="475"/>
      <c r="J332" s="490"/>
      <c r="K332" s="209"/>
      <c r="L332" s="209"/>
      <c r="M332" s="209"/>
      <c r="N332" s="209"/>
      <c r="O332" s="209"/>
      <c r="P332" s="209"/>
      <c r="Q332" s="209"/>
      <c r="R332" s="209"/>
      <c r="S332" s="209"/>
      <c r="T332" s="209"/>
      <c r="U332" s="209"/>
      <c r="V332" s="209"/>
      <c r="W332" s="209"/>
      <c r="X332" s="209"/>
      <c r="Y332" s="209"/>
      <c r="Z332" s="209"/>
      <c r="AA332" s="209"/>
      <c r="AB332" s="209"/>
      <c r="AC332" s="209"/>
      <c r="AD332" s="209"/>
      <c r="AE332" s="209"/>
      <c r="AF332" s="209"/>
      <c r="AG332" s="209"/>
      <c r="AH332" s="209"/>
      <c r="AI332" s="209"/>
      <c r="AJ332" s="209"/>
      <c r="AK332" s="209"/>
      <c r="AL332" s="209"/>
      <c r="AM332" s="209"/>
      <c r="AN332" s="209"/>
      <c r="AO332" s="209"/>
      <c r="AP332" s="209"/>
    </row>
    <row r="333" spans="1:42" s="93" customFormat="1" hidden="1" x14ac:dyDescent="0.25">
      <c r="A333" s="471" t="s">
        <v>113</v>
      </c>
      <c r="B333" s="472"/>
      <c r="C333" s="472"/>
      <c r="D333" s="472"/>
      <c r="E333" s="472"/>
      <c r="F333" s="472"/>
      <c r="G333" s="472"/>
      <c r="H333" s="472"/>
      <c r="I333" s="472"/>
      <c r="J333" s="473"/>
      <c r="K333" s="213"/>
      <c r="L333" s="213"/>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row>
    <row r="334" spans="1:42" s="1" customFormat="1" hidden="1" x14ac:dyDescent="0.25">
      <c r="A334" s="476" t="s">
        <v>241</v>
      </c>
      <c r="B334" s="477"/>
      <c r="C334" s="477"/>
      <c r="D334" s="477"/>
      <c r="E334" s="477"/>
      <c r="F334" s="477"/>
      <c r="G334" s="477"/>
      <c r="H334" s="477"/>
      <c r="I334" s="477"/>
      <c r="J334" s="486"/>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93"/>
      <c r="AG334" s="193"/>
      <c r="AH334" s="193"/>
      <c r="AI334" s="193"/>
      <c r="AJ334" s="193"/>
      <c r="AK334" s="193"/>
      <c r="AL334" s="193"/>
      <c r="AM334" s="193"/>
      <c r="AN334" s="193"/>
      <c r="AO334" s="193"/>
      <c r="AP334" s="193"/>
    </row>
    <row r="335" spans="1:42" ht="98.25" hidden="1" customHeight="1" x14ac:dyDescent="0.25">
      <c r="A335" s="167" t="s">
        <v>70</v>
      </c>
      <c r="B335" s="224">
        <f>SUM(B336:B339)</f>
        <v>3202.9</v>
      </c>
      <c r="C335" s="224">
        <f>SUM(C336:C339)</f>
        <v>0</v>
      </c>
      <c r="D335" s="224">
        <f>C335/B335*100</f>
        <v>0</v>
      </c>
      <c r="E335" s="224">
        <f>SUM(E336:E339)</f>
        <v>0</v>
      </c>
      <c r="F335" s="224">
        <f>E335/B335*100</f>
        <v>0</v>
      </c>
      <c r="G335" s="224">
        <f>SUM(G336:G339)</f>
        <v>0</v>
      </c>
      <c r="H335" s="224">
        <f>G335/B335*100</f>
        <v>0</v>
      </c>
      <c r="I335" s="224">
        <f>B335-G335</f>
        <v>3202.9</v>
      </c>
      <c r="J335" s="534" t="s">
        <v>437</v>
      </c>
    </row>
    <row r="336" spans="1:42" ht="19.5" hidden="1" x14ac:dyDescent="0.25">
      <c r="A336" s="58" t="s">
        <v>0</v>
      </c>
      <c r="B336" s="224">
        <v>0</v>
      </c>
      <c r="C336" s="224">
        <v>0</v>
      </c>
      <c r="D336" s="224">
        <v>0</v>
      </c>
      <c r="E336" s="224">
        <v>0</v>
      </c>
      <c r="F336" s="224">
        <v>0</v>
      </c>
      <c r="G336" s="224">
        <v>0</v>
      </c>
      <c r="H336" s="224">
        <v>0</v>
      </c>
      <c r="I336" s="224">
        <f>B336-G336</f>
        <v>0</v>
      </c>
      <c r="J336" s="535"/>
    </row>
    <row r="337" spans="1:42" ht="19.5" hidden="1" x14ac:dyDescent="0.25">
      <c r="A337" s="58" t="s">
        <v>1</v>
      </c>
      <c r="B337" s="224">
        <v>3202.9</v>
      </c>
      <c r="C337" s="224">
        <v>0</v>
      </c>
      <c r="D337" s="224">
        <f>C337/B337*100</f>
        <v>0</v>
      </c>
      <c r="E337" s="224">
        <v>0</v>
      </c>
      <c r="F337" s="224">
        <f>E337/B337*100</f>
        <v>0</v>
      </c>
      <c r="G337" s="224">
        <v>0</v>
      </c>
      <c r="H337" s="224">
        <f>G337/B337*100</f>
        <v>0</v>
      </c>
      <c r="I337" s="224">
        <f>B337-G337</f>
        <v>3202.9</v>
      </c>
      <c r="J337" s="535"/>
    </row>
    <row r="338" spans="1:42" hidden="1" x14ac:dyDescent="0.25">
      <c r="A338" s="60" t="s">
        <v>2</v>
      </c>
      <c r="B338" s="225">
        <v>0</v>
      </c>
      <c r="C338" s="225">
        <v>0</v>
      </c>
      <c r="D338" s="225">
        <v>0</v>
      </c>
      <c r="E338" s="225">
        <v>0</v>
      </c>
      <c r="F338" s="225">
        <v>0</v>
      </c>
      <c r="G338" s="225">
        <v>0</v>
      </c>
      <c r="H338" s="225">
        <v>0</v>
      </c>
      <c r="I338" s="225">
        <f>B338-G338</f>
        <v>0</v>
      </c>
      <c r="J338" s="535"/>
    </row>
    <row r="339" spans="1:42" hidden="1" x14ac:dyDescent="0.25">
      <c r="A339" s="60" t="s">
        <v>3</v>
      </c>
      <c r="B339" s="225">
        <v>0</v>
      </c>
      <c r="C339" s="225">
        <v>0</v>
      </c>
      <c r="D339" s="225">
        <v>0</v>
      </c>
      <c r="E339" s="225">
        <v>0</v>
      </c>
      <c r="F339" s="225">
        <v>0</v>
      </c>
      <c r="G339" s="225">
        <v>0</v>
      </c>
      <c r="H339" s="225">
        <v>0</v>
      </c>
      <c r="I339" s="225">
        <f>B339-G339</f>
        <v>0</v>
      </c>
      <c r="J339" s="536"/>
    </row>
    <row r="340" spans="1:42" s="25" customFormat="1" x14ac:dyDescent="0.3">
      <c r="A340" s="468" t="s">
        <v>242</v>
      </c>
      <c r="B340" s="469"/>
      <c r="C340" s="469"/>
      <c r="D340" s="469"/>
      <c r="E340" s="469"/>
      <c r="F340" s="469"/>
      <c r="G340" s="469"/>
      <c r="H340" s="469"/>
      <c r="I340" s="469"/>
      <c r="J340" s="470"/>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row>
    <row r="341" spans="1:42" s="28" customFormat="1" x14ac:dyDescent="0.3">
      <c r="A341" s="484" t="s">
        <v>71</v>
      </c>
      <c r="B341" s="485"/>
      <c r="C341" s="485"/>
      <c r="D341" s="485"/>
      <c r="E341" s="485"/>
      <c r="F341" s="485"/>
      <c r="G341" s="485"/>
      <c r="H341" s="485"/>
      <c r="I341" s="485"/>
      <c r="J341" s="489"/>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row>
    <row r="342" spans="1:42" s="42" customFormat="1" hidden="1" x14ac:dyDescent="0.25">
      <c r="A342" s="474" t="s">
        <v>155</v>
      </c>
      <c r="B342" s="475"/>
      <c r="C342" s="475"/>
      <c r="D342" s="475"/>
      <c r="E342" s="475"/>
      <c r="F342" s="475"/>
      <c r="G342" s="475"/>
      <c r="H342" s="475"/>
      <c r="I342" s="475"/>
      <c r="J342" s="490"/>
      <c r="K342" s="209"/>
      <c r="L342" s="209"/>
      <c r="M342" s="209"/>
      <c r="N342" s="209"/>
      <c r="O342" s="209"/>
      <c r="P342" s="209"/>
      <c r="Q342" s="209"/>
      <c r="R342" s="209"/>
      <c r="S342" s="209"/>
      <c r="T342" s="209"/>
      <c r="U342" s="209"/>
      <c r="V342" s="209"/>
      <c r="W342" s="209"/>
      <c r="X342" s="209"/>
      <c r="Y342" s="209"/>
      <c r="Z342" s="209"/>
      <c r="AA342" s="209"/>
      <c r="AB342" s="209"/>
      <c r="AC342" s="209"/>
      <c r="AD342" s="209"/>
      <c r="AE342" s="209"/>
      <c r="AF342" s="209"/>
      <c r="AG342" s="209"/>
      <c r="AH342" s="209"/>
      <c r="AI342" s="209"/>
      <c r="AJ342" s="209"/>
      <c r="AK342" s="209"/>
      <c r="AL342" s="209"/>
      <c r="AM342" s="209"/>
      <c r="AN342" s="209"/>
      <c r="AO342" s="209"/>
      <c r="AP342" s="209"/>
    </row>
    <row r="343" spans="1:42" s="8" customFormat="1" hidden="1" x14ac:dyDescent="0.25">
      <c r="A343" s="471" t="s">
        <v>269</v>
      </c>
      <c r="B343" s="472"/>
      <c r="C343" s="472"/>
      <c r="D343" s="472"/>
      <c r="E343" s="472"/>
      <c r="F343" s="472"/>
      <c r="G343" s="472"/>
      <c r="H343" s="472"/>
      <c r="I343" s="472"/>
      <c r="J343" s="473"/>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row>
    <row r="344" spans="1:42" s="8" customFormat="1" hidden="1" x14ac:dyDescent="0.25">
      <c r="A344" s="511" t="s">
        <v>256</v>
      </c>
      <c r="B344" s="512"/>
      <c r="C344" s="512"/>
      <c r="D344" s="512"/>
      <c r="E344" s="512"/>
      <c r="F344" s="512"/>
      <c r="G344" s="512"/>
      <c r="H344" s="512"/>
      <c r="I344" s="512"/>
      <c r="J344" s="513"/>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row>
    <row r="345" spans="1:42" ht="115.5" hidden="1" customHeight="1" x14ac:dyDescent="0.25">
      <c r="A345" s="167" t="s">
        <v>387</v>
      </c>
      <c r="B345" s="224">
        <f>SUM(B346:B349)</f>
        <v>2755.4</v>
      </c>
      <c r="C345" s="224">
        <f>SUM(C346:C349)</f>
        <v>300</v>
      </c>
      <c r="D345" s="224">
        <f>C345/B345*100</f>
        <v>10.887711403063076</v>
      </c>
      <c r="E345" s="224">
        <f>SUM(E346:E349)</f>
        <v>0</v>
      </c>
      <c r="F345" s="224">
        <f>E345/B345*100</f>
        <v>0</v>
      </c>
      <c r="G345" s="224">
        <f>SUM(G346:G349)</f>
        <v>0</v>
      </c>
      <c r="H345" s="224">
        <f>G345/B345*100</f>
        <v>0</v>
      </c>
      <c r="I345" s="224">
        <f t="shared" ref="I345:I349" si="30">B345-G345</f>
        <v>2755.4</v>
      </c>
      <c r="J345" s="478" t="s">
        <v>422</v>
      </c>
    </row>
    <row r="346" spans="1:42" ht="19.5" hidden="1" x14ac:dyDescent="0.25">
      <c r="A346" s="58" t="s">
        <v>0</v>
      </c>
      <c r="B346" s="224">
        <v>0</v>
      </c>
      <c r="C346" s="224">
        <v>0</v>
      </c>
      <c r="D346" s="224">
        <v>0</v>
      </c>
      <c r="E346" s="224">
        <v>0</v>
      </c>
      <c r="F346" s="224">
        <v>0</v>
      </c>
      <c r="G346" s="224">
        <v>0</v>
      </c>
      <c r="H346" s="224">
        <v>0</v>
      </c>
      <c r="I346" s="224">
        <f t="shared" si="30"/>
        <v>0</v>
      </c>
      <c r="J346" s="487"/>
    </row>
    <row r="347" spans="1:42" ht="19.5" hidden="1" x14ac:dyDescent="0.25">
      <c r="A347" s="58" t="s">
        <v>1</v>
      </c>
      <c r="B347" s="224">
        <v>2755.4</v>
      </c>
      <c r="C347" s="224">
        <v>300</v>
      </c>
      <c r="D347" s="224">
        <f>C347/B347*100</f>
        <v>10.887711403063076</v>
      </c>
      <c r="E347" s="224">
        <v>0</v>
      </c>
      <c r="F347" s="224">
        <f>E347/B347*100</f>
        <v>0</v>
      </c>
      <c r="G347" s="224">
        <v>0</v>
      </c>
      <c r="H347" s="224">
        <f>G347/B347*100</f>
        <v>0</v>
      </c>
      <c r="I347" s="224">
        <f t="shared" si="30"/>
        <v>2755.4</v>
      </c>
      <c r="J347" s="487"/>
    </row>
    <row r="348" spans="1:42" hidden="1" x14ac:dyDescent="0.25">
      <c r="A348" s="60" t="s">
        <v>2</v>
      </c>
      <c r="B348" s="225">
        <v>0</v>
      </c>
      <c r="C348" s="225">
        <v>0</v>
      </c>
      <c r="D348" s="225">
        <v>0</v>
      </c>
      <c r="E348" s="225">
        <v>0</v>
      </c>
      <c r="F348" s="225">
        <v>0</v>
      </c>
      <c r="G348" s="225">
        <v>0</v>
      </c>
      <c r="H348" s="225">
        <v>0</v>
      </c>
      <c r="I348" s="225">
        <f t="shared" si="30"/>
        <v>0</v>
      </c>
      <c r="J348" s="487"/>
    </row>
    <row r="349" spans="1:42" hidden="1" x14ac:dyDescent="0.25">
      <c r="A349" s="60" t="s">
        <v>3</v>
      </c>
      <c r="B349" s="225">
        <v>0</v>
      </c>
      <c r="C349" s="225">
        <v>0</v>
      </c>
      <c r="D349" s="225">
        <v>0</v>
      </c>
      <c r="E349" s="225">
        <v>0</v>
      </c>
      <c r="F349" s="225">
        <v>0</v>
      </c>
      <c r="G349" s="225">
        <v>0</v>
      </c>
      <c r="H349" s="225">
        <v>0</v>
      </c>
      <c r="I349" s="225">
        <f t="shared" si="30"/>
        <v>0</v>
      </c>
      <c r="J349" s="488"/>
    </row>
    <row r="350" spans="1:42" s="29" customFormat="1" x14ac:dyDescent="0.25">
      <c r="A350" s="531" t="s">
        <v>244</v>
      </c>
      <c r="B350" s="532"/>
      <c r="C350" s="532"/>
      <c r="D350" s="532"/>
      <c r="E350" s="532"/>
      <c r="F350" s="532"/>
      <c r="G350" s="532"/>
      <c r="H350" s="532"/>
      <c r="I350" s="532"/>
      <c r="J350" s="533"/>
      <c r="K350" s="214"/>
      <c r="L350" s="214"/>
      <c r="M350" s="214"/>
      <c r="N350" s="214"/>
      <c r="O350" s="214"/>
      <c r="P350" s="214"/>
      <c r="Q350" s="214"/>
      <c r="R350" s="214"/>
      <c r="S350" s="214"/>
      <c r="T350" s="214"/>
      <c r="U350" s="214"/>
      <c r="V350" s="214"/>
      <c r="W350" s="214"/>
      <c r="X350" s="214"/>
      <c r="Y350" s="214"/>
      <c r="Z350" s="214"/>
      <c r="AA350" s="214"/>
      <c r="AB350" s="214"/>
      <c r="AC350" s="214"/>
      <c r="AD350" s="214"/>
      <c r="AE350" s="214"/>
      <c r="AF350" s="214"/>
      <c r="AG350" s="214"/>
      <c r="AH350" s="214"/>
      <c r="AI350" s="214"/>
      <c r="AJ350" s="214"/>
      <c r="AK350" s="214"/>
      <c r="AL350" s="214"/>
      <c r="AM350" s="214"/>
      <c r="AN350" s="214"/>
      <c r="AO350" s="214"/>
      <c r="AP350" s="214"/>
    </row>
    <row r="351" spans="1:42" x14ac:dyDescent="0.25">
      <c r="A351" s="384" t="s">
        <v>103</v>
      </c>
      <c r="B351" s="385"/>
      <c r="C351" s="385"/>
      <c r="D351" s="385"/>
      <c r="E351" s="385"/>
      <c r="F351" s="385"/>
      <c r="G351" s="385"/>
      <c r="H351" s="385"/>
      <c r="I351" s="385"/>
      <c r="J351" s="386"/>
    </row>
    <row r="352" spans="1:42" hidden="1" x14ac:dyDescent="0.25">
      <c r="A352" s="474" t="s">
        <v>153</v>
      </c>
      <c r="B352" s="475"/>
      <c r="C352" s="475"/>
      <c r="D352" s="475"/>
      <c r="E352" s="475"/>
      <c r="F352" s="475"/>
      <c r="G352" s="475"/>
      <c r="H352" s="475"/>
      <c r="I352" s="475"/>
      <c r="J352" s="490"/>
    </row>
    <row r="353" spans="1:10" hidden="1" x14ac:dyDescent="0.25">
      <c r="A353" s="471" t="s">
        <v>267</v>
      </c>
      <c r="B353" s="472"/>
      <c r="C353" s="472"/>
      <c r="D353" s="472"/>
      <c r="E353" s="472"/>
      <c r="F353" s="472"/>
      <c r="G353" s="472"/>
      <c r="H353" s="472"/>
      <c r="I353" s="472"/>
      <c r="J353" s="473"/>
    </row>
    <row r="354" spans="1:10" hidden="1" x14ac:dyDescent="0.25">
      <c r="A354" s="506" t="s">
        <v>35</v>
      </c>
      <c r="B354" s="507"/>
      <c r="C354" s="507"/>
      <c r="D354" s="507"/>
      <c r="E354" s="507"/>
      <c r="F354" s="507"/>
      <c r="G354" s="507"/>
      <c r="H354" s="507"/>
      <c r="I354" s="507"/>
      <c r="J354" s="508"/>
    </row>
    <row r="355" spans="1:10" ht="301.5" hidden="1" customHeight="1" x14ac:dyDescent="0.25">
      <c r="A355" s="167" t="s">
        <v>338</v>
      </c>
      <c r="B355" s="224">
        <f>SUM(B356:B359)</f>
        <v>1804332.6</v>
      </c>
      <c r="C355" s="224">
        <f>SUM(C356:C359)</f>
        <v>456012.79999999999</v>
      </c>
      <c r="D355" s="224">
        <f>C355/B355*100</f>
        <v>25.273211823585072</v>
      </c>
      <c r="E355" s="224">
        <f>SUM(E356:E359)</f>
        <v>456012.79999999999</v>
      </c>
      <c r="F355" s="224">
        <f>E355/B355*100</f>
        <v>25.273211823585072</v>
      </c>
      <c r="G355" s="224">
        <f>SUM(G356:G359)</f>
        <v>426950.8</v>
      </c>
      <c r="H355" s="224">
        <f t="shared" ref="H355:H362" si="31">G355/B355*100</f>
        <v>23.662533171544979</v>
      </c>
      <c r="I355" s="224">
        <f>B355-G355</f>
        <v>1377381.8</v>
      </c>
      <c r="J355" s="478" t="s">
        <v>395</v>
      </c>
    </row>
    <row r="356" spans="1:10" ht="19.5" hidden="1" x14ac:dyDescent="0.25">
      <c r="A356" s="66" t="s">
        <v>0</v>
      </c>
      <c r="B356" s="224">
        <v>0</v>
      </c>
      <c r="C356" s="224">
        <v>0</v>
      </c>
      <c r="D356" s="224">
        <v>0</v>
      </c>
      <c r="E356" s="224">
        <v>0</v>
      </c>
      <c r="F356" s="224">
        <v>0</v>
      </c>
      <c r="G356" s="224">
        <v>0</v>
      </c>
      <c r="H356" s="224">
        <v>0</v>
      </c>
      <c r="I356" s="224">
        <f t="shared" ref="I356:I394" si="32">B356-G356</f>
        <v>0</v>
      </c>
      <c r="J356" s="487"/>
    </row>
    <row r="357" spans="1:10" ht="19.5" hidden="1" x14ac:dyDescent="0.25">
      <c r="A357" s="66" t="s">
        <v>1</v>
      </c>
      <c r="B357" s="224">
        <v>1804332.6</v>
      </c>
      <c r="C357" s="224">
        <v>456012.79999999999</v>
      </c>
      <c r="D357" s="224">
        <f>C357/B357*100</f>
        <v>25.273211823585072</v>
      </c>
      <c r="E357" s="224">
        <v>456012.79999999999</v>
      </c>
      <c r="F357" s="224">
        <f>E357/B357*100</f>
        <v>25.273211823585072</v>
      </c>
      <c r="G357" s="224">
        <v>426950.8</v>
      </c>
      <c r="H357" s="224">
        <f t="shared" si="31"/>
        <v>23.662533171544979</v>
      </c>
      <c r="I357" s="224">
        <f t="shared" si="32"/>
        <v>1377381.8</v>
      </c>
      <c r="J357" s="487"/>
    </row>
    <row r="358" spans="1:10" hidden="1" x14ac:dyDescent="0.25">
      <c r="A358" s="67" t="s">
        <v>2</v>
      </c>
      <c r="B358" s="225">
        <v>0</v>
      </c>
      <c r="C358" s="225">
        <v>0</v>
      </c>
      <c r="D358" s="225">
        <v>0</v>
      </c>
      <c r="E358" s="225">
        <v>0</v>
      </c>
      <c r="F358" s="225">
        <v>0</v>
      </c>
      <c r="G358" s="225">
        <v>0</v>
      </c>
      <c r="H358" s="225">
        <v>0</v>
      </c>
      <c r="I358" s="225">
        <f t="shared" si="32"/>
        <v>0</v>
      </c>
      <c r="J358" s="487"/>
    </row>
    <row r="359" spans="1:10" hidden="1" x14ac:dyDescent="0.25">
      <c r="A359" s="67" t="s">
        <v>3</v>
      </c>
      <c r="B359" s="225">
        <v>0</v>
      </c>
      <c r="C359" s="225">
        <v>0</v>
      </c>
      <c r="D359" s="225">
        <v>0</v>
      </c>
      <c r="E359" s="225">
        <v>0</v>
      </c>
      <c r="F359" s="225">
        <v>0</v>
      </c>
      <c r="G359" s="225">
        <v>0</v>
      </c>
      <c r="H359" s="225">
        <v>0</v>
      </c>
      <c r="I359" s="225">
        <f t="shared" si="32"/>
        <v>0</v>
      </c>
      <c r="J359" s="488"/>
    </row>
    <row r="360" spans="1:10" ht="122.25" hidden="1" customHeight="1" x14ac:dyDescent="0.25">
      <c r="A360" s="167" t="s">
        <v>74</v>
      </c>
      <c r="B360" s="224">
        <f>SUM(B361:B364)</f>
        <v>134324.20000000001</v>
      </c>
      <c r="C360" s="224">
        <f>SUM(C361:C364)</f>
        <v>16767.7</v>
      </c>
      <c r="D360" s="224">
        <f>C360/B360*100</f>
        <v>12.483007529544192</v>
      </c>
      <c r="E360" s="224">
        <f>SUM(E361:E364)</f>
        <v>16767.7</v>
      </c>
      <c r="F360" s="224">
        <f>E360/B360*100</f>
        <v>12.483007529544192</v>
      </c>
      <c r="G360" s="224">
        <f>SUM(G361:G364)</f>
        <v>16767.7</v>
      </c>
      <c r="H360" s="224">
        <f t="shared" si="31"/>
        <v>12.483007529544192</v>
      </c>
      <c r="I360" s="224">
        <f t="shared" si="32"/>
        <v>117556.50000000001</v>
      </c>
      <c r="J360" s="478" t="s">
        <v>394</v>
      </c>
    </row>
    <row r="361" spans="1:10" ht="19.5" hidden="1" x14ac:dyDescent="0.25">
      <c r="A361" s="66" t="s">
        <v>0</v>
      </c>
      <c r="B361" s="224">
        <v>0</v>
      </c>
      <c r="C361" s="224">
        <v>0</v>
      </c>
      <c r="D361" s="224">
        <v>0</v>
      </c>
      <c r="E361" s="224">
        <v>0</v>
      </c>
      <c r="F361" s="224">
        <v>0</v>
      </c>
      <c r="G361" s="224">
        <v>0</v>
      </c>
      <c r="H361" s="224">
        <v>0</v>
      </c>
      <c r="I361" s="224">
        <f t="shared" si="32"/>
        <v>0</v>
      </c>
      <c r="J361" s="487"/>
    </row>
    <row r="362" spans="1:10" ht="19.5" hidden="1" x14ac:dyDescent="0.25">
      <c r="A362" s="66" t="s">
        <v>1</v>
      </c>
      <c r="B362" s="224">
        <v>134324.20000000001</v>
      </c>
      <c r="C362" s="224">
        <v>16767.7</v>
      </c>
      <c r="D362" s="224">
        <f>C362/B362*100</f>
        <v>12.483007529544192</v>
      </c>
      <c r="E362" s="224">
        <v>16767.7</v>
      </c>
      <c r="F362" s="224">
        <f>E362/B362*100</f>
        <v>12.483007529544192</v>
      </c>
      <c r="G362" s="224">
        <v>16767.7</v>
      </c>
      <c r="H362" s="224">
        <f t="shared" si="31"/>
        <v>12.483007529544192</v>
      </c>
      <c r="I362" s="224">
        <f>B362-G362</f>
        <v>117556.50000000001</v>
      </c>
      <c r="J362" s="487"/>
    </row>
    <row r="363" spans="1:10" hidden="1" x14ac:dyDescent="0.25">
      <c r="A363" s="67" t="s">
        <v>2</v>
      </c>
      <c r="B363" s="225">
        <v>0</v>
      </c>
      <c r="C363" s="225">
        <v>0</v>
      </c>
      <c r="D363" s="225">
        <v>0</v>
      </c>
      <c r="E363" s="225">
        <v>0</v>
      </c>
      <c r="F363" s="225">
        <v>0</v>
      </c>
      <c r="G363" s="225">
        <v>0</v>
      </c>
      <c r="H363" s="225">
        <v>0</v>
      </c>
      <c r="I363" s="225">
        <f t="shared" si="32"/>
        <v>0</v>
      </c>
      <c r="J363" s="487"/>
    </row>
    <row r="364" spans="1:10" hidden="1" x14ac:dyDescent="0.25">
      <c r="A364" s="67" t="s">
        <v>3</v>
      </c>
      <c r="B364" s="225">
        <v>0</v>
      </c>
      <c r="C364" s="225">
        <v>0</v>
      </c>
      <c r="D364" s="225">
        <v>0</v>
      </c>
      <c r="E364" s="225">
        <v>0</v>
      </c>
      <c r="F364" s="225">
        <v>0</v>
      </c>
      <c r="G364" s="225">
        <v>0</v>
      </c>
      <c r="H364" s="225">
        <v>0</v>
      </c>
      <c r="I364" s="225">
        <f t="shared" si="32"/>
        <v>0</v>
      </c>
      <c r="J364" s="488"/>
    </row>
    <row r="365" spans="1:10" ht="87" hidden="1" customHeight="1" x14ac:dyDescent="0.25">
      <c r="A365" s="167" t="s">
        <v>184</v>
      </c>
      <c r="B365" s="224">
        <f>SUM(B366:B369)</f>
        <v>202942.80000000002</v>
      </c>
      <c r="C365" s="224">
        <f>SUM(C366:C369)</f>
        <v>0</v>
      </c>
      <c r="D365" s="224">
        <f>C365/B365*100</f>
        <v>0</v>
      </c>
      <c r="E365" s="224">
        <f>SUM(E366:E369)</f>
        <v>0</v>
      </c>
      <c r="F365" s="224">
        <f>E365/B365*100</f>
        <v>0</v>
      </c>
      <c r="G365" s="224">
        <f>SUM(G366:G369)</f>
        <v>0</v>
      </c>
      <c r="H365" s="224">
        <f>G365/B365*100</f>
        <v>0</v>
      </c>
      <c r="I365" s="224">
        <f t="shared" si="32"/>
        <v>202942.80000000002</v>
      </c>
      <c r="J365" s="478" t="s">
        <v>402</v>
      </c>
    </row>
    <row r="366" spans="1:10" ht="19.5" hidden="1" x14ac:dyDescent="0.25">
      <c r="A366" s="58" t="s">
        <v>0</v>
      </c>
      <c r="B366" s="224">
        <v>0</v>
      </c>
      <c r="C366" s="224">
        <v>0</v>
      </c>
      <c r="D366" s="224">
        <v>0</v>
      </c>
      <c r="E366" s="224">
        <v>0</v>
      </c>
      <c r="F366" s="224">
        <v>0</v>
      </c>
      <c r="G366" s="224">
        <v>0</v>
      </c>
      <c r="H366" s="224">
        <v>0</v>
      </c>
      <c r="I366" s="224">
        <f t="shared" si="32"/>
        <v>0</v>
      </c>
      <c r="J366" s="487"/>
    </row>
    <row r="367" spans="1:10" ht="19.5" hidden="1" x14ac:dyDescent="0.25">
      <c r="A367" s="58" t="s">
        <v>1</v>
      </c>
      <c r="B367" s="224">
        <v>190766.2</v>
      </c>
      <c r="C367" s="224">
        <v>0</v>
      </c>
      <c r="D367" s="224">
        <f>C367/B367*100</f>
        <v>0</v>
      </c>
      <c r="E367" s="224">
        <v>0</v>
      </c>
      <c r="F367" s="224">
        <f>E367/B367*100</f>
        <v>0</v>
      </c>
      <c r="G367" s="224">
        <v>0</v>
      </c>
      <c r="H367" s="224">
        <f>G367/B367*100</f>
        <v>0</v>
      </c>
      <c r="I367" s="224">
        <f t="shared" si="32"/>
        <v>190766.2</v>
      </c>
      <c r="J367" s="487"/>
    </row>
    <row r="368" spans="1:10" hidden="1" x14ac:dyDescent="0.25">
      <c r="A368" s="60" t="s">
        <v>2</v>
      </c>
      <c r="B368" s="225">
        <v>12176.6</v>
      </c>
      <c r="C368" s="225">
        <v>0</v>
      </c>
      <c r="D368" s="225">
        <f>C368/B368*100</f>
        <v>0</v>
      </c>
      <c r="E368" s="225">
        <v>0</v>
      </c>
      <c r="F368" s="225">
        <f>E368/B368*100</f>
        <v>0</v>
      </c>
      <c r="G368" s="225">
        <v>0</v>
      </c>
      <c r="H368" s="225">
        <f>G368/B368*100</f>
        <v>0</v>
      </c>
      <c r="I368" s="225">
        <f t="shared" si="32"/>
        <v>12176.6</v>
      </c>
      <c r="J368" s="487"/>
    </row>
    <row r="369" spans="1:42" hidden="1" x14ac:dyDescent="0.25">
      <c r="A369" s="60" t="s">
        <v>3</v>
      </c>
      <c r="B369" s="225">
        <v>0</v>
      </c>
      <c r="C369" s="225">
        <v>0</v>
      </c>
      <c r="D369" s="225">
        <v>0</v>
      </c>
      <c r="E369" s="225">
        <v>0</v>
      </c>
      <c r="F369" s="225">
        <v>0</v>
      </c>
      <c r="G369" s="225">
        <v>0</v>
      </c>
      <c r="H369" s="225">
        <v>0</v>
      </c>
      <c r="I369" s="225">
        <f t="shared" si="32"/>
        <v>0</v>
      </c>
      <c r="J369" s="488"/>
    </row>
    <row r="370" spans="1:42" ht="122.25" hidden="1" customHeight="1" x14ac:dyDescent="0.25">
      <c r="A370" s="167" t="s">
        <v>75</v>
      </c>
      <c r="B370" s="183">
        <f>SUM(B371:B374)</f>
        <v>0</v>
      </c>
      <c r="C370" s="183">
        <f>SUM(C371:C374)</f>
        <v>0</v>
      </c>
      <c r="D370" s="183" t="e">
        <f>C370/B370*100</f>
        <v>#DIV/0!</v>
      </c>
      <c r="E370" s="183">
        <f>SUM(E371:E374)</f>
        <v>0</v>
      </c>
      <c r="F370" s="183" t="e">
        <f>E370/B370*100</f>
        <v>#DIV/0!</v>
      </c>
      <c r="G370" s="183">
        <f>SUM(G371:G374)</f>
        <v>0</v>
      </c>
      <c r="H370" s="183" t="e">
        <f>G370/B370*100</f>
        <v>#DIV/0!</v>
      </c>
      <c r="I370" s="183">
        <f t="shared" si="32"/>
        <v>0</v>
      </c>
      <c r="J370" s="390"/>
    </row>
    <row r="371" spans="1:42" ht="19.5" hidden="1" x14ac:dyDescent="0.25">
      <c r="A371" s="58" t="s">
        <v>0</v>
      </c>
      <c r="B371" s="183">
        <v>0</v>
      </c>
      <c r="C371" s="183">
        <v>0</v>
      </c>
      <c r="D371" s="183">
        <v>0</v>
      </c>
      <c r="E371" s="183">
        <v>0</v>
      </c>
      <c r="F371" s="183">
        <v>0</v>
      </c>
      <c r="G371" s="183">
        <v>0</v>
      </c>
      <c r="H371" s="183">
        <v>0</v>
      </c>
      <c r="I371" s="183">
        <f t="shared" si="32"/>
        <v>0</v>
      </c>
      <c r="J371" s="540"/>
    </row>
    <row r="372" spans="1:42" ht="19.5" hidden="1" x14ac:dyDescent="0.25">
      <c r="A372" s="58" t="s">
        <v>1</v>
      </c>
      <c r="B372" s="183">
        <v>0</v>
      </c>
      <c r="C372" s="183">
        <v>0</v>
      </c>
      <c r="D372" s="183" t="e">
        <f>C372/B372*100</f>
        <v>#DIV/0!</v>
      </c>
      <c r="E372" s="183">
        <v>0</v>
      </c>
      <c r="F372" s="183" t="e">
        <f>E372/B372*100</f>
        <v>#DIV/0!</v>
      </c>
      <c r="G372" s="183">
        <v>0</v>
      </c>
      <c r="H372" s="183" t="e">
        <f>G372/B372*100</f>
        <v>#DIV/0!</v>
      </c>
      <c r="I372" s="183">
        <f t="shared" si="32"/>
        <v>0</v>
      </c>
      <c r="J372" s="540"/>
    </row>
    <row r="373" spans="1:42" hidden="1" x14ac:dyDescent="0.25">
      <c r="A373" s="60" t="s">
        <v>2</v>
      </c>
      <c r="B373" s="184">
        <v>0</v>
      </c>
      <c r="C373" s="184">
        <v>0</v>
      </c>
      <c r="D373" s="184" t="e">
        <f>C373/B373*100</f>
        <v>#DIV/0!</v>
      </c>
      <c r="E373" s="184">
        <v>0</v>
      </c>
      <c r="F373" s="184" t="e">
        <f>E373/B373*100</f>
        <v>#DIV/0!</v>
      </c>
      <c r="G373" s="184">
        <v>0</v>
      </c>
      <c r="H373" s="184" t="e">
        <f>G373/B373*100</f>
        <v>#DIV/0!</v>
      </c>
      <c r="I373" s="184">
        <f t="shared" si="32"/>
        <v>0</v>
      </c>
      <c r="J373" s="540"/>
    </row>
    <row r="374" spans="1:42" hidden="1" x14ac:dyDescent="0.25">
      <c r="A374" s="60" t="s">
        <v>3</v>
      </c>
      <c r="B374" s="184">
        <v>0</v>
      </c>
      <c r="C374" s="184">
        <v>0</v>
      </c>
      <c r="D374" s="184">
        <v>0</v>
      </c>
      <c r="E374" s="184">
        <v>0</v>
      </c>
      <c r="F374" s="184">
        <v>0</v>
      </c>
      <c r="G374" s="184">
        <v>0</v>
      </c>
      <c r="H374" s="184">
        <v>0</v>
      </c>
      <c r="I374" s="184">
        <f t="shared" si="32"/>
        <v>0</v>
      </c>
      <c r="J374" s="541"/>
    </row>
    <row r="375" spans="1:42" s="8" customFormat="1" ht="96" hidden="1" customHeight="1" x14ac:dyDescent="0.25">
      <c r="A375" s="167" t="s">
        <v>136</v>
      </c>
      <c r="B375" s="183">
        <f>SUM(B376:B379)</f>
        <v>0</v>
      </c>
      <c r="C375" s="183">
        <f>SUM(C376:C379)</f>
        <v>0</v>
      </c>
      <c r="D375" s="183" t="e">
        <f>C375/B375*100</f>
        <v>#DIV/0!</v>
      </c>
      <c r="E375" s="183">
        <f>SUM(E376:E379)</f>
        <v>0</v>
      </c>
      <c r="F375" s="183" t="e">
        <f>E375/B375*100</f>
        <v>#DIV/0!</v>
      </c>
      <c r="G375" s="183">
        <f>SUM(G376:G379)</f>
        <v>0</v>
      </c>
      <c r="H375" s="183" t="e">
        <f>G375/B375*100</f>
        <v>#DIV/0!</v>
      </c>
      <c r="I375" s="183">
        <f t="shared" si="32"/>
        <v>0</v>
      </c>
      <c r="J375" s="390"/>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row>
    <row r="376" spans="1:42" s="8" customFormat="1" ht="19.5" hidden="1" x14ac:dyDescent="0.25">
      <c r="A376" s="58" t="s">
        <v>0</v>
      </c>
      <c r="B376" s="183">
        <v>0</v>
      </c>
      <c r="C376" s="183">
        <v>0</v>
      </c>
      <c r="D376" s="183">
        <v>0</v>
      </c>
      <c r="E376" s="183">
        <v>0</v>
      </c>
      <c r="F376" s="183">
        <v>0</v>
      </c>
      <c r="G376" s="183">
        <v>0</v>
      </c>
      <c r="H376" s="183">
        <v>0</v>
      </c>
      <c r="I376" s="183">
        <f t="shared" si="32"/>
        <v>0</v>
      </c>
      <c r="J376" s="391"/>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row>
    <row r="377" spans="1:42" s="8" customFormat="1" ht="19.5" hidden="1" x14ac:dyDescent="0.25">
      <c r="A377" s="58" t="s">
        <v>1</v>
      </c>
      <c r="B377" s="183">
        <v>0</v>
      </c>
      <c r="C377" s="183">
        <v>0</v>
      </c>
      <c r="D377" s="183" t="e">
        <f>C377/B377*100</f>
        <v>#DIV/0!</v>
      </c>
      <c r="E377" s="183">
        <v>0</v>
      </c>
      <c r="F377" s="183" t="e">
        <f>E377/B377*100</f>
        <v>#DIV/0!</v>
      </c>
      <c r="G377" s="183">
        <v>0</v>
      </c>
      <c r="H377" s="183" t="e">
        <f>G377/B377*100</f>
        <v>#DIV/0!</v>
      </c>
      <c r="I377" s="183">
        <f t="shared" si="32"/>
        <v>0</v>
      </c>
      <c r="J377" s="391"/>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row>
    <row r="378" spans="1:42" s="8" customFormat="1" hidden="1" x14ac:dyDescent="0.25">
      <c r="A378" s="60" t="s">
        <v>2</v>
      </c>
      <c r="B378" s="184">
        <v>0</v>
      </c>
      <c r="C378" s="184">
        <v>0</v>
      </c>
      <c r="D378" s="184">
        <v>0</v>
      </c>
      <c r="E378" s="184">
        <v>0</v>
      </c>
      <c r="F378" s="184">
        <v>0</v>
      </c>
      <c r="G378" s="184">
        <v>0</v>
      </c>
      <c r="H378" s="184">
        <v>0</v>
      </c>
      <c r="I378" s="184">
        <f t="shared" si="32"/>
        <v>0</v>
      </c>
      <c r="J378" s="391"/>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row>
    <row r="379" spans="1:42" s="8" customFormat="1" hidden="1" x14ac:dyDescent="0.25">
      <c r="A379" s="60" t="s">
        <v>3</v>
      </c>
      <c r="B379" s="184">
        <v>0</v>
      </c>
      <c r="C379" s="184">
        <v>0</v>
      </c>
      <c r="D379" s="184">
        <v>0</v>
      </c>
      <c r="E379" s="184">
        <v>0</v>
      </c>
      <c r="F379" s="184">
        <v>0</v>
      </c>
      <c r="G379" s="184">
        <v>0</v>
      </c>
      <c r="H379" s="184">
        <v>0</v>
      </c>
      <c r="I379" s="184">
        <f t="shared" si="32"/>
        <v>0</v>
      </c>
      <c r="J379" s="3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row>
    <row r="380" spans="1:42" ht="192" hidden="1" customHeight="1" x14ac:dyDescent="0.25">
      <c r="A380" s="167" t="s">
        <v>314</v>
      </c>
      <c r="B380" s="221">
        <f>SUM(B381:B384)</f>
        <v>30000</v>
      </c>
      <c r="C380" s="221">
        <f>SUM(C381:C384)</f>
        <v>3975.4</v>
      </c>
      <c r="D380" s="221">
        <f>C380/B380*100</f>
        <v>13.251333333333335</v>
      </c>
      <c r="E380" s="221">
        <f>E381+E382+E383+E384</f>
        <v>3910</v>
      </c>
      <c r="F380" s="221">
        <f>E380/B380*100</f>
        <v>13.033333333333333</v>
      </c>
      <c r="G380" s="221">
        <f>G381+G382+G383+G384</f>
        <v>3910</v>
      </c>
      <c r="H380" s="221">
        <f>G380/B380*100</f>
        <v>13.033333333333333</v>
      </c>
      <c r="I380" s="221">
        <f t="shared" si="32"/>
        <v>26090</v>
      </c>
      <c r="J380" s="478" t="s">
        <v>399</v>
      </c>
    </row>
    <row r="381" spans="1:42" ht="19.5" hidden="1" x14ac:dyDescent="0.25">
      <c r="A381" s="66" t="s">
        <v>0</v>
      </c>
      <c r="B381" s="221">
        <v>0</v>
      </c>
      <c r="C381" s="221">
        <v>0</v>
      </c>
      <c r="D381" s="221">
        <v>0</v>
      </c>
      <c r="E381" s="221">
        <v>0</v>
      </c>
      <c r="F381" s="221">
        <v>0</v>
      </c>
      <c r="G381" s="221">
        <v>0</v>
      </c>
      <c r="H381" s="221">
        <v>0</v>
      </c>
      <c r="I381" s="221">
        <f t="shared" si="32"/>
        <v>0</v>
      </c>
      <c r="J381" s="487"/>
    </row>
    <row r="382" spans="1:42" ht="19.5" hidden="1" x14ac:dyDescent="0.25">
      <c r="A382" s="66" t="s">
        <v>1</v>
      </c>
      <c r="B382" s="221">
        <v>28200</v>
      </c>
      <c r="C382" s="221">
        <v>3675.4</v>
      </c>
      <c r="D382" s="224">
        <f t="shared" ref="D382:D383" si="33">C382/B382*100</f>
        <v>13.033333333333333</v>
      </c>
      <c r="E382" s="221">
        <v>3675.4</v>
      </c>
      <c r="F382" s="224">
        <f t="shared" ref="F382:F383" si="34">E382/B382*100</f>
        <v>13.033333333333333</v>
      </c>
      <c r="G382" s="221">
        <v>3675.4</v>
      </c>
      <c r="H382" s="221">
        <f>G382/B382*100</f>
        <v>13.033333333333333</v>
      </c>
      <c r="I382" s="221">
        <f t="shared" si="32"/>
        <v>24524.6</v>
      </c>
      <c r="J382" s="487"/>
    </row>
    <row r="383" spans="1:42" hidden="1" x14ac:dyDescent="0.25">
      <c r="A383" s="67" t="s">
        <v>2</v>
      </c>
      <c r="B383" s="222">
        <v>1800</v>
      </c>
      <c r="C383" s="222">
        <v>300</v>
      </c>
      <c r="D383" s="225">
        <f t="shared" si="33"/>
        <v>16.666666666666664</v>
      </c>
      <c r="E383" s="222">
        <v>234.6</v>
      </c>
      <c r="F383" s="225">
        <f t="shared" si="34"/>
        <v>13.033333333333333</v>
      </c>
      <c r="G383" s="222">
        <v>234.6</v>
      </c>
      <c r="H383" s="222">
        <f>G383/B383*100</f>
        <v>13.033333333333333</v>
      </c>
      <c r="I383" s="222">
        <f t="shared" si="32"/>
        <v>1565.4</v>
      </c>
      <c r="J383" s="487"/>
    </row>
    <row r="384" spans="1:42" hidden="1" x14ac:dyDescent="0.25">
      <c r="A384" s="67" t="s">
        <v>3</v>
      </c>
      <c r="B384" s="222">
        <v>0</v>
      </c>
      <c r="C384" s="222">
        <v>0</v>
      </c>
      <c r="D384" s="222">
        <v>0</v>
      </c>
      <c r="E384" s="222">
        <v>0</v>
      </c>
      <c r="F384" s="222">
        <v>0</v>
      </c>
      <c r="G384" s="222">
        <v>0</v>
      </c>
      <c r="H384" s="222">
        <v>0</v>
      </c>
      <c r="I384" s="222">
        <f t="shared" si="32"/>
        <v>0</v>
      </c>
      <c r="J384" s="488"/>
    </row>
    <row r="385" spans="1:10" ht="121.5" hidden="1" customHeight="1" x14ac:dyDescent="0.25">
      <c r="A385" s="167" t="s">
        <v>339</v>
      </c>
      <c r="B385" s="221">
        <f>SUM(B386:B389)</f>
        <v>141517.20000000001</v>
      </c>
      <c r="C385" s="221">
        <f>SUM(C386:C389)</f>
        <v>35514.400000000001</v>
      </c>
      <c r="D385" s="221">
        <f>C385/B385*100</f>
        <v>25.095465427524005</v>
      </c>
      <c r="E385" s="221">
        <f>E386+E387+E388+E389</f>
        <v>35514.400000000001</v>
      </c>
      <c r="F385" s="221">
        <f>E385/B385*100</f>
        <v>25.095465427524005</v>
      </c>
      <c r="G385" s="221">
        <f>G386+G387+G388+G389</f>
        <v>29966.2</v>
      </c>
      <c r="H385" s="221">
        <f>G385/B385*100</f>
        <v>21.174952585268787</v>
      </c>
      <c r="I385" s="221">
        <f t="shared" si="32"/>
        <v>111551.00000000001</v>
      </c>
      <c r="J385" s="478" t="s">
        <v>398</v>
      </c>
    </row>
    <row r="386" spans="1:10" ht="19.5" hidden="1" x14ac:dyDescent="0.25">
      <c r="A386" s="66" t="s">
        <v>0</v>
      </c>
      <c r="B386" s="221">
        <v>0</v>
      </c>
      <c r="C386" s="221">
        <v>0</v>
      </c>
      <c r="D386" s="221">
        <v>0</v>
      </c>
      <c r="E386" s="221">
        <v>0</v>
      </c>
      <c r="F386" s="221">
        <v>0</v>
      </c>
      <c r="G386" s="221">
        <v>0</v>
      </c>
      <c r="H386" s="221">
        <v>0</v>
      </c>
      <c r="I386" s="221">
        <f t="shared" si="32"/>
        <v>0</v>
      </c>
      <c r="J386" s="391"/>
    </row>
    <row r="387" spans="1:10" ht="19.5" hidden="1" x14ac:dyDescent="0.25">
      <c r="A387" s="66" t="s">
        <v>1</v>
      </c>
      <c r="B387" s="221">
        <v>141517.20000000001</v>
      </c>
      <c r="C387" s="221">
        <v>35514.400000000001</v>
      </c>
      <c r="D387" s="224">
        <f>C387/B387*100</f>
        <v>25.095465427524005</v>
      </c>
      <c r="E387" s="221">
        <v>35514.400000000001</v>
      </c>
      <c r="F387" s="224">
        <f t="shared" ref="F387" si="35">E387/B387*100</f>
        <v>25.095465427524005</v>
      </c>
      <c r="G387" s="221">
        <v>29966.2</v>
      </c>
      <c r="H387" s="221">
        <f>G387/B387*100</f>
        <v>21.174952585268787</v>
      </c>
      <c r="I387" s="221">
        <f t="shared" si="32"/>
        <v>111551.00000000001</v>
      </c>
      <c r="J387" s="391"/>
    </row>
    <row r="388" spans="1:10" hidden="1" x14ac:dyDescent="0.25">
      <c r="A388" s="67" t="s">
        <v>2</v>
      </c>
      <c r="B388" s="222">
        <v>0</v>
      </c>
      <c r="C388" s="222">
        <v>0</v>
      </c>
      <c r="D388" s="222">
        <v>0</v>
      </c>
      <c r="E388" s="222">
        <v>0</v>
      </c>
      <c r="F388" s="222">
        <v>0</v>
      </c>
      <c r="G388" s="222">
        <v>0</v>
      </c>
      <c r="H388" s="222">
        <v>0</v>
      </c>
      <c r="I388" s="222">
        <f t="shared" si="32"/>
        <v>0</v>
      </c>
      <c r="J388" s="391"/>
    </row>
    <row r="389" spans="1:10" hidden="1" x14ac:dyDescent="0.25">
      <c r="A389" s="67" t="s">
        <v>3</v>
      </c>
      <c r="B389" s="222">
        <v>0</v>
      </c>
      <c r="C389" s="222">
        <v>0</v>
      </c>
      <c r="D389" s="222">
        <v>0</v>
      </c>
      <c r="E389" s="222">
        <v>0</v>
      </c>
      <c r="F389" s="222">
        <v>0</v>
      </c>
      <c r="G389" s="222">
        <v>0</v>
      </c>
      <c r="H389" s="222">
        <v>0</v>
      </c>
      <c r="I389" s="222">
        <f t="shared" si="32"/>
        <v>0</v>
      </c>
      <c r="J389" s="392"/>
    </row>
    <row r="390" spans="1:10" ht="99.75" hidden="1" customHeight="1" x14ac:dyDescent="0.25">
      <c r="A390" s="167" t="s">
        <v>400</v>
      </c>
      <c r="B390" s="221">
        <f>SUM(B391:B394)</f>
        <v>138862.29999999999</v>
      </c>
      <c r="C390" s="221">
        <f>SUM(C391:C394)</f>
        <v>43908.3</v>
      </c>
      <c r="D390" s="221">
        <f>C390/B390*100</f>
        <v>31.620029338416551</v>
      </c>
      <c r="E390" s="221">
        <f>E391+E392+E393+E394</f>
        <v>43908.3</v>
      </c>
      <c r="F390" s="221">
        <f>E390/B390*100</f>
        <v>31.620029338416551</v>
      </c>
      <c r="G390" s="221">
        <f>G391+G392+G393+G394</f>
        <v>43908.3</v>
      </c>
      <c r="H390" s="221">
        <f>G390/B390*100</f>
        <v>31.620029338416551</v>
      </c>
      <c r="I390" s="221">
        <f t="shared" si="32"/>
        <v>94953.999999999985</v>
      </c>
      <c r="J390" s="478" t="s">
        <v>401</v>
      </c>
    </row>
    <row r="391" spans="1:10" ht="19.5" hidden="1" x14ac:dyDescent="0.25">
      <c r="A391" s="66" t="s">
        <v>0</v>
      </c>
      <c r="B391" s="221">
        <v>0</v>
      </c>
      <c r="C391" s="221">
        <v>0</v>
      </c>
      <c r="D391" s="221">
        <v>0</v>
      </c>
      <c r="E391" s="221">
        <v>0</v>
      </c>
      <c r="F391" s="221">
        <v>0</v>
      </c>
      <c r="G391" s="221">
        <v>0</v>
      </c>
      <c r="H391" s="221">
        <v>0</v>
      </c>
      <c r="I391" s="221">
        <f t="shared" si="32"/>
        <v>0</v>
      </c>
      <c r="J391" s="487"/>
    </row>
    <row r="392" spans="1:10" ht="19.5" hidden="1" x14ac:dyDescent="0.25">
      <c r="A392" s="66" t="s">
        <v>1</v>
      </c>
      <c r="B392" s="229">
        <v>138862.29999999999</v>
      </c>
      <c r="C392" s="229">
        <v>43908.3</v>
      </c>
      <c r="D392" s="224">
        <f t="shared" ref="D392" si="36">C392/B392*100</f>
        <v>31.620029338416551</v>
      </c>
      <c r="E392" s="229">
        <v>43908.3</v>
      </c>
      <c r="F392" s="224">
        <f t="shared" ref="F392" si="37">E392/B392*100</f>
        <v>31.620029338416551</v>
      </c>
      <c r="G392" s="229">
        <v>43908.3</v>
      </c>
      <c r="H392" s="221">
        <f>G392/B392*100</f>
        <v>31.620029338416551</v>
      </c>
      <c r="I392" s="221">
        <f t="shared" si="32"/>
        <v>94953.999999999985</v>
      </c>
      <c r="J392" s="487"/>
    </row>
    <row r="393" spans="1:10" hidden="1" x14ac:dyDescent="0.25">
      <c r="A393" s="67" t="s">
        <v>2</v>
      </c>
      <c r="B393" s="222">
        <v>0</v>
      </c>
      <c r="C393" s="222">
        <v>0</v>
      </c>
      <c r="D393" s="225">
        <v>0</v>
      </c>
      <c r="E393" s="222">
        <v>0</v>
      </c>
      <c r="F393" s="225">
        <v>0</v>
      </c>
      <c r="G393" s="222">
        <v>0</v>
      </c>
      <c r="H393" s="222">
        <v>0</v>
      </c>
      <c r="I393" s="222">
        <v>0</v>
      </c>
      <c r="J393" s="487"/>
    </row>
    <row r="394" spans="1:10" hidden="1" x14ac:dyDescent="0.25">
      <c r="A394" s="67" t="s">
        <v>3</v>
      </c>
      <c r="B394" s="222">
        <v>0</v>
      </c>
      <c r="C394" s="222">
        <v>0</v>
      </c>
      <c r="D394" s="222">
        <v>0</v>
      </c>
      <c r="E394" s="222">
        <v>0</v>
      </c>
      <c r="F394" s="222">
        <v>0</v>
      </c>
      <c r="G394" s="222">
        <v>0</v>
      </c>
      <c r="H394" s="222">
        <v>0</v>
      </c>
      <c r="I394" s="222">
        <f t="shared" si="32"/>
        <v>0</v>
      </c>
      <c r="J394" s="488"/>
    </row>
    <row r="395" spans="1:10" x14ac:dyDescent="0.25">
      <c r="A395" s="384" t="s">
        <v>104</v>
      </c>
      <c r="B395" s="385"/>
      <c r="C395" s="385"/>
      <c r="D395" s="385"/>
      <c r="E395" s="385"/>
      <c r="F395" s="385"/>
      <c r="G395" s="385"/>
      <c r="H395" s="385"/>
      <c r="I395" s="385"/>
      <c r="J395" s="386"/>
    </row>
    <row r="396" spans="1:10" hidden="1" x14ac:dyDescent="0.25">
      <c r="A396" s="523" t="s">
        <v>96</v>
      </c>
      <c r="B396" s="524"/>
      <c r="C396" s="524"/>
      <c r="D396" s="524"/>
      <c r="E396" s="524"/>
      <c r="F396" s="524"/>
      <c r="G396" s="524"/>
      <c r="H396" s="524"/>
      <c r="I396" s="524"/>
      <c r="J396" s="525"/>
    </row>
    <row r="397" spans="1:10" hidden="1" x14ac:dyDescent="0.25">
      <c r="A397" s="506" t="s">
        <v>105</v>
      </c>
      <c r="B397" s="507"/>
      <c r="C397" s="507"/>
      <c r="D397" s="507"/>
      <c r="E397" s="507"/>
      <c r="F397" s="507"/>
      <c r="G397" s="507"/>
      <c r="H397" s="507"/>
      <c r="I397" s="507"/>
      <c r="J397" s="508"/>
    </row>
    <row r="398" spans="1:10" ht="162.75" hidden="1" customHeight="1" x14ac:dyDescent="0.25">
      <c r="A398" s="167" t="s">
        <v>340</v>
      </c>
      <c r="B398" s="224">
        <f>SUM(B399:B402)</f>
        <v>3144.3</v>
      </c>
      <c r="C398" s="224">
        <f>SUM(C399:C402)</f>
        <v>647.4</v>
      </c>
      <c r="D398" s="224">
        <f>C398/B398*100</f>
        <v>20.589638393283082</v>
      </c>
      <c r="E398" s="224">
        <f>SUM(E399:E402)</f>
        <v>647.4</v>
      </c>
      <c r="F398" s="224">
        <f>E398/B398*100</f>
        <v>20.589638393283082</v>
      </c>
      <c r="G398" s="224">
        <f>SUM(G399:G402)</f>
        <v>647.4</v>
      </c>
      <c r="H398" s="224">
        <f>G398/B398*100</f>
        <v>20.589638393283082</v>
      </c>
      <c r="I398" s="224">
        <f t="shared" ref="I398:I407" si="38">B398-G398</f>
        <v>2496.9</v>
      </c>
      <c r="J398" s="537" t="s">
        <v>413</v>
      </c>
    </row>
    <row r="399" spans="1:10" ht="19.5" hidden="1" x14ac:dyDescent="0.25">
      <c r="A399" s="66" t="s">
        <v>0</v>
      </c>
      <c r="B399" s="224">
        <v>0</v>
      </c>
      <c r="C399" s="224">
        <v>0</v>
      </c>
      <c r="D399" s="224">
        <v>0</v>
      </c>
      <c r="E399" s="224">
        <v>0</v>
      </c>
      <c r="F399" s="224">
        <v>0</v>
      </c>
      <c r="G399" s="224">
        <v>0</v>
      </c>
      <c r="H399" s="224">
        <v>0</v>
      </c>
      <c r="I399" s="224">
        <f t="shared" si="38"/>
        <v>0</v>
      </c>
      <c r="J399" s="538"/>
    </row>
    <row r="400" spans="1:10" ht="19.5" hidden="1" x14ac:dyDescent="0.25">
      <c r="A400" s="66" t="s">
        <v>1</v>
      </c>
      <c r="B400" s="224">
        <v>3144.3</v>
      </c>
      <c r="C400" s="224">
        <v>647.4</v>
      </c>
      <c r="D400" s="224">
        <f>C400/B400*100</f>
        <v>20.589638393283082</v>
      </c>
      <c r="E400" s="224">
        <v>647.4</v>
      </c>
      <c r="F400" s="224">
        <f>E400/B400*100</f>
        <v>20.589638393283082</v>
      </c>
      <c r="G400" s="224">
        <v>647.4</v>
      </c>
      <c r="H400" s="224">
        <f>G400/B400*100</f>
        <v>20.589638393283082</v>
      </c>
      <c r="I400" s="224">
        <f t="shared" si="38"/>
        <v>2496.9</v>
      </c>
      <c r="J400" s="538"/>
    </row>
    <row r="401" spans="1:42" hidden="1" x14ac:dyDescent="0.25">
      <c r="A401" s="67" t="s">
        <v>2</v>
      </c>
      <c r="B401" s="225">
        <v>0</v>
      </c>
      <c r="C401" s="225">
        <v>0</v>
      </c>
      <c r="D401" s="225">
        <v>0</v>
      </c>
      <c r="E401" s="225">
        <v>0</v>
      </c>
      <c r="F401" s="225">
        <v>0</v>
      </c>
      <c r="G401" s="225">
        <v>0</v>
      </c>
      <c r="H401" s="225">
        <v>0</v>
      </c>
      <c r="I401" s="225">
        <f t="shared" si="38"/>
        <v>0</v>
      </c>
      <c r="J401" s="538"/>
    </row>
    <row r="402" spans="1:42" hidden="1" x14ac:dyDescent="0.25">
      <c r="A402" s="67" t="s">
        <v>3</v>
      </c>
      <c r="B402" s="225">
        <v>0</v>
      </c>
      <c r="C402" s="225">
        <v>0</v>
      </c>
      <c r="D402" s="225">
        <v>0</v>
      </c>
      <c r="E402" s="225">
        <v>0</v>
      </c>
      <c r="F402" s="225">
        <v>0</v>
      </c>
      <c r="G402" s="225">
        <v>0</v>
      </c>
      <c r="H402" s="225">
        <v>0</v>
      </c>
      <c r="I402" s="225">
        <f t="shared" si="38"/>
        <v>0</v>
      </c>
      <c r="J402" s="539"/>
    </row>
    <row r="403" spans="1:42" ht="75" hidden="1" x14ac:dyDescent="0.25">
      <c r="A403" s="167" t="s">
        <v>410</v>
      </c>
      <c r="B403" s="224">
        <f>SUM(B404:B407)</f>
        <v>11503.8</v>
      </c>
      <c r="C403" s="224">
        <f>SUM(C404:C407)</f>
        <v>0</v>
      </c>
      <c r="D403" s="224">
        <f>C403/B403*100</f>
        <v>0</v>
      </c>
      <c r="E403" s="224">
        <f>SUM(E404:E407)</f>
        <v>0</v>
      </c>
      <c r="F403" s="224">
        <f>E403/B403*100</f>
        <v>0</v>
      </c>
      <c r="G403" s="224">
        <f>SUM(G404:G407)</f>
        <v>0</v>
      </c>
      <c r="H403" s="224">
        <f>G403/B403*100</f>
        <v>0</v>
      </c>
      <c r="I403" s="224">
        <f t="shared" si="38"/>
        <v>11503.8</v>
      </c>
      <c r="J403" s="478" t="s">
        <v>411</v>
      </c>
      <c r="K403" s="261" t="s">
        <v>362</v>
      </c>
    </row>
    <row r="404" spans="1:42" ht="19.5" hidden="1" x14ac:dyDescent="0.25">
      <c r="A404" s="66" t="s">
        <v>0</v>
      </c>
      <c r="B404" s="224">
        <v>0</v>
      </c>
      <c r="C404" s="224">
        <v>0</v>
      </c>
      <c r="D404" s="224">
        <v>0</v>
      </c>
      <c r="E404" s="224">
        <v>0</v>
      </c>
      <c r="F404" s="224">
        <v>0</v>
      </c>
      <c r="G404" s="224">
        <v>0</v>
      </c>
      <c r="H404" s="224">
        <v>0</v>
      </c>
      <c r="I404" s="224">
        <f t="shared" si="38"/>
        <v>0</v>
      </c>
      <c r="J404" s="487"/>
    </row>
    <row r="405" spans="1:42" ht="19.5" hidden="1" x14ac:dyDescent="0.25">
      <c r="A405" s="66" t="s">
        <v>1</v>
      </c>
      <c r="B405" s="224">
        <v>7491.5</v>
      </c>
      <c r="C405" s="224">
        <v>0</v>
      </c>
      <c r="D405" s="224">
        <f>C405/B405*100</f>
        <v>0</v>
      </c>
      <c r="E405" s="224">
        <v>0</v>
      </c>
      <c r="F405" s="224">
        <f>E405/B405*100</f>
        <v>0</v>
      </c>
      <c r="G405" s="224">
        <v>0</v>
      </c>
      <c r="H405" s="224">
        <f>G405/B405*100</f>
        <v>0</v>
      </c>
      <c r="I405" s="224">
        <f t="shared" si="38"/>
        <v>7491.5</v>
      </c>
      <c r="J405" s="487"/>
    </row>
    <row r="406" spans="1:42" hidden="1" x14ac:dyDescent="0.25">
      <c r="A406" s="67" t="s">
        <v>2</v>
      </c>
      <c r="B406" s="225">
        <v>4012.3</v>
      </c>
      <c r="C406" s="225">
        <v>0</v>
      </c>
      <c r="D406" s="225">
        <v>0</v>
      </c>
      <c r="E406" s="225">
        <v>0</v>
      </c>
      <c r="F406" s="225">
        <v>0</v>
      </c>
      <c r="G406" s="225">
        <v>0</v>
      </c>
      <c r="H406" s="225">
        <v>0</v>
      </c>
      <c r="I406" s="225">
        <f t="shared" si="38"/>
        <v>4012.3</v>
      </c>
      <c r="J406" s="487"/>
    </row>
    <row r="407" spans="1:42" hidden="1" x14ac:dyDescent="0.25">
      <c r="A407" s="67" t="s">
        <v>3</v>
      </c>
      <c r="B407" s="225">
        <v>0</v>
      </c>
      <c r="C407" s="225">
        <v>0</v>
      </c>
      <c r="D407" s="225">
        <v>0</v>
      </c>
      <c r="E407" s="225">
        <v>0</v>
      </c>
      <c r="F407" s="225">
        <v>0</v>
      </c>
      <c r="G407" s="225">
        <v>0</v>
      </c>
      <c r="H407" s="225">
        <v>0</v>
      </c>
      <c r="I407" s="225">
        <f t="shared" si="38"/>
        <v>0</v>
      </c>
      <c r="J407" s="488"/>
    </row>
    <row r="408" spans="1:42" hidden="1" x14ac:dyDescent="0.25">
      <c r="A408" s="474" t="s">
        <v>153</v>
      </c>
      <c r="B408" s="475"/>
      <c r="C408" s="475"/>
      <c r="D408" s="475"/>
      <c r="E408" s="475"/>
      <c r="F408" s="475"/>
      <c r="G408" s="475"/>
      <c r="H408" s="475"/>
      <c r="I408" s="475"/>
      <c r="J408" s="490"/>
    </row>
    <row r="409" spans="1:42" hidden="1" x14ac:dyDescent="0.25">
      <c r="A409" s="471" t="s">
        <v>267</v>
      </c>
      <c r="B409" s="472"/>
      <c r="C409" s="472"/>
      <c r="D409" s="472"/>
      <c r="E409" s="472"/>
      <c r="F409" s="472"/>
      <c r="G409" s="472"/>
      <c r="H409" s="472"/>
      <c r="I409" s="472"/>
      <c r="J409" s="473"/>
    </row>
    <row r="410" spans="1:42" hidden="1" x14ac:dyDescent="0.25">
      <c r="A410" s="506" t="s">
        <v>35</v>
      </c>
      <c r="B410" s="507"/>
      <c r="C410" s="507"/>
      <c r="D410" s="507"/>
      <c r="E410" s="507"/>
      <c r="F410" s="507"/>
      <c r="G410" s="507"/>
      <c r="H410" s="507"/>
      <c r="I410" s="507"/>
      <c r="J410" s="508"/>
    </row>
    <row r="411" spans="1:42" ht="121.5" hidden="1" customHeight="1" x14ac:dyDescent="0.25">
      <c r="A411" s="167" t="s">
        <v>312</v>
      </c>
      <c r="B411" s="224">
        <f>SUM(B412:B415)</f>
        <v>4585</v>
      </c>
      <c r="C411" s="224">
        <f>SUM(C412:C415)</f>
        <v>1285.8</v>
      </c>
      <c r="D411" s="224">
        <f>C411/B411*100</f>
        <v>28.043620501635768</v>
      </c>
      <c r="E411" s="224">
        <f>SUM(E412:E415)</f>
        <v>1283.5</v>
      </c>
      <c r="F411" s="224">
        <f>E411/B411*100</f>
        <v>27.993456924754632</v>
      </c>
      <c r="G411" s="224">
        <f>SUM(G412:G415)</f>
        <v>1283.5</v>
      </c>
      <c r="H411" s="224">
        <f>G411/B411*100</f>
        <v>27.993456924754632</v>
      </c>
      <c r="I411" s="224">
        <f>B411-G411</f>
        <v>3301.5</v>
      </c>
      <c r="J411" s="542" t="s">
        <v>396</v>
      </c>
    </row>
    <row r="412" spans="1:42" ht="19.5" hidden="1" x14ac:dyDescent="0.25">
      <c r="A412" s="66" t="s">
        <v>0</v>
      </c>
      <c r="B412" s="224">
        <v>0</v>
      </c>
      <c r="C412" s="224">
        <v>0</v>
      </c>
      <c r="D412" s="224">
        <v>0</v>
      </c>
      <c r="E412" s="224">
        <v>0</v>
      </c>
      <c r="F412" s="224">
        <v>0</v>
      </c>
      <c r="G412" s="224">
        <v>0</v>
      </c>
      <c r="H412" s="224">
        <v>0</v>
      </c>
      <c r="I412" s="224">
        <f>B412-G412</f>
        <v>0</v>
      </c>
      <c r="J412" s="543"/>
    </row>
    <row r="413" spans="1:42" ht="19.5" hidden="1" x14ac:dyDescent="0.25">
      <c r="A413" s="66" t="s">
        <v>1</v>
      </c>
      <c r="B413" s="224">
        <v>4309.8999999999996</v>
      </c>
      <c r="C413" s="224">
        <v>1206.5</v>
      </c>
      <c r="D413" s="224">
        <f>C413/B413*100</f>
        <v>27.993688948699507</v>
      </c>
      <c r="E413" s="224">
        <v>1206.5</v>
      </c>
      <c r="F413" s="224">
        <f>E413/B413*100</f>
        <v>27.993688948699507</v>
      </c>
      <c r="G413" s="224">
        <v>1206.5</v>
      </c>
      <c r="H413" s="224">
        <f>G413/B413*100</f>
        <v>27.993688948699507</v>
      </c>
      <c r="I413" s="224">
        <f>B413-G413</f>
        <v>3103.3999999999996</v>
      </c>
      <c r="J413" s="543"/>
    </row>
    <row r="414" spans="1:42" hidden="1" x14ac:dyDescent="0.25">
      <c r="A414" s="67" t="s">
        <v>2</v>
      </c>
      <c r="B414" s="225">
        <v>275.10000000000002</v>
      </c>
      <c r="C414" s="225">
        <v>79.3</v>
      </c>
      <c r="D414" s="225">
        <f>C414/B414*100</f>
        <v>28.825881497637219</v>
      </c>
      <c r="E414" s="225">
        <v>77</v>
      </c>
      <c r="F414" s="225">
        <f>E414/B414*100</f>
        <v>27.989821882951656</v>
      </c>
      <c r="G414" s="225">
        <v>77</v>
      </c>
      <c r="H414" s="225">
        <f>G414/B414*100</f>
        <v>27.989821882951656</v>
      </c>
      <c r="I414" s="225">
        <f>B414-G414</f>
        <v>198.10000000000002</v>
      </c>
      <c r="J414" s="543"/>
    </row>
    <row r="415" spans="1:42" hidden="1" x14ac:dyDescent="0.25">
      <c r="A415" s="67" t="s">
        <v>3</v>
      </c>
      <c r="B415" s="225">
        <v>0</v>
      </c>
      <c r="C415" s="224">
        <v>0</v>
      </c>
      <c r="D415" s="225">
        <v>0</v>
      </c>
      <c r="E415" s="225">
        <v>0</v>
      </c>
      <c r="F415" s="225">
        <v>0</v>
      </c>
      <c r="G415" s="225">
        <v>0</v>
      </c>
      <c r="H415" s="225">
        <v>0</v>
      </c>
      <c r="I415" s="225">
        <f>B415-G415</f>
        <v>0</v>
      </c>
      <c r="J415" s="544"/>
    </row>
    <row r="416" spans="1:42" s="30" customFormat="1" x14ac:dyDescent="0.25">
      <c r="A416" s="468" t="s">
        <v>226</v>
      </c>
      <c r="B416" s="469"/>
      <c r="C416" s="469"/>
      <c r="D416" s="469"/>
      <c r="E416" s="469"/>
      <c r="F416" s="469"/>
      <c r="G416" s="469"/>
      <c r="H416" s="469"/>
      <c r="I416" s="469"/>
      <c r="J416" s="470"/>
      <c r="K416" s="215"/>
      <c r="L416" s="215"/>
      <c r="M416" s="215"/>
      <c r="N416" s="215"/>
      <c r="O416" s="215"/>
      <c r="P416" s="215"/>
      <c r="Q416" s="215"/>
      <c r="R416" s="215"/>
      <c r="S416" s="215"/>
      <c r="T416" s="215"/>
      <c r="U416" s="215"/>
      <c r="V416" s="215"/>
      <c r="W416" s="215"/>
      <c r="X416" s="215"/>
      <c r="Y416" s="215"/>
      <c r="Z416" s="215"/>
      <c r="AA416" s="215"/>
      <c r="AB416" s="215"/>
      <c r="AC416" s="215"/>
      <c r="AD416" s="215"/>
      <c r="AE416" s="215"/>
      <c r="AF416" s="215"/>
      <c r="AG416" s="215"/>
      <c r="AH416" s="215"/>
      <c r="AI416" s="215"/>
      <c r="AJ416" s="215"/>
      <c r="AK416" s="215"/>
      <c r="AL416" s="215"/>
      <c r="AM416" s="215"/>
      <c r="AN416" s="215"/>
      <c r="AO416" s="215"/>
      <c r="AP416" s="215"/>
    </row>
    <row r="417" spans="1:42" s="1" customFormat="1" x14ac:dyDescent="0.25">
      <c r="A417" s="484" t="s">
        <v>79</v>
      </c>
      <c r="B417" s="485"/>
      <c r="C417" s="485"/>
      <c r="D417" s="485"/>
      <c r="E417" s="485"/>
      <c r="F417" s="485"/>
      <c r="G417" s="485"/>
      <c r="H417" s="485"/>
      <c r="I417" s="485"/>
      <c r="J417" s="489"/>
      <c r="K417" s="193"/>
      <c r="L417" s="193"/>
      <c r="M417" s="193"/>
      <c r="N417" s="193"/>
      <c r="O417" s="193"/>
      <c r="P417" s="193"/>
      <c r="Q417" s="193"/>
      <c r="R417" s="193"/>
      <c r="S417" s="193"/>
      <c r="T417" s="193"/>
      <c r="U417" s="193"/>
      <c r="V417" s="193"/>
      <c r="W417" s="193"/>
      <c r="X417" s="193"/>
      <c r="Y417" s="193"/>
      <c r="Z417" s="193"/>
      <c r="AA417" s="193"/>
      <c r="AB417" s="193"/>
      <c r="AC417" s="193"/>
      <c r="AD417" s="193"/>
      <c r="AE417" s="193"/>
      <c r="AF417" s="193"/>
      <c r="AG417" s="193"/>
      <c r="AH417" s="193"/>
      <c r="AI417" s="193"/>
      <c r="AJ417" s="193"/>
      <c r="AK417" s="193"/>
      <c r="AL417" s="193"/>
      <c r="AM417" s="193"/>
      <c r="AN417" s="193"/>
      <c r="AO417" s="193"/>
      <c r="AP417" s="193"/>
    </row>
    <row r="418" spans="1:42" hidden="1" x14ac:dyDescent="0.25">
      <c r="A418" s="474" t="s">
        <v>153</v>
      </c>
      <c r="B418" s="475"/>
      <c r="C418" s="475"/>
      <c r="D418" s="475"/>
      <c r="E418" s="475"/>
      <c r="F418" s="475"/>
      <c r="G418" s="475"/>
      <c r="H418" s="475"/>
      <c r="I418" s="475"/>
      <c r="J418" s="490"/>
    </row>
    <row r="419" spans="1:42" s="8" customFormat="1" hidden="1" x14ac:dyDescent="0.25">
      <c r="A419" s="471" t="s">
        <v>102</v>
      </c>
      <c r="B419" s="472"/>
      <c r="C419" s="472"/>
      <c r="D419" s="472"/>
      <c r="E419" s="472"/>
      <c r="F419" s="472"/>
      <c r="G419" s="472"/>
      <c r="H419" s="472"/>
      <c r="I419" s="472"/>
      <c r="J419" s="473"/>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row>
    <row r="420" spans="1:42" s="1" customFormat="1" hidden="1" x14ac:dyDescent="0.25">
      <c r="A420" s="476" t="s">
        <v>35</v>
      </c>
      <c r="B420" s="477"/>
      <c r="C420" s="477"/>
      <c r="D420" s="477"/>
      <c r="E420" s="477"/>
      <c r="F420" s="477"/>
      <c r="G420" s="477"/>
      <c r="H420" s="477"/>
      <c r="I420" s="477"/>
      <c r="J420" s="486"/>
      <c r="K420" s="193"/>
      <c r="L420" s="193"/>
      <c r="M420" s="193"/>
      <c r="N420" s="193"/>
      <c r="O420" s="193"/>
      <c r="P420" s="193"/>
      <c r="Q420" s="193"/>
      <c r="R420" s="193"/>
      <c r="S420" s="193"/>
      <c r="T420" s="193"/>
      <c r="U420" s="193"/>
      <c r="V420" s="193"/>
      <c r="W420" s="193"/>
      <c r="X420" s="193"/>
      <c r="Y420" s="193"/>
      <c r="Z420" s="193"/>
      <c r="AA420" s="193"/>
      <c r="AB420" s="193"/>
      <c r="AC420" s="193"/>
      <c r="AD420" s="193"/>
      <c r="AE420" s="193"/>
      <c r="AF420" s="193"/>
      <c r="AG420" s="193"/>
      <c r="AH420" s="193"/>
      <c r="AI420" s="193"/>
      <c r="AJ420" s="193"/>
      <c r="AK420" s="193"/>
      <c r="AL420" s="193"/>
      <c r="AM420" s="193"/>
      <c r="AN420" s="193"/>
      <c r="AO420" s="193"/>
      <c r="AP420" s="193"/>
    </row>
    <row r="421" spans="1:42" ht="125.25" hidden="1" customHeight="1" x14ac:dyDescent="0.25">
      <c r="A421" s="167" t="s">
        <v>341</v>
      </c>
      <c r="B421" s="224">
        <f>SUM(B422:B425)</f>
        <v>7301.2</v>
      </c>
      <c r="C421" s="224">
        <f>SUM(C422:C425)</f>
        <v>1303.5999999999999</v>
      </c>
      <c r="D421" s="224">
        <f>C421/B421*100</f>
        <v>17.854599243959896</v>
      </c>
      <c r="E421" s="224">
        <f>SUM(E422:E425)</f>
        <v>1303.5999999999999</v>
      </c>
      <c r="F421" s="224">
        <f>E421/B421*100</f>
        <v>17.854599243959896</v>
      </c>
      <c r="G421" s="224">
        <f>SUM(G422:G425)</f>
        <v>1303.5999999999999</v>
      </c>
      <c r="H421" s="224">
        <f>G421/B421*100</f>
        <v>17.854599243959896</v>
      </c>
      <c r="I421" s="224">
        <f t="shared" ref="I421:I440" si="39">B421-G421</f>
        <v>5997.6</v>
      </c>
      <c r="J421" s="478" t="s">
        <v>407</v>
      </c>
    </row>
    <row r="422" spans="1:42" ht="19.5" hidden="1" x14ac:dyDescent="0.25">
      <c r="A422" s="58" t="s">
        <v>0</v>
      </c>
      <c r="B422" s="224">
        <v>0</v>
      </c>
      <c r="C422" s="224">
        <v>0</v>
      </c>
      <c r="D422" s="224">
        <v>0</v>
      </c>
      <c r="E422" s="224">
        <v>0</v>
      </c>
      <c r="F422" s="224">
        <v>0</v>
      </c>
      <c r="G422" s="224">
        <v>0</v>
      </c>
      <c r="H422" s="224">
        <v>0</v>
      </c>
      <c r="I422" s="224">
        <f t="shared" si="39"/>
        <v>0</v>
      </c>
      <c r="J422" s="487"/>
    </row>
    <row r="423" spans="1:42" ht="19.5" hidden="1" x14ac:dyDescent="0.25">
      <c r="A423" s="58" t="s">
        <v>1</v>
      </c>
      <c r="B423" s="224">
        <v>7301.2</v>
      </c>
      <c r="C423" s="224">
        <v>1303.5999999999999</v>
      </c>
      <c r="D423" s="224">
        <f>C423/B423*100</f>
        <v>17.854599243959896</v>
      </c>
      <c r="E423" s="224">
        <v>1303.5999999999999</v>
      </c>
      <c r="F423" s="224">
        <f>E423/B423*100</f>
        <v>17.854599243959896</v>
      </c>
      <c r="G423" s="224">
        <v>1303.5999999999999</v>
      </c>
      <c r="H423" s="224">
        <f>G423/B423*100</f>
        <v>17.854599243959896</v>
      </c>
      <c r="I423" s="224">
        <f t="shared" si="39"/>
        <v>5997.6</v>
      </c>
      <c r="J423" s="487"/>
    </row>
    <row r="424" spans="1:42" hidden="1" x14ac:dyDescent="0.25">
      <c r="A424" s="60" t="s">
        <v>2</v>
      </c>
      <c r="B424" s="225">
        <v>0</v>
      </c>
      <c r="C424" s="225">
        <v>0</v>
      </c>
      <c r="D424" s="225">
        <v>0</v>
      </c>
      <c r="E424" s="225">
        <v>0</v>
      </c>
      <c r="F424" s="225">
        <v>0</v>
      </c>
      <c r="G424" s="225">
        <v>0</v>
      </c>
      <c r="H424" s="225">
        <v>0</v>
      </c>
      <c r="I424" s="225">
        <f t="shared" si="39"/>
        <v>0</v>
      </c>
      <c r="J424" s="487"/>
    </row>
    <row r="425" spans="1:42" hidden="1" x14ac:dyDescent="0.25">
      <c r="A425" s="60" t="s">
        <v>3</v>
      </c>
      <c r="B425" s="225">
        <v>0</v>
      </c>
      <c r="C425" s="225">
        <v>0</v>
      </c>
      <c r="D425" s="225">
        <v>0</v>
      </c>
      <c r="E425" s="225">
        <v>0</v>
      </c>
      <c r="F425" s="225">
        <v>0</v>
      </c>
      <c r="G425" s="225">
        <v>0</v>
      </c>
      <c r="H425" s="225">
        <v>0</v>
      </c>
      <c r="I425" s="225">
        <f t="shared" si="39"/>
        <v>0</v>
      </c>
      <c r="J425" s="488"/>
    </row>
    <row r="426" spans="1:42" ht="172.5" hidden="1" customHeight="1" x14ac:dyDescent="0.25">
      <c r="A426" s="167" t="s">
        <v>343</v>
      </c>
      <c r="B426" s="224">
        <f>SUM(B427:B430)</f>
        <v>264.89999999999998</v>
      </c>
      <c r="C426" s="224">
        <f>SUM(C427:C430)</f>
        <v>48.5</v>
      </c>
      <c r="D426" s="224">
        <f>C426/B426*100</f>
        <v>18.308795771989431</v>
      </c>
      <c r="E426" s="224">
        <f>SUM(E427:E430)</f>
        <v>48.5</v>
      </c>
      <c r="F426" s="224">
        <f>E426/B426*100</f>
        <v>18.308795771989431</v>
      </c>
      <c r="G426" s="224">
        <f>SUM(G427:G430)</f>
        <v>48.5</v>
      </c>
      <c r="H426" s="224">
        <f>G426/B426*100</f>
        <v>18.308795771989431</v>
      </c>
      <c r="I426" s="224">
        <f t="shared" si="39"/>
        <v>216.39999999999998</v>
      </c>
      <c r="J426" s="478" t="s">
        <v>408</v>
      </c>
    </row>
    <row r="427" spans="1:42" ht="19.5" hidden="1" x14ac:dyDescent="0.25">
      <c r="A427" s="58" t="s">
        <v>0</v>
      </c>
      <c r="B427" s="224">
        <v>0</v>
      </c>
      <c r="C427" s="224">
        <v>0</v>
      </c>
      <c r="D427" s="224">
        <v>0</v>
      </c>
      <c r="E427" s="224">
        <v>0</v>
      </c>
      <c r="F427" s="224">
        <v>0</v>
      </c>
      <c r="G427" s="224">
        <v>0</v>
      </c>
      <c r="H427" s="224">
        <v>0</v>
      </c>
      <c r="I427" s="224">
        <f t="shared" si="39"/>
        <v>0</v>
      </c>
      <c r="J427" s="487"/>
    </row>
    <row r="428" spans="1:42" ht="19.5" hidden="1" x14ac:dyDescent="0.25">
      <c r="A428" s="58" t="s">
        <v>1</v>
      </c>
      <c r="B428" s="224">
        <v>264.89999999999998</v>
      </c>
      <c r="C428" s="224">
        <v>48.5</v>
      </c>
      <c r="D428" s="224">
        <f>C428/B428*100</f>
        <v>18.308795771989431</v>
      </c>
      <c r="E428" s="224">
        <v>48.5</v>
      </c>
      <c r="F428" s="224">
        <f>E428/B428*100</f>
        <v>18.308795771989431</v>
      </c>
      <c r="G428" s="224">
        <v>48.5</v>
      </c>
      <c r="H428" s="224">
        <f>G428/B428*100</f>
        <v>18.308795771989431</v>
      </c>
      <c r="I428" s="224">
        <f t="shared" si="39"/>
        <v>216.39999999999998</v>
      </c>
      <c r="J428" s="487"/>
    </row>
    <row r="429" spans="1:42" hidden="1" x14ac:dyDescent="0.25">
      <c r="A429" s="60" t="s">
        <v>2</v>
      </c>
      <c r="B429" s="225">
        <v>0</v>
      </c>
      <c r="C429" s="225">
        <v>0</v>
      </c>
      <c r="D429" s="225">
        <v>0</v>
      </c>
      <c r="E429" s="225">
        <v>0</v>
      </c>
      <c r="F429" s="225">
        <v>0</v>
      </c>
      <c r="G429" s="225">
        <v>0</v>
      </c>
      <c r="H429" s="225">
        <v>0</v>
      </c>
      <c r="I429" s="225">
        <f t="shared" si="39"/>
        <v>0</v>
      </c>
      <c r="J429" s="487"/>
    </row>
    <row r="430" spans="1:42" hidden="1" x14ac:dyDescent="0.25">
      <c r="A430" s="60" t="s">
        <v>3</v>
      </c>
      <c r="B430" s="225">
        <v>0</v>
      </c>
      <c r="C430" s="225">
        <v>0</v>
      </c>
      <c r="D430" s="225">
        <v>0</v>
      </c>
      <c r="E430" s="225">
        <v>0</v>
      </c>
      <c r="F430" s="225">
        <v>0</v>
      </c>
      <c r="G430" s="225">
        <v>0</v>
      </c>
      <c r="H430" s="225">
        <v>0</v>
      </c>
      <c r="I430" s="225">
        <f t="shared" si="39"/>
        <v>0</v>
      </c>
      <c r="J430" s="488"/>
    </row>
    <row r="431" spans="1:42" ht="168.75" hidden="1" x14ac:dyDescent="0.25">
      <c r="A431" s="167" t="s">
        <v>344</v>
      </c>
      <c r="B431" s="224">
        <f>SUM(B432:B435)</f>
        <v>54511.199999999997</v>
      </c>
      <c r="C431" s="224">
        <f>SUM(C432:C435)</f>
        <v>12881</v>
      </c>
      <c r="D431" s="224">
        <f>C431/B431*100</f>
        <v>23.630006310629746</v>
      </c>
      <c r="E431" s="224">
        <f>SUM(E432:E435)</f>
        <v>12881</v>
      </c>
      <c r="F431" s="224">
        <f>E431/B431*100</f>
        <v>23.630006310629746</v>
      </c>
      <c r="G431" s="224">
        <f>SUM(G432:G435)</f>
        <v>12881</v>
      </c>
      <c r="H431" s="224">
        <f>G431/B431*100</f>
        <v>23.630006310629746</v>
      </c>
      <c r="I431" s="224">
        <f t="shared" si="39"/>
        <v>41630.199999999997</v>
      </c>
      <c r="J431" s="478" t="s">
        <v>409</v>
      </c>
    </row>
    <row r="432" spans="1:42" ht="19.5" hidden="1" x14ac:dyDescent="0.25">
      <c r="A432" s="58" t="s">
        <v>0</v>
      </c>
      <c r="B432" s="224">
        <v>0</v>
      </c>
      <c r="C432" s="224">
        <v>0</v>
      </c>
      <c r="D432" s="224">
        <v>0</v>
      </c>
      <c r="E432" s="224">
        <v>0</v>
      </c>
      <c r="F432" s="224">
        <v>0</v>
      </c>
      <c r="G432" s="224">
        <v>0</v>
      </c>
      <c r="H432" s="224">
        <v>0</v>
      </c>
      <c r="I432" s="224">
        <f t="shared" si="39"/>
        <v>0</v>
      </c>
      <c r="J432" s="487"/>
    </row>
    <row r="433" spans="1:42" ht="19.5" hidden="1" x14ac:dyDescent="0.25">
      <c r="A433" s="58" t="s">
        <v>1</v>
      </c>
      <c r="B433" s="224">
        <v>54511.199999999997</v>
      </c>
      <c r="C433" s="224">
        <v>12881</v>
      </c>
      <c r="D433" s="224">
        <f>C433/B433*100</f>
        <v>23.630006310629746</v>
      </c>
      <c r="E433" s="224">
        <v>12881</v>
      </c>
      <c r="F433" s="224">
        <f>E433/B433*100</f>
        <v>23.630006310629746</v>
      </c>
      <c r="G433" s="224">
        <v>12881</v>
      </c>
      <c r="H433" s="224">
        <f>G433/B433*100</f>
        <v>23.630006310629746</v>
      </c>
      <c r="I433" s="224">
        <f t="shared" si="39"/>
        <v>41630.199999999997</v>
      </c>
      <c r="J433" s="487"/>
    </row>
    <row r="434" spans="1:42" hidden="1" x14ac:dyDescent="0.25">
      <c r="A434" s="60" t="s">
        <v>2</v>
      </c>
      <c r="B434" s="225">
        <v>0</v>
      </c>
      <c r="C434" s="225">
        <v>0</v>
      </c>
      <c r="D434" s="225">
        <v>0</v>
      </c>
      <c r="E434" s="225">
        <v>0</v>
      </c>
      <c r="F434" s="225">
        <v>0</v>
      </c>
      <c r="G434" s="225">
        <v>0</v>
      </c>
      <c r="H434" s="225">
        <v>0</v>
      </c>
      <c r="I434" s="225">
        <f t="shared" si="39"/>
        <v>0</v>
      </c>
      <c r="J434" s="487"/>
    </row>
    <row r="435" spans="1:42" hidden="1" x14ac:dyDescent="0.25">
      <c r="A435" s="60" t="s">
        <v>3</v>
      </c>
      <c r="B435" s="225">
        <v>0</v>
      </c>
      <c r="C435" s="225">
        <v>0</v>
      </c>
      <c r="D435" s="225">
        <v>0</v>
      </c>
      <c r="E435" s="225">
        <v>0</v>
      </c>
      <c r="F435" s="225">
        <v>0</v>
      </c>
      <c r="G435" s="225">
        <v>0</v>
      </c>
      <c r="H435" s="225">
        <v>0</v>
      </c>
      <c r="I435" s="225">
        <f t="shared" si="39"/>
        <v>0</v>
      </c>
      <c r="J435" s="488"/>
    </row>
    <row r="436" spans="1:42" ht="115.5" hidden="1" customHeight="1" x14ac:dyDescent="0.25">
      <c r="A436" s="167" t="s">
        <v>313</v>
      </c>
      <c r="B436" s="224">
        <f>SUM(B437:B440)</f>
        <v>15364.5</v>
      </c>
      <c r="C436" s="224">
        <f>SUM(C437:C440)</f>
        <v>2401.1</v>
      </c>
      <c r="D436" s="224">
        <f>C436/B436*100</f>
        <v>15.627583064857301</v>
      </c>
      <c r="E436" s="224">
        <f>SUM(E437:E440)</f>
        <v>2401.1</v>
      </c>
      <c r="F436" s="224">
        <f>E436/B436*100</f>
        <v>15.627583064857301</v>
      </c>
      <c r="G436" s="224">
        <f>SUM(G437:G440)</f>
        <v>2401.1</v>
      </c>
      <c r="H436" s="224">
        <f>G436/B436*100</f>
        <v>15.627583064857301</v>
      </c>
      <c r="I436" s="224">
        <f t="shared" si="39"/>
        <v>12963.4</v>
      </c>
      <c r="J436" s="494" t="s">
        <v>406</v>
      </c>
    </row>
    <row r="437" spans="1:42" ht="19.5" hidden="1" x14ac:dyDescent="0.25">
      <c r="A437" s="58" t="s">
        <v>0</v>
      </c>
      <c r="B437" s="224">
        <v>0</v>
      </c>
      <c r="C437" s="224">
        <v>0</v>
      </c>
      <c r="D437" s="224">
        <v>0</v>
      </c>
      <c r="E437" s="224">
        <v>0</v>
      </c>
      <c r="F437" s="224">
        <v>0</v>
      </c>
      <c r="G437" s="224">
        <v>0</v>
      </c>
      <c r="H437" s="224">
        <v>0</v>
      </c>
      <c r="I437" s="224">
        <f t="shared" si="39"/>
        <v>0</v>
      </c>
      <c r="J437" s="545"/>
    </row>
    <row r="438" spans="1:42" ht="19.5" hidden="1" x14ac:dyDescent="0.25">
      <c r="A438" s="58" t="s">
        <v>1</v>
      </c>
      <c r="B438" s="224">
        <v>15364.5</v>
      </c>
      <c r="C438" s="224">
        <v>2401.1</v>
      </c>
      <c r="D438" s="224">
        <f>C438/B438*100</f>
        <v>15.627583064857301</v>
      </c>
      <c r="E438" s="224">
        <v>2401.1</v>
      </c>
      <c r="F438" s="224">
        <f>E438/B438*100</f>
        <v>15.627583064857301</v>
      </c>
      <c r="G438" s="224">
        <v>2401.1</v>
      </c>
      <c r="H438" s="224">
        <f>G438/B438*100</f>
        <v>15.627583064857301</v>
      </c>
      <c r="I438" s="224">
        <f t="shared" si="39"/>
        <v>12963.4</v>
      </c>
      <c r="J438" s="545"/>
    </row>
    <row r="439" spans="1:42" hidden="1" x14ac:dyDescent="0.25">
      <c r="A439" s="60" t="s">
        <v>2</v>
      </c>
      <c r="B439" s="225">
        <v>0</v>
      </c>
      <c r="C439" s="225">
        <v>0</v>
      </c>
      <c r="D439" s="225">
        <v>0</v>
      </c>
      <c r="E439" s="225">
        <v>0</v>
      </c>
      <c r="F439" s="225">
        <v>0</v>
      </c>
      <c r="G439" s="225">
        <v>0</v>
      </c>
      <c r="H439" s="225">
        <v>0</v>
      </c>
      <c r="I439" s="225">
        <f t="shared" si="39"/>
        <v>0</v>
      </c>
      <c r="J439" s="545"/>
    </row>
    <row r="440" spans="1:42" hidden="1" x14ac:dyDescent="0.25">
      <c r="A440" s="60" t="s">
        <v>3</v>
      </c>
      <c r="B440" s="225">
        <v>0</v>
      </c>
      <c r="C440" s="225">
        <v>0</v>
      </c>
      <c r="D440" s="225">
        <v>0</v>
      </c>
      <c r="E440" s="225">
        <v>0</v>
      </c>
      <c r="F440" s="225">
        <v>0</v>
      </c>
      <c r="G440" s="225">
        <v>0</v>
      </c>
      <c r="H440" s="225">
        <v>0</v>
      </c>
      <c r="I440" s="225">
        <f t="shared" si="39"/>
        <v>0</v>
      </c>
      <c r="J440" s="546"/>
    </row>
    <row r="441" spans="1:42" x14ac:dyDescent="0.25">
      <c r="A441" s="468" t="s">
        <v>245</v>
      </c>
      <c r="B441" s="469"/>
      <c r="C441" s="469"/>
      <c r="D441" s="469"/>
      <c r="E441" s="469"/>
      <c r="F441" s="469"/>
      <c r="G441" s="469"/>
      <c r="H441" s="469"/>
      <c r="I441" s="469"/>
      <c r="J441" s="470"/>
    </row>
    <row r="442" spans="1:42" s="1" customFormat="1" x14ac:dyDescent="0.25">
      <c r="A442" s="484" t="s">
        <v>82</v>
      </c>
      <c r="B442" s="485"/>
      <c r="C442" s="485"/>
      <c r="D442" s="485"/>
      <c r="E442" s="485"/>
      <c r="F442" s="485"/>
      <c r="G442" s="485"/>
      <c r="H442" s="485"/>
      <c r="I442" s="485"/>
      <c r="J442" s="489"/>
      <c r="K442" s="193"/>
      <c r="L442" s="193"/>
      <c r="M442" s="193"/>
      <c r="N442" s="193"/>
      <c r="O442" s="193"/>
      <c r="P442" s="193"/>
      <c r="Q442" s="193"/>
      <c r="R442" s="193"/>
      <c r="S442" s="193"/>
      <c r="T442" s="193"/>
      <c r="U442" s="193"/>
      <c r="V442" s="193"/>
      <c r="W442" s="193"/>
      <c r="X442" s="193"/>
      <c r="Y442" s="193"/>
      <c r="Z442" s="193"/>
      <c r="AA442" s="193"/>
      <c r="AB442" s="193"/>
      <c r="AC442" s="193"/>
      <c r="AD442" s="193"/>
      <c r="AE442" s="193"/>
      <c r="AF442" s="193"/>
      <c r="AG442" s="193"/>
      <c r="AH442" s="193"/>
      <c r="AI442" s="193"/>
      <c r="AJ442" s="193"/>
      <c r="AK442" s="193"/>
      <c r="AL442" s="193"/>
      <c r="AM442" s="193"/>
      <c r="AN442" s="193"/>
      <c r="AO442" s="193"/>
      <c r="AP442" s="193"/>
    </row>
    <row r="443" spans="1:42" s="1" customFormat="1" hidden="1" x14ac:dyDescent="0.25">
      <c r="A443" s="474" t="s">
        <v>98</v>
      </c>
      <c r="B443" s="475"/>
      <c r="C443" s="475"/>
      <c r="D443" s="475"/>
      <c r="E443" s="475"/>
      <c r="F443" s="475"/>
      <c r="G443" s="475"/>
      <c r="H443" s="475"/>
      <c r="I443" s="475"/>
      <c r="J443" s="490"/>
      <c r="K443" s="193"/>
      <c r="L443" s="193"/>
      <c r="M443" s="193"/>
      <c r="N443" s="193"/>
      <c r="O443" s="193"/>
      <c r="P443" s="193"/>
      <c r="Q443" s="193"/>
      <c r="R443" s="193"/>
      <c r="S443" s="193"/>
      <c r="T443" s="193"/>
      <c r="U443" s="193"/>
      <c r="V443" s="193"/>
      <c r="W443" s="193"/>
      <c r="X443" s="193"/>
      <c r="Y443" s="193"/>
      <c r="Z443" s="193"/>
      <c r="AA443" s="193"/>
      <c r="AB443" s="193"/>
      <c r="AC443" s="193"/>
      <c r="AD443" s="193"/>
      <c r="AE443" s="193"/>
      <c r="AF443" s="193"/>
      <c r="AG443" s="193"/>
      <c r="AH443" s="193"/>
      <c r="AI443" s="193"/>
      <c r="AJ443" s="193"/>
      <c r="AK443" s="193"/>
      <c r="AL443" s="193"/>
      <c r="AM443" s="193"/>
      <c r="AN443" s="193"/>
      <c r="AO443" s="193"/>
      <c r="AP443" s="193"/>
    </row>
    <row r="444" spans="1:42" s="1" customFormat="1" hidden="1" x14ac:dyDescent="0.25">
      <c r="A444" s="471" t="s">
        <v>99</v>
      </c>
      <c r="B444" s="472"/>
      <c r="C444" s="472"/>
      <c r="D444" s="472"/>
      <c r="E444" s="472"/>
      <c r="F444" s="472"/>
      <c r="G444" s="472"/>
      <c r="H444" s="472"/>
      <c r="I444" s="472"/>
      <c r="J444" s="473"/>
      <c r="K444" s="193"/>
      <c r="L444" s="193"/>
      <c r="M444" s="193"/>
      <c r="N444" s="193"/>
      <c r="O444" s="193"/>
      <c r="P444" s="193"/>
      <c r="Q444" s="193"/>
      <c r="R444" s="193"/>
      <c r="S444" s="193"/>
      <c r="T444" s="193"/>
      <c r="U444" s="193"/>
      <c r="V444" s="193"/>
      <c r="W444" s="193"/>
      <c r="X444" s="193"/>
      <c r="Y444" s="193"/>
      <c r="Z444" s="193"/>
      <c r="AA444" s="193"/>
      <c r="AB444" s="193"/>
      <c r="AC444" s="193"/>
      <c r="AD444" s="193"/>
      <c r="AE444" s="193"/>
      <c r="AF444" s="193"/>
      <c r="AG444" s="193"/>
      <c r="AH444" s="193"/>
      <c r="AI444" s="193"/>
      <c r="AJ444" s="193"/>
      <c r="AK444" s="193"/>
      <c r="AL444" s="193"/>
      <c r="AM444" s="193"/>
      <c r="AN444" s="193"/>
      <c r="AO444" s="193"/>
      <c r="AP444" s="193"/>
    </row>
    <row r="445" spans="1:42" s="1" customFormat="1" hidden="1" x14ac:dyDescent="0.25">
      <c r="A445" s="476" t="s">
        <v>246</v>
      </c>
      <c r="B445" s="477"/>
      <c r="C445" s="477"/>
      <c r="D445" s="477"/>
      <c r="E445" s="477"/>
      <c r="F445" s="477"/>
      <c r="G445" s="477"/>
      <c r="H445" s="477"/>
      <c r="I445" s="477"/>
      <c r="J445" s="486"/>
      <c r="K445" s="193"/>
      <c r="L445" s="193"/>
      <c r="M445" s="193"/>
      <c r="N445" s="193"/>
      <c r="O445" s="193"/>
      <c r="P445" s="193"/>
      <c r="Q445" s="193"/>
      <c r="R445" s="193"/>
      <c r="S445" s="193"/>
      <c r="T445" s="193"/>
      <c r="U445" s="193"/>
      <c r="V445" s="193"/>
      <c r="W445" s="193"/>
      <c r="X445" s="193"/>
      <c r="Y445" s="193"/>
      <c r="Z445" s="193"/>
      <c r="AA445" s="193"/>
      <c r="AB445" s="193"/>
      <c r="AC445" s="193"/>
      <c r="AD445" s="193"/>
      <c r="AE445" s="193"/>
      <c r="AF445" s="193"/>
      <c r="AG445" s="193"/>
      <c r="AH445" s="193"/>
      <c r="AI445" s="193"/>
      <c r="AJ445" s="193"/>
      <c r="AK445" s="193"/>
      <c r="AL445" s="193"/>
      <c r="AM445" s="193"/>
      <c r="AN445" s="193"/>
      <c r="AO445" s="193"/>
      <c r="AP445" s="193"/>
    </row>
    <row r="446" spans="1:42" ht="192.75" hidden="1" customHeight="1" x14ac:dyDescent="0.25">
      <c r="A446" s="167" t="s">
        <v>83</v>
      </c>
      <c r="B446" s="224">
        <f>SUM(B447:B450)</f>
        <v>77050.3</v>
      </c>
      <c r="C446" s="224">
        <f>SUM(C447:C450)</f>
        <v>0</v>
      </c>
      <c r="D446" s="224">
        <f>C446/B446*100</f>
        <v>0</v>
      </c>
      <c r="E446" s="224">
        <f>SUM(E447:E450)</f>
        <v>0</v>
      </c>
      <c r="F446" s="224">
        <f>E446/B446*100</f>
        <v>0</v>
      </c>
      <c r="G446" s="224">
        <f>SUM(G447:G450)</f>
        <v>0</v>
      </c>
      <c r="H446" s="224">
        <f>G446/B446*100</f>
        <v>0</v>
      </c>
      <c r="I446" s="224">
        <f>B446-G446</f>
        <v>77050.3</v>
      </c>
      <c r="J446" s="478" t="s">
        <v>351</v>
      </c>
    </row>
    <row r="447" spans="1:42" ht="19.5" hidden="1" x14ac:dyDescent="0.25">
      <c r="A447" s="58" t="s">
        <v>0</v>
      </c>
      <c r="B447" s="224">
        <v>0</v>
      </c>
      <c r="C447" s="224">
        <v>0</v>
      </c>
      <c r="D447" s="224">
        <v>0</v>
      </c>
      <c r="E447" s="224">
        <v>0</v>
      </c>
      <c r="F447" s="224">
        <v>0</v>
      </c>
      <c r="G447" s="224">
        <v>0</v>
      </c>
      <c r="H447" s="224">
        <v>0</v>
      </c>
      <c r="I447" s="224">
        <f>B447-G447</f>
        <v>0</v>
      </c>
      <c r="J447" s="487"/>
    </row>
    <row r="448" spans="1:42" ht="19.5" hidden="1" x14ac:dyDescent="0.25">
      <c r="A448" s="78" t="s">
        <v>1</v>
      </c>
      <c r="B448" s="224">
        <v>72427.3</v>
      </c>
      <c r="C448" s="224">
        <v>0</v>
      </c>
      <c r="D448" s="224">
        <f>C448/B448*100</f>
        <v>0</v>
      </c>
      <c r="E448" s="224">
        <v>0</v>
      </c>
      <c r="F448" s="224">
        <f>E448/B448*100</f>
        <v>0</v>
      </c>
      <c r="G448" s="224">
        <v>0</v>
      </c>
      <c r="H448" s="224">
        <f>G448/B448*100</f>
        <v>0</v>
      </c>
      <c r="I448" s="224">
        <f>B448-G448</f>
        <v>72427.3</v>
      </c>
      <c r="J448" s="487"/>
    </row>
    <row r="449" spans="1:42" hidden="1" x14ac:dyDescent="0.25">
      <c r="A449" s="79" t="s">
        <v>2</v>
      </c>
      <c r="B449" s="225">
        <v>4623</v>
      </c>
      <c r="C449" s="225">
        <v>0</v>
      </c>
      <c r="D449" s="225">
        <f>C449/B449*100</f>
        <v>0</v>
      </c>
      <c r="E449" s="225">
        <v>0</v>
      </c>
      <c r="F449" s="225">
        <f>E449/B449*100</f>
        <v>0</v>
      </c>
      <c r="G449" s="225">
        <v>0</v>
      </c>
      <c r="H449" s="225">
        <f>G449/B449*100</f>
        <v>0</v>
      </c>
      <c r="I449" s="225">
        <f>B449-G449</f>
        <v>4623</v>
      </c>
      <c r="J449" s="487"/>
    </row>
    <row r="450" spans="1:42" hidden="1" x14ac:dyDescent="0.25">
      <c r="A450" s="60" t="s">
        <v>3</v>
      </c>
      <c r="B450" s="225">
        <v>0</v>
      </c>
      <c r="C450" s="225">
        <v>0</v>
      </c>
      <c r="D450" s="225">
        <v>0</v>
      </c>
      <c r="E450" s="225">
        <v>0</v>
      </c>
      <c r="F450" s="225">
        <v>0</v>
      </c>
      <c r="G450" s="225">
        <v>0</v>
      </c>
      <c r="H450" s="225">
        <v>0</v>
      </c>
      <c r="I450" s="225">
        <f>B450-G450</f>
        <v>0</v>
      </c>
      <c r="J450" s="488"/>
    </row>
    <row r="451" spans="1:42" s="19" customFormat="1" x14ac:dyDescent="0.25">
      <c r="A451" s="468" t="s">
        <v>231</v>
      </c>
      <c r="B451" s="469"/>
      <c r="C451" s="469"/>
      <c r="D451" s="469"/>
      <c r="E451" s="469"/>
      <c r="F451" s="469"/>
      <c r="G451" s="469"/>
      <c r="H451" s="469"/>
      <c r="I451" s="469"/>
      <c r="J451" s="470"/>
      <c r="K451" s="195"/>
      <c r="L451" s="195"/>
      <c r="M451" s="195"/>
      <c r="N451" s="195"/>
      <c r="O451" s="195"/>
      <c r="P451" s="195"/>
      <c r="Q451" s="195"/>
      <c r="R451" s="195"/>
      <c r="S451" s="195"/>
      <c r="T451" s="195"/>
      <c r="U451" s="195"/>
      <c r="V451" s="195"/>
      <c r="W451" s="195"/>
      <c r="X451" s="195"/>
      <c r="Y451" s="195"/>
      <c r="Z451" s="195"/>
      <c r="AA451" s="195"/>
      <c r="AB451" s="195"/>
      <c r="AC451" s="195"/>
      <c r="AD451" s="195"/>
      <c r="AE451" s="195"/>
      <c r="AF451" s="195"/>
      <c r="AG451" s="195"/>
      <c r="AH451" s="195"/>
      <c r="AI451" s="195"/>
      <c r="AJ451" s="195"/>
      <c r="AK451" s="195"/>
      <c r="AL451" s="195"/>
      <c r="AM451" s="195"/>
      <c r="AN451" s="195"/>
      <c r="AO451" s="195"/>
      <c r="AP451" s="195"/>
    </row>
    <row r="452" spans="1:42" x14ac:dyDescent="0.25">
      <c r="A452" s="484" t="s">
        <v>164</v>
      </c>
      <c r="B452" s="485"/>
      <c r="C452" s="485"/>
      <c r="D452" s="485"/>
      <c r="E452" s="485"/>
      <c r="F452" s="485"/>
      <c r="G452" s="485"/>
      <c r="H452" s="485"/>
      <c r="I452" s="485"/>
      <c r="J452" s="489"/>
    </row>
    <row r="453" spans="1:42" s="92" customFormat="1" hidden="1" x14ac:dyDescent="0.25">
      <c r="A453" s="393" t="s">
        <v>156</v>
      </c>
      <c r="B453" s="394"/>
      <c r="C453" s="394"/>
      <c r="D453" s="394"/>
      <c r="E453" s="394"/>
      <c r="F453" s="394"/>
      <c r="G453" s="394"/>
      <c r="H453" s="394"/>
      <c r="I453" s="394"/>
      <c r="J453" s="395"/>
      <c r="K453" s="216"/>
      <c r="L453" s="216"/>
      <c r="M453" s="216"/>
      <c r="N453" s="216"/>
      <c r="O453" s="216"/>
      <c r="P453" s="216"/>
      <c r="Q453" s="216"/>
      <c r="R453" s="216"/>
      <c r="S453" s="216"/>
      <c r="T453" s="216"/>
      <c r="U453" s="216"/>
      <c r="V453" s="216"/>
      <c r="W453" s="216"/>
      <c r="X453" s="216"/>
      <c r="Y453" s="216"/>
      <c r="Z453" s="216"/>
      <c r="AA453" s="216"/>
      <c r="AB453" s="216"/>
      <c r="AC453" s="216"/>
      <c r="AD453" s="216"/>
      <c r="AE453" s="216"/>
      <c r="AF453" s="216"/>
      <c r="AG453" s="216"/>
      <c r="AH453" s="216"/>
      <c r="AI453" s="216"/>
      <c r="AJ453" s="216"/>
      <c r="AK453" s="216"/>
      <c r="AL453" s="216"/>
      <c r="AM453" s="216"/>
      <c r="AN453" s="216"/>
      <c r="AO453" s="216"/>
      <c r="AP453" s="216"/>
    </row>
    <row r="454" spans="1:42" s="22" customFormat="1" hidden="1" x14ac:dyDescent="0.25">
      <c r="A454" s="378" t="s">
        <v>162</v>
      </c>
      <c r="B454" s="379"/>
      <c r="C454" s="379"/>
      <c r="D454" s="379"/>
      <c r="E454" s="379"/>
      <c r="F454" s="379"/>
      <c r="G454" s="379"/>
      <c r="H454" s="379"/>
      <c r="I454" s="379"/>
      <c r="J454" s="380"/>
      <c r="K454" s="217"/>
      <c r="L454" s="217"/>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row>
    <row r="455" spans="1:42" hidden="1" x14ac:dyDescent="0.25">
      <c r="A455" s="476" t="s">
        <v>243</v>
      </c>
      <c r="B455" s="477"/>
      <c r="C455" s="477"/>
      <c r="D455" s="477"/>
      <c r="E455" s="477"/>
      <c r="F455" s="477"/>
      <c r="G455" s="477"/>
      <c r="H455" s="477"/>
      <c r="I455" s="477"/>
      <c r="J455" s="486"/>
    </row>
    <row r="456" spans="1:42" ht="44.25" hidden="1" customHeight="1" x14ac:dyDescent="0.25">
      <c r="A456" s="167" t="s">
        <v>163</v>
      </c>
      <c r="B456" s="224">
        <f>SUM(B457:B460)</f>
        <v>35355.800000000003</v>
      </c>
      <c r="C456" s="224">
        <f>SUM(C457:C460)</f>
        <v>4750</v>
      </c>
      <c r="D456" s="224">
        <f>C456/B456*100</f>
        <v>13.434853687372367</v>
      </c>
      <c r="E456" s="224">
        <f>SUM(E457:E460)</f>
        <v>4750</v>
      </c>
      <c r="F456" s="224">
        <f>E456/B456*100</f>
        <v>13.434853687372367</v>
      </c>
      <c r="G456" s="224">
        <f>SUM(G457:G460)</f>
        <v>4750</v>
      </c>
      <c r="H456" s="224">
        <f>G456/B456*100</f>
        <v>13.434853687372367</v>
      </c>
      <c r="I456" s="224">
        <f>B456-G456</f>
        <v>30605.800000000003</v>
      </c>
      <c r="J456" s="478" t="s">
        <v>366</v>
      </c>
    </row>
    <row r="457" spans="1:42" ht="19.5" hidden="1" x14ac:dyDescent="0.25">
      <c r="A457" s="58" t="s">
        <v>0</v>
      </c>
      <c r="B457" s="224">
        <v>0</v>
      </c>
      <c r="C457" s="224">
        <v>0</v>
      </c>
      <c r="D457" s="224">
        <v>0</v>
      </c>
      <c r="E457" s="240">
        <v>0</v>
      </c>
      <c r="F457" s="224">
        <v>0</v>
      </c>
      <c r="G457" s="224">
        <v>0</v>
      </c>
      <c r="H457" s="224">
        <v>0</v>
      </c>
      <c r="I457" s="224">
        <f>B457-G457</f>
        <v>0</v>
      </c>
      <c r="J457" s="487"/>
    </row>
    <row r="458" spans="1:42" ht="19.5" hidden="1" x14ac:dyDescent="0.25">
      <c r="A458" s="58" t="s">
        <v>1</v>
      </c>
      <c r="B458" s="224">
        <v>24551.3</v>
      </c>
      <c r="C458" s="224">
        <v>3625.4</v>
      </c>
      <c r="D458" s="224">
        <f>C458/B458*100</f>
        <v>14.766631502201513</v>
      </c>
      <c r="E458" s="224">
        <v>3625.4</v>
      </c>
      <c r="F458" s="224">
        <f>E458/B458*100</f>
        <v>14.766631502201513</v>
      </c>
      <c r="G458" s="224">
        <v>3625.4</v>
      </c>
      <c r="H458" s="224">
        <f>G458/B458*100</f>
        <v>14.766631502201513</v>
      </c>
      <c r="I458" s="224">
        <f>B458-G458</f>
        <v>20925.899999999998</v>
      </c>
      <c r="J458" s="487"/>
    </row>
    <row r="459" spans="1:42" hidden="1" x14ac:dyDescent="0.25">
      <c r="A459" s="60" t="s">
        <v>2</v>
      </c>
      <c r="B459" s="225">
        <v>10804.5</v>
      </c>
      <c r="C459" s="225">
        <v>1124.5999999999999</v>
      </c>
      <c r="D459" s="225">
        <f>C459/B459*100</f>
        <v>10.408626035448192</v>
      </c>
      <c r="E459" s="225">
        <v>1124.5999999999999</v>
      </c>
      <c r="F459" s="225">
        <f>E459/B459*100</f>
        <v>10.408626035448192</v>
      </c>
      <c r="G459" s="225">
        <v>1124.5999999999999</v>
      </c>
      <c r="H459" s="225">
        <f>G459/B459*100</f>
        <v>10.408626035448192</v>
      </c>
      <c r="I459" s="225">
        <f>B459-G459</f>
        <v>9679.9</v>
      </c>
      <c r="J459" s="487"/>
    </row>
    <row r="460" spans="1:42" hidden="1" x14ac:dyDescent="0.25">
      <c r="A460" s="60" t="s">
        <v>3</v>
      </c>
      <c r="B460" s="225">
        <v>0</v>
      </c>
      <c r="C460" s="225">
        <v>0</v>
      </c>
      <c r="D460" s="225">
        <v>0</v>
      </c>
      <c r="E460" s="241">
        <v>0</v>
      </c>
      <c r="F460" s="225">
        <v>0</v>
      </c>
      <c r="G460" s="225">
        <v>0</v>
      </c>
      <c r="H460" s="225">
        <v>0</v>
      </c>
      <c r="I460" s="225">
        <f>B460-G460</f>
        <v>0</v>
      </c>
      <c r="J460" s="488"/>
    </row>
    <row r="461" spans="1:42" s="19" customFormat="1" x14ac:dyDescent="0.25">
      <c r="A461" s="468" t="s">
        <v>234</v>
      </c>
      <c r="B461" s="469"/>
      <c r="C461" s="469"/>
      <c r="D461" s="469"/>
      <c r="E461" s="469"/>
      <c r="F461" s="469"/>
      <c r="G461" s="469"/>
      <c r="H461" s="469"/>
      <c r="I461" s="469"/>
      <c r="J461" s="470"/>
      <c r="K461" s="195"/>
      <c r="L461" s="195"/>
      <c r="M461" s="195"/>
      <c r="N461" s="195"/>
      <c r="O461" s="195"/>
      <c r="P461" s="195"/>
      <c r="Q461" s="195"/>
      <c r="R461" s="195"/>
      <c r="S461" s="195"/>
      <c r="T461" s="195"/>
      <c r="U461" s="195"/>
      <c r="V461" s="195"/>
      <c r="W461" s="195"/>
      <c r="X461" s="195"/>
      <c r="Y461" s="195"/>
      <c r="Z461" s="195"/>
      <c r="AA461" s="195"/>
      <c r="AB461" s="195"/>
      <c r="AC461" s="195"/>
      <c r="AD461" s="195"/>
      <c r="AE461" s="195"/>
      <c r="AF461" s="195"/>
      <c r="AG461" s="195"/>
      <c r="AH461" s="195"/>
      <c r="AI461" s="195"/>
      <c r="AJ461" s="195"/>
      <c r="AK461" s="195"/>
      <c r="AL461" s="195"/>
      <c r="AM461" s="195"/>
      <c r="AN461" s="195"/>
      <c r="AO461" s="195"/>
      <c r="AP461" s="195"/>
    </row>
    <row r="462" spans="1:42" x14ac:dyDescent="0.25">
      <c r="A462" s="517" t="s">
        <v>170</v>
      </c>
      <c r="B462" s="518"/>
      <c r="C462" s="518"/>
      <c r="D462" s="518"/>
      <c r="E462" s="518"/>
      <c r="F462" s="518"/>
      <c r="G462" s="518"/>
      <c r="H462" s="518"/>
      <c r="I462" s="518"/>
      <c r="J462" s="519"/>
    </row>
    <row r="463" spans="1:42" s="5" customFormat="1" hidden="1" x14ac:dyDescent="0.25">
      <c r="A463" s="393" t="s">
        <v>157</v>
      </c>
      <c r="B463" s="394"/>
      <c r="C463" s="394"/>
      <c r="D463" s="394"/>
      <c r="E463" s="394"/>
      <c r="F463" s="394"/>
      <c r="G463" s="394"/>
      <c r="H463" s="394"/>
      <c r="I463" s="394"/>
      <c r="J463" s="395"/>
      <c r="K463" s="211"/>
      <c r="L463" s="211"/>
      <c r="M463" s="211"/>
      <c r="N463" s="211"/>
      <c r="O463" s="211"/>
      <c r="P463" s="211"/>
      <c r="Q463" s="211"/>
      <c r="R463" s="211"/>
      <c r="S463" s="211"/>
      <c r="T463" s="211"/>
      <c r="U463" s="211"/>
      <c r="V463" s="211"/>
      <c r="W463" s="211"/>
      <c r="X463" s="211"/>
      <c r="Y463" s="211"/>
      <c r="Z463" s="211"/>
      <c r="AA463" s="211"/>
      <c r="AB463" s="211"/>
      <c r="AC463" s="211"/>
      <c r="AD463" s="211"/>
      <c r="AE463" s="211"/>
      <c r="AF463" s="211"/>
      <c r="AG463" s="211"/>
      <c r="AH463" s="211"/>
      <c r="AI463" s="211"/>
      <c r="AJ463" s="211"/>
      <c r="AK463" s="211"/>
      <c r="AL463" s="211"/>
      <c r="AM463" s="211"/>
      <c r="AN463" s="211"/>
      <c r="AO463" s="211"/>
      <c r="AP463" s="211"/>
    </row>
    <row r="464" spans="1:42" s="5" customFormat="1" hidden="1" x14ac:dyDescent="0.25">
      <c r="A464" s="377" t="s">
        <v>168</v>
      </c>
      <c r="B464" s="399"/>
      <c r="C464" s="399"/>
      <c r="D464" s="399"/>
      <c r="E464" s="399"/>
      <c r="F464" s="399"/>
      <c r="G464" s="399"/>
      <c r="H464" s="399"/>
      <c r="I464" s="399"/>
      <c r="J464" s="400"/>
      <c r="K464" s="211"/>
      <c r="L464" s="211"/>
      <c r="M464" s="211"/>
      <c r="N464" s="211"/>
      <c r="O464" s="211"/>
      <c r="P464" s="211"/>
      <c r="Q464" s="211"/>
      <c r="R464" s="211"/>
      <c r="S464" s="211"/>
      <c r="T464" s="211"/>
      <c r="U464" s="211"/>
      <c r="V464" s="211"/>
      <c r="W464" s="211"/>
      <c r="X464" s="211"/>
      <c r="Y464" s="211"/>
      <c r="Z464" s="211"/>
      <c r="AA464" s="211"/>
      <c r="AB464" s="211"/>
      <c r="AC464" s="211"/>
      <c r="AD464" s="211"/>
      <c r="AE464" s="211"/>
      <c r="AF464" s="211"/>
      <c r="AG464" s="211"/>
      <c r="AH464" s="211"/>
      <c r="AI464" s="211"/>
      <c r="AJ464" s="211"/>
      <c r="AK464" s="211"/>
      <c r="AL464" s="211"/>
      <c r="AM464" s="211"/>
      <c r="AN464" s="211"/>
      <c r="AO464" s="211"/>
      <c r="AP464" s="211"/>
    </row>
    <row r="465" spans="1:42" hidden="1" x14ac:dyDescent="0.25">
      <c r="A465" s="476" t="s">
        <v>27</v>
      </c>
      <c r="B465" s="477"/>
      <c r="C465" s="477"/>
      <c r="D465" s="477"/>
      <c r="E465" s="477"/>
      <c r="F465" s="477"/>
      <c r="G465" s="477"/>
      <c r="H465" s="477"/>
      <c r="I465" s="477"/>
      <c r="J465" s="486"/>
    </row>
    <row r="466" spans="1:42" ht="93.75" hidden="1" x14ac:dyDescent="0.25">
      <c r="A466" s="167" t="s">
        <v>169</v>
      </c>
      <c r="B466" s="224">
        <f>SUM(B467:B470)</f>
        <v>778.4</v>
      </c>
      <c r="C466" s="224">
        <f>SUM(C467:C470)</f>
        <v>0</v>
      </c>
      <c r="D466" s="224">
        <f>C466/B466*100</f>
        <v>0</v>
      </c>
      <c r="E466" s="224">
        <f>SUM(E467:E470)</f>
        <v>0</v>
      </c>
      <c r="F466" s="224">
        <f>E466/B466*100</f>
        <v>0</v>
      </c>
      <c r="G466" s="224">
        <f>SUM(G467:G470)</f>
        <v>0</v>
      </c>
      <c r="H466" s="224">
        <f>G466/B466*100</f>
        <v>0</v>
      </c>
      <c r="I466" s="224">
        <f t="shared" ref="I466:I475" si="40">B466-G466</f>
        <v>778.4</v>
      </c>
      <c r="J466" s="478" t="s">
        <v>389</v>
      </c>
    </row>
    <row r="467" spans="1:42" ht="19.5" hidden="1" x14ac:dyDescent="0.25">
      <c r="A467" s="66" t="s">
        <v>0</v>
      </c>
      <c r="B467" s="224">
        <v>0</v>
      </c>
      <c r="C467" s="224">
        <v>0</v>
      </c>
      <c r="D467" s="224">
        <v>0</v>
      </c>
      <c r="E467" s="224">
        <v>0</v>
      </c>
      <c r="F467" s="224">
        <v>0</v>
      </c>
      <c r="G467" s="224">
        <v>0</v>
      </c>
      <c r="H467" s="224">
        <v>0</v>
      </c>
      <c r="I467" s="224">
        <f t="shared" si="40"/>
        <v>0</v>
      </c>
      <c r="J467" s="487"/>
    </row>
    <row r="468" spans="1:42" ht="19.5" hidden="1" x14ac:dyDescent="0.25">
      <c r="A468" s="66" t="s">
        <v>1</v>
      </c>
      <c r="B468" s="224">
        <v>685.1</v>
      </c>
      <c r="C468" s="224">
        <v>0</v>
      </c>
      <c r="D468" s="224">
        <f>C468/B468*100</f>
        <v>0</v>
      </c>
      <c r="E468" s="224">
        <v>0</v>
      </c>
      <c r="F468" s="224">
        <f>E468/B468*100</f>
        <v>0</v>
      </c>
      <c r="G468" s="224">
        <v>0</v>
      </c>
      <c r="H468" s="224">
        <f>G468/B468*100</f>
        <v>0</v>
      </c>
      <c r="I468" s="224">
        <f t="shared" si="40"/>
        <v>685.1</v>
      </c>
      <c r="J468" s="487"/>
    </row>
    <row r="469" spans="1:42" hidden="1" x14ac:dyDescent="0.25">
      <c r="A469" s="67" t="s">
        <v>2</v>
      </c>
      <c r="B469" s="225">
        <v>93.3</v>
      </c>
      <c r="C469" s="225">
        <v>0</v>
      </c>
      <c r="D469" s="225">
        <f>C469/B469*100</f>
        <v>0</v>
      </c>
      <c r="E469" s="225">
        <v>0</v>
      </c>
      <c r="F469" s="225">
        <f>E469/B469*100</f>
        <v>0</v>
      </c>
      <c r="G469" s="225">
        <v>0</v>
      </c>
      <c r="H469" s="225">
        <f>G469/B469*100</f>
        <v>0</v>
      </c>
      <c r="I469" s="225">
        <f t="shared" si="40"/>
        <v>93.3</v>
      </c>
      <c r="J469" s="487"/>
    </row>
    <row r="470" spans="1:42" hidden="1" x14ac:dyDescent="0.25">
      <c r="A470" s="67" t="s">
        <v>3</v>
      </c>
      <c r="B470" s="225">
        <v>0</v>
      </c>
      <c r="C470" s="225">
        <v>0</v>
      </c>
      <c r="D470" s="225">
        <v>0</v>
      </c>
      <c r="E470" s="225">
        <v>0</v>
      </c>
      <c r="F470" s="225">
        <v>0</v>
      </c>
      <c r="G470" s="225">
        <v>0</v>
      </c>
      <c r="H470" s="225">
        <v>0</v>
      </c>
      <c r="I470" s="225">
        <f t="shared" si="40"/>
        <v>0</v>
      </c>
      <c r="J470" s="488"/>
    </row>
    <row r="471" spans="1:42" ht="75" hidden="1" x14ac:dyDescent="0.25">
      <c r="A471" s="167" t="s">
        <v>171</v>
      </c>
      <c r="B471" s="183">
        <f>SUM(B472:B475)</f>
        <v>0</v>
      </c>
      <c r="C471" s="183">
        <f>SUM(C472:C475)</f>
        <v>0</v>
      </c>
      <c r="D471" s="183" t="e">
        <f>C471/B471*100</f>
        <v>#DIV/0!</v>
      </c>
      <c r="E471" s="183">
        <f>SUM(E472:E475)</f>
        <v>0</v>
      </c>
      <c r="F471" s="183" t="e">
        <f>E471/B471*100</f>
        <v>#DIV/0!</v>
      </c>
      <c r="G471" s="183">
        <f>SUM(G472:G475)</f>
        <v>0</v>
      </c>
      <c r="H471" s="183" t="e">
        <f>G471/B471*100</f>
        <v>#DIV/0!</v>
      </c>
      <c r="I471" s="183">
        <f t="shared" si="40"/>
        <v>0</v>
      </c>
      <c r="J471" s="390"/>
    </row>
    <row r="472" spans="1:42" ht="19.5" hidden="1" x14ac:dyDescent="0.25">
      <c r="A472" s="66" t="s">
        <v>0</v>
      </c>
      <c r="B472" s="183">
        <v>0</v>
      </c>
      <c r="C472" s="183">
        <v>0</v>
      </c>
      <c r="D472" s="183">
        <v>0</v>
      </c>
      <c r="E472" s="183">
        <v>0</v>
      </c>
      <c r="F472" s="183">
        <v>0</v>
      </c>
      <c r="G472" s="183">
        <v>0</v>
      </c>
      <c r="H472" s="183">
        <v>0</v>
      </c>
      <c r="I472" s="183">
        <f t="shared" si="40"/>
        <v>0</v>
      </c>
      <c r="J472" s="391"/>
    </row>
    <row r="473" spans="1:42" ht="19.5" hidden="1" x14ac:dyDescent="0.25">
      <c r="A473" s="66" t="s">
        <v>1</v>
      </c>
      <c r="B473" s="183">
        <v>0</v>
      </c>
      <c r="C473" s="183">
        <v>0</v>
      </c>
      <c r="D473" s="183" t="e">
        <f>C473/B473*100</f>
        <v>#DIV/0!</v>
      </c>
      <c r="E473" s="183">
        <v>0</v>
      </c>
      <c r="F473" s="183" t="e">
        <f>E473/B473*100</f>
        <v>#DIV/0!</v>
      </c>
      <c r="G473" s="183">
        <v>0</v>
      </c>
      <c r="H473" s="183" t="e">
        <f>G473/B473*100</f>
        <v>#DIV/0!</v>
      </c>
      <c r="I473" s="183">
        <f t="shared" si="40"/>
        <v>0</v>
      </c>
      <c r="J473" s="391"/>
    </row>
    <row r="474" spans="1:42" hidden="1" x14ac:dyDescent="0.25">
      <c r="A474" s="67" t="s">
        <v>2</v>
      </c>
      <c r="B474" s="184">
        <v>0</v>
      </c>
      <c r="C474" s="184">
        <v>0</v>
      </c>
      <c r="D474" s="184" t="e">
        <f>C474/B474*100</f>
        <v>#DIV/0!</v>
      </c>
      <c r="E474" s="184">
        <v>0</v>
      </c>
      <c r="F474" s="184" t="e">
        <f>E474/B474*100</f>
        <v>#DIV/0!</v>
      </c>
      <c r="G474" s="184">
        <v>0</v>
      </c>
      <c r="H474" s="184" t="e">
        <f>G474/B474*100</f>
        <v>#DIV/0!</v>
      </c>
      <c r="I474" s="184">
        <f t="shared" si="40"/>
        <v>0</v>
      </c>
      <c r="J474" s="391"/>
    </row>
    <row r="475" spans="1:42" hidden="1" x14ac:dyDescent="0.25">
      <c r="A475" s="67" t="s">
        <v>3</v>
      </c>
      <c r="B475" s="184">
        <v>0</v>
      </c>
      <c r="C475" s="184">
        <v>0</v>
      </c>
      <c r="D475" s="184">
        <v>0</v>
      </c>
      <c r="E475" s="184">
        <v>0</v>
      </c>
      <c r="F475" s="184">
        <v>0</v>
      </c>
      <c r="G475" s="184">
        <v>0</v>
      </c>
      <c r="H475" s="184">
        <v>0</v>
      </c>
      <c r="I475" s="184">
        <f t="shared" si="40"/>
        <v>0</v>
      </c>
      <c r="J475" s="392"/>
    </row>
    <row r="476" spans="1:42" s="19" customFormat="1" x14ac:dyDescent="0.25">
      <c r="A476" s="468" t="s">
        <v>252</v>
      </c>
      <c r="B476" s="469"/>
      <c r="C476" s="469"/>
      <c r="D476" s="469"/>
      <c r="E476" s="469"/>
      <c r="F476" s="469"/>
      <c r="G476" s="469"/>
      <c r="H476" s="469"/>
      <c r="I476" s="469"/>
      <c r="J476" s="470"/>
      <c r="K476" s="195"/>
      <c r="L476" s="195"/>
      <c r="M476" s="195"/>
      <c r="N476" s="195"/>
      <c r="O476" s="195"/>
      <c r="P476" s="195"/>
      <c r="Q476" s="195"/>
      <c r="R476" s="195"/>
      <c r="S476" s="195"/>
      <c r="T476" s="195"/>
      <c r="U476" s="195"/>
      <c r="V476" s="195"/>
      <c r="W476" s="195"/>
      <c r="X476" s="195"/>
      <c r="Y476" s="195"/>
      <c r="Z476" s="195"/>
      <c r="AA476" s="195"/>
      <c r="AB476" s="195"/>
      <c r="AC476" s="195"/>
      <c r="AD476" s="195"/>
      <c r="AE476" s="195"/>
      <c r="AF476" s="195"/>
      <c r="AG476" s="195"/>
      <c r="AH476" s="195"/>
      <c r="AI476" s="195"/>
      <c r="AJ476" s="195"/>
      <c r="AK476" s="195"/>
      <c r="AL476" s="195"/>
      <c r="AM476" s="195"/>
      <c r="AN476" s="195"/>
      <c r="AO476" s="195"/>
      <c r="AP476" s="195"/>
    </row>
    <row r="477" spans="1:42" x14ac:dyDescent="0.25">
      <c r="A477" s="517" t="s">
        <v>84</v>
      </c>
      <c r="B477" s="518"/>
      <c r="C477" s="518"/>
      <c r="D477" s="518"/>
      <c r="E477" s="518"/>
      <c r="F477" s="518"/>
      <c r="G477" s="518"/>
      <c r="H477" s="518"/>
      <c r="I477" s="518"/>
      <c r="J477" s="519"/>
    </row>
    <row r="478" spans="1:42" s="42" customFormat="1" hidden="1" x14ac:dyDescent="0.25">
      <c r="A478" s="474" t="s">
        <v>155</v>
      </c>
      <c r="B478" s="475"/>
      <c r="C478" s="475"/>
      <c r="D478" s="475"/>
      <c r="E478" s="475"/>
      <c r="F478" s="475"/>
      <c r="G478" s="475"/>
      <c r="H478" s="475"/>
      <c r="I478" s="475"/>
      <c r="J478" s="490"/>
      <c r="K478" s="209"/>
      <c r="L478" s="209"/>
      <c r="M478" s="209"/>
      <c r="N478" s="209"/>
      <c r="O478" s="209"/>
      <c r="P478" s="209"/>
      <c r="Q478" s="209"/>
      <c r="R478" s="209"/>
      <c r="S478" s="209"/>
      <c r="T478" s="209"/>
      <c r="U478" s="209"/>
      <c r="V478" s="209"/>
      <c r="W478" s="209"/>
      <c r="X478" s="209"/>
      <c r="Y478" s="209"/>
      <c r="Z478" s="209"/>
      <c r="AA478" s="209"/>
      <c r="AB478" s="209"/>
      <c r="AC478" s="209"/>
      <c r="AD478" s="209"/>
      <c r="AE478" s="209"/>
      <c r="AF478" s="209"/>
      <c r="AG478" s="209"/>
      <c r="AH478" s="209"/>
      <c r="AI478" s="209"/>
      <c r="AJ478" s="209"/>
      <c r="AK478" s="209"/>
      <c r="AL478" s="209"/>
      <c r="AM478" s="209"/>
      <c r="AN478" s="209"/>
      <c r="AO478" s="209"/>
      <c r="AP478" s="209"/>
    </row>
    <row r="479" spans="1:42" s="8" customFormat="1" hidden="1" x14ac:dyDescent="0.25">
      <c r="A479" s="471" t="s">
        <v>269</v>
      </c>
      <c r="B479" s="472"/>
      <c r="C479" s="472"/>
      <c r="D479" s="472"/>
      <c r="E479" s="472"/>
      <c r="F479" s="472"/>
      <c r="G479" s="472"/>
      <c r="H479" s="472"/>
      <c r="I479" s="472"/>
      <c r="J479" s="473"/>
      <c r="K479" s="50"/>
      <c r="L479" s="50"/>
      <c r="M479" s="50"/>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0"/>
      <c r="AL479" s="50"/>
      <c r="AM479" s="50"/>
      <c r="AN479" s="50"/>
      <c r="AO479" s="50"/>
      <c r="AP479" s="50"/>
    </row>
    <row r="480" spans="1:42" hidden="1" x14ac:dyDescent="0.25">
      <c r="A480" s="476" t="s">
        <v>253</v>
      </c>
      <c r="B480" s="477"/>
      <c r="C480" s="477"/>
      <c r="D480" s="477"/>
      <c r="E480" s="477"/>
      <c r="F480" s="477"/>
      <c r="G480" s="477"/>
      <c r="H480" s="477"/>
      <c r="I480" s="477"/>
      <c r="J480" s="486"/>
    </row>
    <row r="481" spans="1:42" ht="248.25" hidden="1" customHeight="1" x14ac:dyDescent="0.25">
      <c r="A481" s="91" t="s">
        <v>311</v>
      </c>
      <c r="B481" s="224">
        <f>SUM(B482:B485)</f>
        <v>338315.1</v>
      </c>
      <c r="C481" s="224">
        <f>SUM(C482:C485)</f>
        <v>166480.1</v>
      </c>
      <c r="D481" s="224">
        <f>C481/B481*100</f>
        <v>49.208592817760724</v>
      </c>
      <c r="E481" s="224">
        <f>SUM(E482:E485)</f>
        <v>165492</v>
      </c>
      <c r="F481" s="224">
        <f>E481/B481*100</f>
        <v>48.916527816819297</v>
      </c>
      <c r="G481" s="224">
        <f>SUM(G482:G485)</f>
        <v>199500</v>
      </c>
      <c r="H481" s="224">
        <f>G481/B481*100</f>
        <v>58.968695160221941</v>
      </c>
      <c r="I481" s="224">
        <f>B481-G481</f>
        <v>138815.09999999998</v>
      </c>
      <c r="J481" s="534" t="s">
        <v>386</v>
      </c>
    </row>
    <row r="482" spans="1:42" ht="19.5" hidden="1" x14ac:dyDescent="0.25">
      <c r="A482" s="58" t="s">
        <v>0</v>
      </c>
      <c r="B482" s="221">
        <v>0</v>
      </c>
      <c r="C482" s="221">
        <v>0</v>
      </c>
      <c r="D482" s="221">
        <v>0</v>
      </c>
      <c r="E482" s="221">
        <v>0</v>
      </c>
      <c r="F482" s="221">
        <v>0</v>
      </c>
      <c r="G482" s="221">
        <v>0</v>
      </c>
      <c r="H482" s="221">
        <v>0</v>
      </c>
      <c r="I482" s="221">
        <f>B482-G482</f>
        <v>0</v>
      </c>
      <c r="J482" s="550"/>
    </row>
    <row r="483" spans="1:42" ht="19.5" hidden="1" x14ac:dyDescent="0.25">
      <c r="A483" s="58" t="s">
        <v>1</v>
      </c>
      <c r="B483" s="226">
        <v>313793.3</v>
      </c>
      <c r="C483" s="226">
        <v>155562.70000000001</v>
      </c>
      <c r="D483" s="221">
        <f>C483/B483*100</f>
        <v>49.574895321219422</v>
      </c>
      <c r="E483" s="226">
        <v>155562.5</v>
      </c>
      <c r="F483" s="221">
        <f>E483/B483*100</f>
        <v>49.574831584995607</v>
      </c>
      <c r="G483" s="226">
        <v>187530</v>
      </c>
      <c r="H483" s="221">
        <f>G483/B483*100</f>
        <v>59.762270258797756</v>
      </c>
      <c r="I483" s="221">
        <f>B483-G483</f>
        <v>126263.29999999999</v>
      </c>
      <c r="J483" s="550"/>
    </row>
    <row r="484" spans="1:42" hidden="1" x14ac:dyDescent="0.25">
      <c r="A484" s="60" t="s">
        <v>2</v>
      </c>
      <c r="B484" s="228">
        <v>24521.8</v>
      </c>
      <c r="C484" s="228">
        <v>10917.4</v>
      </c>
      <c r="D484" s="222">
        <f>C484/B484*100</f>
        <v>44.521201543116732</v>
      </c>
      <c r="E484" s="228">
        <v>9929.5</v>
      </c>
      <c r="F484" s="222">
        <f>E484/B484*100</f>
        <v>40.492541330571171</v>
      </c>
      <c r="G484" s="228">
        <v>11970</v>
      </c>
      <c r="H484" s="222">
        <f>G484/B484*100</f>
        <v>48.813708618453781</v>
      </c>
      <c r="I484" s="222">
        <f>B484-G484</f>
        <v>12551.8</v>
      </c>
      <c r="J484" s="550"/>
    </row>
    <row r="485" spans="1:42" hidden="1" x14ac:dyDescent="0.25">
      <c r="A485" s="60" t="s">
        <v>3</v>
      </c>
      <c r="B485" s="222">
        <v>0</v>
      </c>
      <c r="C485" s="222">
        <v>0</v>
      </c>
      <c r="D485" s="222">
        <v>0</v>
      </c>
      <c r="E485" s="222">
        <v>0</v>
      </c>
      <c r="F485" s="222">
        <v>0</v>
      </c>
      <c r="G485" s="222">
        <v>0</v>
      </c>
      <c r="H485" s="222">
        <v>0</v>
      </c>
      <c r="I485" s="222">
        <f>B485-G485</f>
        <v>0</v>
      </c>
      <c r="J485" s="551"/>
    </row>
    <row r="486" spans="1:42" s="19" customFormat="1" x14ac:dyDescent="0.25">
      <c r="A486" s="468" t="s">
        <v>247</v>
      </c>
      <c r="B486" s="469"/>
      <c r="C486" s="469"/>
      <c r="D486" s="469"/>
      <c r="E486" s="469"/>
      <c r="F486" s="469"/>
      <c r="G486" s="469"/>
      <c r="H486" s="469"/>
      <c r="I486" s="469"/>
      <c r="J486" s="470"/>
      <c r="K486" s="195"/>
      <c r="L486" s="195"/>
      <c r="M486" s="195"/>
      <c r="N486" s="195"/>
      <c r="O486" s="195"/>
      <c r="P486" s="195"/>
      <c r="Q486" s="195"/>
      <c r="R486" s="195"/>
      <c r="S486" s="195"/>
      <c r="T486" s="195"/>
      <c r="U486" s="195"/>
      <c r="V486" s="195"/>
      <c r="W486" s="195"/>
      <c r="X486" s="195"/>
      <c r="Y486" s="195"/>
      <c r="Z486" s="195"/>
      <c r="AA486" s="195"/>
      <c r="AB486" s="195"/>
      <c r="AC486" s="195"/>
      <c r="AD486" s="195"/>
      <c r="AE486" s="195"/>
      <c r="AF486" s="195"/>
      <c r="AG486" s="195"/>
      <c r="AH486" s="195"/>
      <c r="AI486" s="195"/>
      <c r="AJ486" s="195"/>
      <c r="AK486" s="195"/>
      <c r="AL486" s="195"/>
      <c r="AM486" s="195"/>
      <c r="AN486" s="195"/>
      <c r="AO486" s="195"/>
      <c r="AP486" s="195"/>
    </row>
    <row r="487" spans="1:42" x14ac:dyDescent="0.25">
      <c r="A487" s="517" t="s">
        <v>85</v>
      </c>
      <c r="B487" s="518"/>
      <c r="C487" s="518"/>
      <c r="D487" s="518"/>
      <c r="E487" s="518"/>
      <c r="F487" s="518"/>
      <c r="G487" s="518"/>
      <c r="H487" s="518"/>
      <c r="I487" s="518"/>
      <c r="J487" s="519"/>
    </row>
    <row r="488" spans="1:42" hidden="1" x14ac:dyDescent="0.25">
      <c r="A488" s="523" t="s">
        <v>96</v>
      </c>
      <c r="B488" s="524"/>
      <c r="C488" s="524"/>
      <c r="D488" s="524"/>
      <c r="E488" s="524"/>
      <c r="F488" s="524"/>
      <c r="G488" s="524"/>
      <c r="H488" s="524"/>
      <c r="I488" s="524"/>
      <c r="J488" s="525"/>
    </row>
    <row r="489" spans="1:42" hidden="1" x14ac:dyDescent="0.25">
      <c r="A489" s="476" t="s">
        <v>248</v>
      </c>
      <c r="B489" s="477"/>
      <c r="C489" s="477"/>
      <c r="D489" s="477"/>
      <c r="E489" s="477"/>
      <c r="F489" s="477"/>
      <c r="G489" s="477"/>
      <c r="H489" s="477"/>
      <c r="I489" s="477"/>
      <c r="J489" s="486"/>
    </row>
    <row r="490" spans="1:42" ht="372" hidden="1" customHeight="1" x14ac:dyDescent="0.25">
      <c r="A490" s="167" t="s">
        <v>86</v>
      </c>
      <c r="B490" s="224">
        <f>SUM(B491:B494)</f>
        <v>3502.1</v>
      </c>
      <c r="C490" s="224">
        <f>SUM(C491:C494)</f>
        <v>497.2</v>
      </c>
      <c r="D490" s="224">
        <f>C490/B490*100</f>
        <v>14.197195968133405</v>
      </c>
      <c r="E490" s="224">
        <f>SUM(E491:E494)</f>
        <v>497.2</v>
      </c>
      <c r="F490" s="224">
        <f>E490/B490*100</f>
        <v>14.197195968133405</v>
      </c>
      <c r="G490" s="224">
        <f>SUM(G491:G494)</f>
        <v>497.2</v>
      </c>
      <c r="H490" s="224">
        <f>G490/B490*100</f>
        <v>14.197195968133405</v>
      </c>
      <c r="I490" s="224">
        <f>B490-G490</f>
        <v>3004.9</v>
      </c>
      <c r="J490" s="547" t="s">
        <v>414</v>
      </c>
    </row>
    <row r="491" spans="1:42" ht="19.5" hidden="1" x14ac:dyDescent="0.25">
      <c r="A491" s="58" t="s">
        <v>0</v>
      </c>
      <c r="B491" s="224">
        <v>0</v>
      </c>
      <c r="C491" s="224">
        <v>0</v>
      </c>
      <c r="D491" s="224">
        <v>0</v>
      </c>
      <c r="E491" s="224">
        <v>0</v>
      </c>
      <c r="F491" s="224">
        <v>0</v>
      </c>
      <c r="G491" s="224">
        <v>0</v>
      </c>
      <c r="H491" s="224">
        <v>0</v>
      </c>
      <c r="I491" s="224">
        <f>B491-G491</f>
        <v>0</v>
      </c>
      <c r="J491" s="548"/>
    </row>
    <row r="492" spans="1:42" ht="19.5" hidden="1" x14ac:dyDescent="0.25">
      <c r="A492" s="58" t="s">
        <v>1</v>
      </c>
      <c r="B492" s="224">
        <v>3502.1</v>
      </c>
      <c r="C492" s="224">
        <v>497.2</v>
      </c>
      <c r="D492" s="224">
        <f>C492/B492*100</f>
        <v>14.197195968133405</v>
      </c>
      <c r="E492" s="224">
        <v>497.2</v>
      </c>
      <c r="F492" s="224">
        <f>E492/B492*100</f>
        <v>14.197195968133405</v>
      </c>
      <c r="G492" s="224">
        <v>497.2</v>
      </c>
      <c r="H492" s="224">
        <f>G492/B492*100</f>
        <v>14.197195968133405</v>
      </c>
      <c r="I492" s="224">
        <f>B492-G492</f>
        <v>3004.9</v>
      </c>
      <c r="J492" s="548"/>
    </row>
    <row r="493" spans="1:42" hidden="1" x14ac:dyDescent="0.25">
      <c r="A493" s="60" t="s">
        <v>2</v>
      </c>
      <c r="B493" s="225">
        <v>0</v>
      </c>
      <c r="C493" s="225">
        <v>0</v>
      </c>
      <c r="D493" s="224">
        <v>0</v>
      </c>
      <c r="E493" s="225">
        <v>0</v>
      </c>
      <c r="F493" s="225">
        <v>0</v>
      </c>
      <c r="G493" s="225">
        <v>0</v>
      </c>
      <c r="H493" s="225">
        <v>0</v>
      </c>
      <c r="I493" s="225">
        <f>B493-G493</f>
        <v>0</v>
      </c>
      <c r="J493" s="548"/>
    </row>
    <row r="494" spans="1:42" hidden="1" x14ac:dyDescent="0.25">
      <c r="A494" s="60" t="s">
        <v>3</v>
      </c>
      <c r="B494" s="225">
        <v>0</v>
      </c>
      <c r="C494" s="225">
        <v>0</v>
      </c>
      <c r="D494" s="224">
        <v>0</v>
      </c>
      <c r="E494" s="225">
        <v>0</v>
      </c>
      <c r="F494" s="225">
        <v>0</v>
      </c>
      <c r="G494" s="225">
        <v>0</v>
      </c>
      <c r="H494" s="225">
        <v>0</v>
      </c>
      <c r="I494" s="225">
        <f>B494-G494</f>
        <v>0</v>
      </c>
      <c r="J494" s="549"/>
    </row>
    <row r="495" spans="1:42" s="19" customFormat="1" x14ac:dyDescent="0.25">
      <c r="A495" s="468" t="s">
        <v>250</v>
      </c>
      <c r="B495" s="469"/>
      <c r="C495" s="469"/>
      <c r="D495" s="469"/>
      <c r="E495" s="469"/>
      <c r="F495" s="469"/>
      <c r="G495" s="469"/>
      <c r="H495" s="469"/>
      <c r="I495" s="469"/>
      <c r="J495" s="470"/>
      <c r="K495" s="195"/>
      <c r="L495" s="195"/>
      <c r="M495" s="195"/>
      <c r="N495" s="195"/>
      <c r="O495" s="195"/>
      <c r="P495" s="195"/>
      <c r="Q495" s="195"/>
      <c r="R495" s="195"/>
      <c r="S495" s="195"/>
      <c r="T495" s="195"/>
      <c r="U495" s="195"/>
      <c r="V495" s="195"/>
      <c r="W495" s="195"/>
      <c r="X495" s="195"/>
      <c r="Y495" s="195"/>
      <c r="Z495" s="195"/>
      <c r="AA495" s="195"/>
      <c r="AB495" s="195"/>
      <c r="AC495" s="195"/>
      <c r="AD495" s="195"/>
      <c r="AE495" s="195"/>
      <c r="AF495" s="195"/>
      <c r="AG495" s="195"/>
      <c r="AH495" s="195"/>
      <c r="AI495" s="195"/>
      <c r="AJ495" s="195"/>
      <c r="AK495" s="195"/>
      <c r="AL495" s="195"/>
      <c r="AM495" s="195"/>
      <c r="AN495" s="195"/>
      <c r="AO495" s="195"/>
      <c r="AP495" s="195"/>
    </row>
    <row r="496" spans="1:42" s="8" customFormat="1" x14ac:dyDescent="0.25">
      <c r="A496" s="484" t="s">
        <v>134</v>
      </c>
      <c r="B496" s="485"/>
      <c r="C496" s="485"/>
      <c r="D496" s="485"/>
      <c r="E496" s="485"/>
      <c r="F496" s="485"/>
      <c r="G496" s="485"/>
      <c r="H496" s="485"/>
      <c r="I496" s="485"/>
      <c r="J496" s="489"/>
      <c r="K496" s="50"/>
      <c r="L496" s="50"/>
      <c r="M496" s="50"/>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row>
    <row r="497" spans="1:42" s="92" customFormat="1" hidden="1" x14ac:dyDescent="0.25">
      <c r="A497" s="393" t="s">
        <v>156</v>
      </c>
      <c r="B497" s="394"/>
      <c r="C497" s="394"/>
      <c r="D497" s="394"/>
      <c r="E497" s="394"/>
      <c r="F497" s="394"/>
      <c r="G497" s="394"/>
      <c r="H497" s="394"/>
      <c r="I497" s="394"/>
      <c r="J497" s="395"/>
      <c r="K497" s="216"/>
      <c r="L497" s="216"/>
      <c r="M497" s="216"/>
      <c r="N497" s="216"/>
      <c r="O497" s="216"/>
      <c r="P497" s="216"/>
      <c r="Q497" s="216"/>
      <c r="R497" s="216"/>
      <c r="S497" s="216"/>
      <c r="T497" s="216"/>
      <c r="U497" s="216"/>
      <c r="V497" s="216"/>
      <c r="W497" s="216"/>
      <c r="X497" s="216"/>
      <c r="Y497" s="216"/>
      <c r="Z497" s="216"/>
      <c r="AA497" s="216"/>
      <c r="AB497" s="216"/>
      <c r="AC497" s="216"/>
      <c r="AD497" s="216"/>
      <c r="AE497" s="216"/>
      <c r="AF497" s="216"/>
      <c r="AG497" s="216"/>
      <c r="AH497" s="216"/>
      <c r="AI497" s="216"/>
      <c r="AJ497" s="216"/>
      <c r="AK497" s="216"/>
      <c r="AL497" s="216"/>
      <c r="AM497" s="216"/>
      <c r="AN497" s="216"/>
      <c r="AO497" s="216"/>
      <c r="AP497" s="216"/>
    </row>
    <row r="498" spans="1:42" s="22" customFormat="1" hidden="1" x14ac:dyDescent="0.25">
      <c r="A498" s="378" t="s">
        <v>273</v>
      </c>
      <c r="B498" s="379"/>
      <c r="C498" s="379"/>
      <c r="D498" s="379"/>
      <c r="E498" s="379"/>
      <c r="F498" s="379"/>
      <c r="G498" s="379"/>
      <c r="H498" s="379"/>
      <c r="I498" s="379"/>
      <c r="J498" s="380"/>
      <c r="K498" s="217"/>
      <c r="L498" s="217"/>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row>
    <row r="499" spans="1:42" hidden="1" x14ac:dyDescent="0.25">
      <c r="A499" s="476" t="s">
        <v>243</v>
      </c>
      <c r="B499" s="477"/>
      <c r="C499" s="477"/>
      <c r="D499" s="477"/>
      <c r="E499" s="477"/>
      <c r="F499" s="477"/>
      <c r="G499" s="477"/>
      <c r="H499" s="477"/>
      <c r="I499" s="477"/>
      <c r="J499" s="486"/>
    </row>
    <row r="500" spans="1:42" s="8" customFormat="1" ht="213.75" hidden="1" customHeight="1" x14ac:dyDescent="0.25">
      <c r="A500" s="169" t="s">
        <v>125</v>
      </c>
      <c r="B500" s="165">
        <f>SUM(B501:B504)</f>
        <v>0</v>
      </c>
      <c r="C500" s="165">
        <f>SUM(C501:C504)</f>
        <v>0</v>
      </c>
      <c r="D500" s="165">
        <v>0</v>
      </c>
      <c r="E500" s="165">
        <f>SUM(E501:E504)</f>
        <v>0</v>
      </c>
      <c r="F500" s="165">
        <v>0</v>
      </c>
      <c r="G500" s="165">
        <f>SUM(G501:G504)</f>
        <v>0</v>
      </c>
      <c r="H500" s="165">
        <v>0</v>
      </c>
      <c r="I500" s="165">
        <f>B500-G500</f>
        <v>0</v>
      </c>
      <c r="J500" s="542"/>
      <c r="K500" s="50"/>
      <c r="L500" s="50"/>
      <c r="M500" s="50"/>
      <c r="N500" s="50"/>
      <c r="O500" s="50"/>
      <c r="P500" s="50"/>
      <c r="Q500" s="50"/>
      <c r="R500" s="50"/>
      <c r="S500" s="50"/>
      <c r="T500" s="50"/>
      <c r="U500" s="50"/>
      <c r="V500" s="50"/>
      <c r="W500" s="50"/>
      <c r="X500" s="50"/>
      <c r="Y500" s="50"/>
      <c r="Z500" s="50"/>
      <c r="AA500" s="50"/>
      <c r="AB500" s="50"/>
      <c r="AC500" s="50"/>
      <c r="AD500" s="50"/>
      <c r="AE500" s="50"/>
      <c r="AF500" s="50"/>
      <c r="AG500" s="50"/>
      <c r="AH500" s="50"/>
      <c r="AI500" s="50"/>
      <c r="AJ500" s="50"/>
      <c r="AK500" s="50"/>
      <c r="AL500" s="50"/>
      <c r="AM500" s="50"/>
      <c r="AN500" s="50"/>
      <c r="AO500" s="50"/>
      <c r="AP500" s="50"/>
    </row>
    <row r="501" spans="1:42" s="8" customFormat="1" ht="19.5" hidden="1" x14ac:dyDescent="0.25">
      <c r="A501" s="58" t="s">
        <v>0</v>
      </c>
      <c r="B501" s="165">
        <v>0</v>
      </c>
      <c r="C501" s="165">
        <v>0</v>
      </c>
      <c r="D501" s="165">
        <v>0</v>
      </c>
      <c r="E501" s="165">
        <v>0</v>
      </c>
      <c r="F501" s="165">
        <v>0</v>
      </c>
      <c r="G501" s="165">
        <v>0</v>
      </c>
      <c r="H501" s="165">
        <v>0</v>
      </c>
      <c r="I501" s="165">
        <f>B501-G501</f>
        <v>0</v>
      </c>
      <c r="J501" s="543"/>
      <c r="K501" s="50"/>
      <c r="L501" s="50"/>
      <c r="M501" s="50"/>
      <c r="N501" s="50"/>
      <c r="O501" s="50"/>
      <c r="P501" s="50"/>
      <c r="Q501" s="50"/>
      <c r="R501" s="50"/>
      <c r="S501" s="50"/>
      <c r="T501" s="50"/>
      <c r="U501" s="50"/>
      <c r="V501" s="50"/>
      <c r="W501" s="50"/>
      <c r="X501" s="50"/>
      <c r="Y501" s="50"/>
      <c r="Z501" s="50"/>
      <c r="AA501" s="50"/>
      <c r="AB501" s="50"/>
      <c r="AC501" s="50"/>
      <c r="AD501" s="50"/>
      <c r="AE501" s="50"/>
      <c r="AF501" s="50"/>
      <c r="AG501" s="50"/>
      <c r="AH501" s="50"/>
      <c r="AI501" s="50"/>
      <c r="AJ501" s="50"/>
      <c r="AK501" s="50"/>
      <c r="AL501" s="50"/>
      <c r="AM501" s="50"/>
      <c r="AN501" s="50"/>
      <c r="AO501" s="50"/>
      <c r="AP501" s="50"/>
    </row>
    <row r="502" spans="1:42" s="8" customFormat="1" ht="19.5" hidden="1" x14ac:dyDescent="0.25">
      <c r="A502" s="58" t="s">
        <v>1</v>
      </c>
      <c r="B502" s="165">
        <v>0</v>
      </c>
      <c r="C502" s="165">
        <v>0</v>
      </c>
      <c r="D502" s="165">
        <v>0</v>
      </c>
      <c r="E502" s="165">
        <v>0</v>
      </c>
      <c r="F502" s="165">
        <v>0</v>
      </c>
      <c r="G502" s="165">
        <v>0</v>
      </c>
      <c r="H502" s="165">
        <v>0</v>
      </c>
      <c r="I502" s="165">
        <f>B502-G502</f>
        <v>0</v>
      </c>
      <c r="J502" s="543"/>
      <c r="K502" s="50"/>
      <c r="L502" s="50"/>
      <c r="M502" s="50"/>
      <c r="N502" s="50"/>
      <c r="O502" s="50"/>
      <c r="P502" s="50"/>
      <c r="Q502" s="50"/>
      <c r="R502" s="50"/>
      <c r="S502" s="50"/>
      <c r="T502" s="50"/>
      <c r="U502" s="50"/>
      <c r="V502" s="50"/>
      <c r="W502" s="50"/>
      <c r="X502" s="50"/>
      <c r="Y502" s="50"/>
      <c r="Z502" s="50"/>
      <c r="AA502" s="50"/>
      <c r="AB502" s="50"/>
      <c r="AC502" s="50"/>
      <c r="AD502" s="50"/>
      <c r="AE502" s="50"/>
      <c r="AF502" s="50"/>
      <c r="AG502" s="50"/>
      <c r="AH502" s="50"/>
      <c r="AI502" s="50"/>
      <c r="AJ502" s="50"/>
      <c r="AK502" s="50"/>
      <c r="AL502" s="50"/>
      <c r="AM502" s="50"/>
      <c r="AN502" s="50"/>
      <c r="AO502" s="50"/>
      <c r="AP502" s="50"/>
    </row>
    <row r="503" spans="1:42" s="8" customFormat="1" hidden="1" x14ac:dyDescent="0.25">
      <c r="A503" s="60" t="s">
        <v>2</v>
      </c>
      <c r="B503" s="103">
        <v>0</v>
      </c>
      <c r="C503" s="103">
        <v>0</v>
      </c>
      <c r="D503" s="103">
        <v>0</v>
      </c>
      <c r="E503" s="103">
        <v>0</v>
      </c>
      <c r="F503" s="103">
        <v>0</v>
      </c>
      <c r="G503" s="103">
        <v>0</v>
      </c>
      <c r="H503" s="103">
        <v>0</v>
      </c>
      <c r="I503" s="103">
        <f>B503-G503</f>
        <v>0</v>
      </c>
      <c r="J503" s="543"/>
      <c r="K503" s="50"/>
      <c r="L503" s="50"/>
      <c r="M503" s="50"/>
      <c r="N503" s="50"/>
      <c r="O503" s="50"/>
      <c r="P503" s="50"/>
      <c r="Q503" s="50"/>
      <c r="R503" s="50"/>
      <c r="S503" s="50"/>
      <c r="T503" s="50"/>
      <c r="U503" s="50"/>
      <c r="V503" s="50"/>
      <c r="W503" s="50"/>
      <c r="X503" s="50"/>
      <c r="Y503" s="50"/>
      <c r="Z503" s="50"/>
      <c r="AA503" s="50"/>
      <c r="AB503" s="50"/>
      <c r="AC503" s="50"/>
      <c r="AD503" s="50"/>
      <c r="AE503" s="50"/>
      <c r="AF503" s="50"/>
      <c r="AG503" s="50"/>
      <c r="AH503" s="50"/>
      <c r="AI503" s="50"/>
      <c r="AJ503" s="50"/>
      <c r="AK503" s="50"/>
      <c r="AL503" s="50"/>
      <c r="AM503" s="50"/>
      <c r="AN503" s="50"/>
      <c r="AO503" s="50"/>
      <c r="AP503" s="50"/>
    </row>
    <row r="504" spans="1:42" s="8" customFormat="1" hidden="1" x14ac:dyDescent="0.25">
      <c r="A504" s="60" t="s">
        <v>3</v>
      </c>
      <c r="B504" s="103">
        <v>0</v>
      </c>
      <c r="C504" s="103">
        <v>0</v>
      </c>
      <c r="D504" s="103">
        <v>0</v>
      </c>
      <c r="E504" s="103">
        <v>0</v>
      </c>
      <c r="F504" s="103">
        <v>0</v>
      </c>
      <c r="G504" s="103">
        <v>0</v>
      </c>
      <c r="H504" s="103">
        <v>0</v>
      </c>
      <c r="I504" s="103">
        <f>B504-G504</f>
        <v>0</v>
      </c>
      <c r="J504" s="544"/>
      <c r="K504" s="50"/>
      <c r="L504" s="50"/>
      <c r="M504" s="50"/>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50"/>
      <c r="AL504" s="50"/>
      <c r="AM504" s="50"/>
      <c r="AN504" s="50"/>
      <c r="AO504" s="50"/>
      <c r="AP504" s="50"/>
    </row>
    <row r="505" spans="1:42" s="8" customFormat="1" ht="177" hidden="1" customHeight="1" x14ac:dyDescent="0.25">
      <c r="A505" s="167" t="s">
        <v>126</v>
      </c>
      <c r="B505" s="183">
        <f>SUM(B506:B509)</f>
        <v>0</v>
      </c>
      <c r="C505" s="183">
        <f>SUM(C506:C509)</f>
        <v>0</v>
      </c>
      <c r="D505" s="183" t="e">
        <f>C505/B505*100</f>
        <v>#DIV/0!</v>
      </c>
      <c r="E505" s="183">
        <f>SUM(E506:E509)</f>
        <v>0</v>
      </c>
      <c r="F505" s="183" t="e">
        <f>E505/B505*100</f>
        <v>#DIV/0!</v>
      </c>
      <c r="G505" s="183">
        <f>SUM(G506:G509)</f>
        <v>0</v>
      </c>
      <c r="H505" s="183" t="e">
        <f>G505/B505*100</f>
        <v>#DIV/0!</v>
      </c>
      <c r="I505" s="183">
        <f t="shared" ref="I505:I514" si="41">B505-G505</f>
        <v>0</v>
      </c>
      <c r="J505" s="390"/>
      <c r="K505" s="50"/>
      <c r="L505" s="50"/>
      <c r="M505" s="50"/>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50"/>
      <c r="AL505" s="50"/>
      <c r="AM505" s="50"/>
      <c r="AN505" s="50"/>
      <c r="AO505" s="50"/>
      <c r="AP505" s="50"/>
    </row>
    <row r="506" spans="1:42" s="8" customFormat="1" ht="19.5" hidden="1" x14ac:dyDescent="0.25">
      <c r="A506" s="58" t="s">
        <v>0</v>
      </c>
      <c r="B506" s="183">
        <v>0</v>
      </c>
      <c r="C506" s="183">
        <v>0</v>
      </c>
      <c r="D506" s="183">
        <v>0</v>
      </c>
      <c r="E506" s="183">
        <v>0</v>
      </c>
      <c r="F506" s="183">
        <v>0</v>
      </c>
      <c r="G506" s="183">
        <v>0</v>
      </c>
      <c r="H506" s="183">
        <v>0</v>
      </c>
      <c r="I506" s="183">
        <f t="shared" si="41"/>
        <v>0</v>
      </c>
      <c r="J506" s="391"/>
      <c r="K506" s="50"/>
      <c r="L506" s="50"/>
      <c r="M506" s="50"/>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50"/>
      <c r="AL506" s="50"/>
      <c r="AM506" s="50"/>
      <c r="AN506" s="50"/>
      <c r="AO506" s="50"/>
      <c r="AP506" s="50"/>
    </row>
    <row r="507" spans="1:42" s="8" customFormat="1" ht="19.5" hidden="1" x14ac:dyDescent="0.25">
      <c r="A507" s="58" t="s">
        <v>1</v>
      </c>
      <c r="B507" s="183">
        <v>0</v>
      </c>
      <c r="C507" s="183">
        <v>0</v>
      </c>
      <c r="D507" s="183" t="e">
        <f>C507/B507*100</f>
        <v>#DIV/0!</v>
      </c>
      <c r="E507" s="183">
        <v>0</v>
      </c>
      <c r="F507" s="183" t="e">
        <f>E507/B507*100</f>
        <v>#DIV/0!</v>
      </c>
      <c r="G507" s="183">
        <v>0</v>
      </c>
      <c r="H507" s="183" t="e">
        <f>G507/B507*100</f>
        <v>#DIV/0!</v>
      </c>
      <c r="I507" s="183">
        <f t="shared" si="41"/>
        <v>0</v>
      </c>
      <c r="J507" s="391"/>
      <c r="K507" s="50"/>
      <c r="L507" s="50"/>
      <c r="M507" s="50"/>
      <c r="N507" s="50"/>
      <c r="O507" s="50"/>
      <c r="P507" s="50"/>
      <c r="Q507" s="50"/>
      <c r="R507" s="50"/>
      <c r="S507" s="50"/>
      <c r="T507" s="50"/>
      <c r="U507" s="50"/>
      <c r="V507" s="50"/>
      <c r="W507" s="50"/>
      <c r="X507" s="50"/>
      <c r="Y507" s="50"/>
      <c r="Z507" s="50"/>
      <c r="AA507" s="50"/>
      <c r="AB507" s="50"/>
      <c r="AC507" s="50"/>
      <c r="AD507" s="50"/>
      <c r="AE507" s="50"/>
      <c r="AF507" s="50"/>
      <c r="AG507" s="50"/>
      <c r="AH507" s="50"/>
      <c r="AI507" s="50"/>
      <c r="AJ507" s="50"/>
      <c r="AK507" s="50"/>
      <c r="AL507" s="50"/>
      <c r="AM507" s="50"/>
      <c r="AN507" s="50"/>
      <c r="AO507" s="50"/>
      <c r="AP507" s="50"/>
    </row>
    <row r="508" spans="1:42" s="8" customFormat="1" hidden="1" x14ac:dyDescent="0.25">
      <c r="A508" s="60" t="s">
        <v>2</v>
      </c>
      <c r="B508" s="184">
        <v>0</v>
      </c>
      <c r="C508" s="184">
        <v>0</v>
      </c>
      <c r="D508" s="184">
        <v>0</v>
      </c>
      <c r="E508" s="184">
        <v>0</v>
      </c>
      <c r="F508" s="184">
        <v>0</v>
      </c>
      <c r="G508" s="184">
        <v>0</v>
      </c>
      <c r="H508" s="184">
        <v>0</v>
      </c>
      <c r="I508" s="184">
        <f t="shared" si="41"/>
        <v>0</v>
      </c>
      <c r="J508" s="391"/>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row>
    <row r="509" spans="1:42" s="8" customFormat="1" hidden="1" x14ac:dyDescent="0.25">
      <c r="A509" s="60" t="s">
        <v>3</v>
      </c>
      <c r="B509" s="184">
        <v>0</v>
      </c>
      <c r="C509" s="184">
        <v>0</v>
      </c>
      <c r="D509" s="184">
        <v>0</v>
      </c>
      <c r="E509" s="184">
        <v>0</v>
      </c>
      <c r="F509" s="184">
        <v>0</v>
      </c>
      <c r="G509" s="184">
        <v>0</v>
      </c>
      <c r="H509" s="184">
        <v>0</v>
      </c>
      <c r="I509" s="184">
        <f t="shared" si="41"/>
        <v>0</v>
      </c>
      <c r="J509" s="392"/>
      <c r="K509" s="50"/>
      <c r="L509" s="50"/>
      <c r="M509" s="50"/>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50"/>
      <c r="AL509" s="50"/>
      <c r="AM509" s="50"/>
      <c r="AN509" s="50"/>
      <c r="AO509" s="50"/>
      <c r="AP509" s="50"/>
    </row>
    <row r="510" spans="1:42" s="8" customFormat="1" ht="158.25" hidden="1" customHeight="1" x14ac:dyDescent="0.25">
      <c r="A510" s="167" t="s">
        <v>127</v>
      </c>
      <c r="B510" s="224">
        <f>SUM(B511:B514)</f>
        <v>126445.2</v>
      </c>
      <c r="C510" s="224">
        <f>SUM(C511:C514)</f>
        <v>31611.4</v>
      </c>
      <c r="D510" s="224">
        <f>C510/B510*100</f>
        <v>25.000079085643428</v>
      </c>
      <c r="E510" s="224">
        <f>SUM(E511:E514)</f>
        <v>31611.4</v>
      </c>
      <c r="F510" s="224">
        <f>E510/B510*100</f>
        <v>25.000079085643428</v>
      </c>
      <c r="G510" s="224">
        <f>SUM(G511:G514)</f>
        <v>31611.4</v>
      </c>
      <c r="H510" s="224">
        <f>G510/B510*100</f>
        <v>25.000079085643428</v>
      </c>
      <c r="I510" s="224">
        <f t="shared" si="41"/>
        <v>94833.799999999988</v>
      </c>
      <c r="J510" s="478" t="s">
        <v>363</v>
      </c>
      <c r="K510" s="50"/>
      <c r="L510" s="50"/>
      <c r="M510" s="50"/>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50"/>
      <c r="AL510" s="50"/>
      <c r="AM510" s="50"/>
      <c r="AN510" s="50"/>
      <c r="AO510" s="50"/>
      <c r="AP510" s="50"/>
    </row>
    <row r="511" spans="1:42" s="8" customFormat="1" ht="19.5" hidden="1" x14ac:dyDescent="0.25">
      <c r="A511" s="58" t="s">
        <v>0</v>
      </c>
      <c r="B511" s="224">
        <v>0</v>
      </c>
      <c r="C511" s="224">
        <v>0</v>
      </c>
      <c r="D511" s="224">
        <v>0</v>
      </c>
      <c r="E511" s="224">
        <v>0</v>
      </c>
      <c r="F511" s="224">
        <v>0</v>
      </c>
      <c r="G511" s="224">
        <v>0</v>
      </c>
      <c r="H511" s="224">
        <v>0</v>
      </c>
      <c r="I511" s="224">
        <f t="shared" si="41"/>
        <v>0</v>
      </c>
      <c r="J511" s="487"/>
      <c r="K511" s="50"/>
      <c r="L511" s="50"/>
      <c r="M511" s="50"/>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50"/>
      <c r="AL511" s="50"/>
      <c r="AM511" s="50"/>
      <c r="AN511" s="50"/>
      <c r="AO511" s="50"/>
      <c r="AP511" s="50"/>
    </row>
    <row r="512" spans="1:42" s="8" customFormat="1" ht="19.5" hidden="1" x14ac:dyDescent="0.25">
      <c r="A512" s="58" t="s">
        <v>1</v>
      </c>
      <c r="B512" s="224">
        <v>118858.5</v>
      </c>
      <c r="C512" s="224">
        <v>29714.7</v>
      </c>
      <c r="D512" s="224">
        <f>C512/B512*100</f>
        <v>25.000063100241043</v>
      </c>
      <c r="E512" s="224">
        <v>29714.7</v>
      </c>
      <c r="F512" s="224">
        <f>E512/B512*100</f>
        <v>25.000063100241043</v>
      </c>
      <c r="G512" s="224">
        <v>29714.7</v>
      </c>
      <c r="H512" s="224">
        <f>G512/B512*100</f>
        <v>25.000063100241043</v>
      </c>
      <c r="I512" s="224">
        <f t="shared" si="41"/>
        <v>89143.8</v>
      </c>
      <c r="J512" s="487"/>
      <c r="K512" s="50"/>
      <c r="L512" s="50"/>
      <c r="M512" s="50"/>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50"/>
      <c r="AL512" s="50"/>
      <c r="AM512" s="50"/>
      <c r="AN512" s="50"/>
      <c r="AO512" s="50"/>
      <c r="AP512" s="50"/>
    </row>
    <row r="513" spans="1:42" s="8" customFormat="1" hidden="1" x14ac:dyDescent="0.25">
      <c r="A513" s="60" t="s">
        <v>2</v>
      </c>
      <c r="B513" s="225">
        <v>7586.7</v>
      </c>
      <c r="C513" s="225">
        <v>1896.7</v>
      </c>
      <c r="D513" s="225">
        <f>C513/B513*100</f>
        <v>25.000329524035486</v>
      </c>
      <c r="E513" s="225">
        <v>1896.7</v>
      </c>
      <c r="F513" s="225">
        <f>E513/B513*100</f>
        <v>25.000329524035486</v>
      </c>
      <c r="G513" s="225">
        <v>1896.7</v>
      </c>
      <c r="H513" s="225">
        <f>G513/B513*100</f>
        <v>25.000329524035486</v>
      </c>
      <c r="I513" s="225">
        <f t="shared" si="41"/>
        <v>5690</v>
      </c>
      <c r="J513" s="487"/>
      <c r="K513" s="50"/>
      <c r="L513" s="50"/>
      <c r="M513" s="50"/>
      <c r="N513" s="50"/>
      <c r="O513" s="50"/>
      <c r="P513" s="50"/>
      <c r="Q513" s="50"/>
      <c r="R513" s="50"/>
      <c r="S513" s="50"/>
      <c r="T513" s="50"/>
      <c r="U513" s="50"/>
      <c r="V513" s="50"/>
      <c r="W513" s="50"/>
      <c r="X513" s="50"/>
      <c r="Y513" s="50"/>
      <c r="Z513" s="50"/>
      <c r="AA513" s="50"/>
      <c r="AB513" s="50"/>
      <c r="AC513" s="50"/>
      <c r="AD513" s="50"/>
      <c r="AE513" s="50"/>
      <c r="AF513" s="50"/>
      <c r="AG513" s="50"/>
      <c r="AH513" s="50"/>
      <c r="AI513" s="50"/>
      <c r="AJ513" s="50"/>
      <c r="AK513" s="50"/>
      <c r="AL513" s="50"/>
      <c r="AM513" s="50"/>
      <c r="AN513" s="50"/>
      <c r="AO513" s="50"/>
      <c r="AP513" s="50"/>
    </row>
    <row r="514" spans="1:42" s="8" customFormat="1" hidden="1" x14ac:dyDescent="0.25">
      <c r="A514" s="60" t="s">
        <v>3</v>
      </c>
      <c r="B514" s="225">
        <v>0</v>
      </c>
      <c r="C514" s="225">
        <v>0</v>
      </c>
      <c r="D514" s="225">
        <v>0</v>
      </c>
      <c r="E514" s="225">
        <v>0</v>
      </c>
      <c r="F514" s="225">
        <v>0</v>
      </c>
      <c r="G514" s="225">
        <v>0</v>
      </c>
      <c r="H514" s="225">
        <v>0</v>
      </c>
      <c r="I514" s="225">
        <f t="shared" si="41"/>
        <v>0</v>
      </c>
      <c r="J514" s="488"/>
      <c r="K514" s="50"/>
      <c r="L514" s="50"/>
      <c r="M514" s="50"/>
      <c r="N514" s="50"/>
      <c r="O514" s="50"/>
      <c r="P514" s="50"/>
      <c r="Q514" s="50"/>
      <c r="R514" s="50"/>
      <c r="S514" s="50"/>
      <c r="T514" s="50"/>
      <c r="U514" s="50"/>
      <c r="V514" s="50"/>
      <c r="W514" s="50"/>
      <c r="X514" s="50"/>
      <c r="Y514" s="50"/>
      <c r="Z514" s="50"/>
      <c r="AA514" s="50"/>
      <c r="AB514" s="50"/>
      <c r="AC514" s="50"/>
      <c r="AD514" s="50"/>
      <c r="AE514" s="50"/>
      <c r="AF514" s="50"/>
      <c r="AG514" s="50"/>
      <c r="AH514" s="50"/>
      <c r="AI514" s="50"/>
      <c r="AJ514" s="50"/>
      <c r="AK514" s="50"/>
      <c r="AL514" s="50"/>
      <c r="AM514" s="50"/>
      <c r="AN514" s="50"/>
      <c r="AO514" s="50"/>
      <c r="AP514" s="50"/>
    </row>
    <row r="515" spans="1:42" s="94" customFormat="1" hidden="1" x14ac:dyDescent="0.25">
      <c r="A515" s="423" t="s">
        <v>158</v>
      </c>
      <c r="B515" s="423"/>
      <c r="C515" s="423"/>
      <c r="D515" s="423"/>
      <c r="E515" s="423"/>
      <c r="F515" s="423"/>
      <c r="G515" s="423"/>
      <c r="H515" s="423"/>
      <c r="I515" s="423"/>
      <c r="J515" s="423"/>
      <c r="K515" s="205"/>
      <c r="L515" s="205"/>
      <c r="M515" s="205"/>
      <c r="N515" s="205"/>
      <c r="O515" s="205"/>
      <c r="P515" s="205"/>
      <c r="Q515" s="205"/>
      <c r="R515" s="205"/>
      <c r="S515" s="205"/>
      <c r="T515" s="205"/>
      <c r="U515" s="205"/>
      <c r="V515" s="205"/>
      <c r="W515" s="205"/>
      <c r="X515" s="205"/>
      <c r="Y515" s="205"/>
      <c r="Z515" s="205"/>
      <c r="AA515" s="205"/>
      <c r="AB515" s="205"/>
      <c r="AC515" s="205"/>
      <c r="AD515" s="205"/>
      <c r="AE515" s="205"/>
      <c r="AF515" s="205"/>
      <c r="AG515" s="205"/>
      <c r="AH515" s="205"/>
      <c r="AI515" s="205"/>
      <c r="AJ515" s="205"/>
      <c r="AK515" s="205"/>
      <c r="AL515" s="205"/>
      <c r="AM515" s="205"/>
      <c r="AN515" s="205"/>
      <c r="AO515" s="205"/>
      <c r="AP515" s="205"/>
    </row>
    <row r="516" spans="1:42" s="174" customFormat="1" hidden="1" x14ac:dyDescent="0.25">
      <c r="A516" s="509" t="s">
        <v>118</v>
      </c>
      <c r="B516" s="509"/>
      <c r="C516" s="509"/>
      <c r="D516" s="509"/>
      <c r="E516" s="509"/>
      <c r="F516" s="509"/>
      <c r="G516" s="509"/>
      <c r="H516" s="509"/>
      <c r="I516" s="509"/>
      <c r="J516" s="509"/>
      <c r="K516" s="218"/>
      <c r="L516" s="218"/>
      <c r="M516" s="218"/>
      <c r="N516" s="218"/>
      <c r="O516" s="218"/>
      <c r="P516" s="218"/>
      <c r="Q516" s="218"/>
      <c r="R516" s="218"/>
      <c r="S516" s="218"/>
      <c r="T516" s="218"/>
      <c r="U516" s="218"/>
      <c r="V516" s="218"/>
      <c r="W516" s="218"/>
      <c r="X516" s="218"/>
      <c r="Y516" s="218"/>
      <c r="Z516" s="218"/>
      <c r="AA516" s="218"/>
      <c r="AB516" s="218"/>
      <c r="AC516" s="218"/>
      <c r="AD516" s="218"/>
      <c r="AE516" s="218"/>
      <c r="AF516" s="218"/>
      <c r="AG516" s="218"/>
      <c r="AH516" s="218"/>
      <c r="AI516" s="218"/>
      <c r="AJ516" s="218"/>
      <c r="AK516" s="218"/>
      <c r="AL516" s="218"/>
      <c r="AM516" s="218"/>
      <c r="AN516" s="218"/>
      <c r="AO516" s="218"/>
      <c r="AP516" s="218"/>
    </row>
    <row r="517" spans="1:42" s="118" customFormat="1" hidden="1" x14ac:dyDescent="0.25">
      <c r="A517" s="520" t="s">
        <v>243</v>
      </c>
      <c r="B517" s="520"/>
      <c r="C517" s="520"/>
      <c r="D517" s="520"/>
      <c r="E517" s="520"/>
      <c r="F517" s="520"/>
      <c r="G517" s="520"/>
      <c r="H517" s="520"/>
      <c r="I517" s="520"/>
      <c r="J517" s="520"/>
      <c r="K517" s="219"/>
      <c r="L517" s="219"/>
      <c r="M517" s="219"/>
      <c r="N517" s="219"/>
      <c r="O517" s="219"/>
      <c r="P517" s="219"/>
      <c r="Q517" s="219"/>
      <c r="R517" s="219"/>
      <c r="S517" s="219"/>
      <c r="T517" s="219"/>
      <c r="U517" s="219"/>
      <c r="V517" s="219"/>
      <c r="W517" s="219"/>
      <c r="X517" s="219"/>
      <c r="Y517" s="219"/>
      <c r="Z517" s="219"/>
      <c r="AA517" s="219"/>
      <c r="AB517" s="219"/>
      <c r="AC517" s="219"/>
      <c r="AD517" s="219"/>
      <c r="AE517" s="219"/>
      <c r="AF517" s="219"/>
      <c r="AG517" s="219"/>
      <c r="AH517" s="219"/>
      <c r="AI517" s="219"/>
      <c r="AJ517" s="219"/>
      <c r="AK517" s="219"/>
      <c r="AL517" s="219"/>
      <c r="AM517" s="219"/>
      <c r="AN517" s="219"/>
      <c r="AO517" s="219"/>
      <c r="AP517" s="219"/>
    </row>
    <row r="518" spans="1:42" s="8" customFormat="1" ht="136.5" hidden="1" customHeight="1" x14ac:dyDescent="0.25">
      <c r="A518" s="167" t="s">
        <v>128</v>
      </c>
      <c r="B518" s="183">
        <f>SUM(B519:B522)</f>
        <v>0</v>
      </c>
      <c r="C518" s="183">
        <f>SUM(C519:C522)</f>
        <v>0</v>
      </c>
      <c r="D518" s="183" t="e">
        <f>C518/B518*100</f>
        <v>#DIV/0!</v>
      </c>
      <c r="E518" s="183">
        <f>SUM(E519:E522)</f>
        <v>0</v>
      </c>
      <c r="F518" s="183" t="e">
        <f>E518/B518*100</f>
        <v>#DIV/0!</v>
      </c>
      <c r="G518" s="183">
        <f>SUM(G519:G522)</f>
        <v>0</v>
      </c>
      <c r="H518" s="183" t="e">
        <f>G518/B518*100</f>
        <v>#DIV/0!</v>
      </c>
      <c r="I518" s="183">
        <f t="shared" ref="I518:I527" si="42">B518-G518</f>
        <v>0</v>
      </c>
      <c r="J518" s="429"/>
      <c r="K518" s="50"/>
      <c r="L518" s="50"/>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50"/>
      <c r="AK518" s="50"/>
      <c r="AL518" s="50"/>
      <c r="AM518" s="50"/>
      <c r="AN518" s="50"/>
      <c r="AO518" s="50"/>
      <c r="AP518" s="50"/>
    </row>
    <row r="519" spans="1:42" s="8" customFormat="1" ht="19.5" hidden="1" x14ac:dyDescent="0.25">
      <c r="A519" s="58" t="s">
        <v>0</v>
      </c>
      <c r="B519" s="183">
        <v>0</v>
      </c>
      <c r="C519" s="183">
        <v>0</v>
      </c>
      <c r="D519" s="183">
        <v>0</v>
      </c>
      <c r="E519" s="183">
        <v>0</v>
      </c>
      <c r="F519" s="183">
        <v>0</v>
      </c>
      <c r="G519" s="183">
        <v>0</v>
      </c>
      <c r="H519" s="183">
        <v>0</v>
      </c>
      <c r="I519" s="183">
        <f t="shared" si="42"/>
        <v>0</v>
      </c>
      <c r="J519" s="391"/>
      <c r="K519" s="50"/>
      <c r="L519" s="50"/>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50"/>
      <c r="AL519" s="50"/>
      <c r="AM519" s="50"/>
      <c r="AN519" s="50"/>
      <c r="AO519" s="50"/>
      <c r="AP519" s="50"/>
    </row>
    <row r="520" spans="1:42" s="8" customFormat="1" ht="19.5" hidden="1" x14ac:dyDescent="0.25">
      <c r="A520" s="58" t="s">
        <v>1</v>
      </c>
      <c r="B520" s="183">
        <v>0</v>
      </c>
      <c r="C520" s="183">
        <v>0</v>
      </c>
      <c r="D520" s="183" t="e">
        <f>C520/B520*100</f>
        <v>#DIV/0!</v>
      </c>
      <c r="E520" s="183">
        <v>0</v>
      </c>
      <c r="F520" s="183" t="e">
        <f>E520/B520*100</f>
        <v>#DIV/0!</v>
      </c>
      <c r="G520" s="183">
        <v>0</v>
      </c>
      <c r="H520" s="183" t="e">
        <f>G520/B520*100</f>
        <v>#DIV/0!</v>
      </c>
      <c r="I520" s="183">
        <f t="shared" si="42"/>
        <v>0</v>
      </c>
      <c r="J520" s="391"/>
      <c r="K520" s="50"/>
      <c r="L520" s="50"/>
      <c r="M520" s="50"/>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50"/>
      <c r="AL520" s="50"/>
      <c r="AM520" s="50"/>
      <c r="AN520" s="50"/>
      <c r="AO520" s="50"/>
      <c r="AP520" s="50"/>
    </row>
    <row r="521" spans="1:42" s="8" customFormat="1" hidden="1" x14ac:dyDescent="0.25">
      <c r="A521" s="60" t="s">
        <v>2</v>
      </c>
      <c r="B521" s="184">
        <v>0</v>
      </c>
      <c r="C521" s="184">
        <v>0</v>
      </c>
      <c r="D521" s="184">
        <v>0</v>
      </c>
      <c r="E521" s="184">
        <v>0</v>
      </c>
      <c r="F521" s="184">
        <v>0</v>
      </c>
      <c r="G521" s="184">
        <v>0</v>
      </c>
      <c r="H521" s="184">
        <v>0</v>
      </c>
      <c r="I521" s="184">
        <f t="shared" si="42"/>
        <v>0</v>
      </c>
      <c r="J521" s="391"/>
      <c r="K521" s="50"/>
      <c r="L521" s="50"/>
      <c r="M521" s="50"/>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50"/>
      <c r="AL521" s="50"/>
      <c r="AM521" s="50"/>
      <c r="AN521" s="50"/>
      <c r="AO521" s="50"/>
      <c r="AP521" s="50"/>
    </row>
    <row r="522" spans="1:42" s="8" customFormat="1" hidden="1" x14ac:dyDescent="0.25">
      <c r="A522" s="60" t="s">
        <v>3</v>
      </c>
      <c r="B522" s="184">
        <v>0</v>
      </c>
      <c r="C522" s="184">
        <v>0</v>
      </c>
      <c r="D522" s="184">
        <v>0</v>
      </c>
      <c r="E522" s="184">
        <v>0</v>
      </c>
      <c r="F522" s="184">
        <v>0</v>
      </c>
      <c r="G522" s="184">
        <v>0</v>
      </c>
      <c r="H522" s="184">
        <v>0</v>
      </c>
      <c r="I522" s="184">
        <f t="shared" si="42"/>
        <v>0</v>
      </c>
      <c r="J522" s="392"/>
      <c r="K522" s="50"/>
      <c r="L522" s="50"/>
      <c r="M522" s="50"/>
      <c r="N522" s="50"/>
      <c r="O522" s="50"/>
      <c r="P522" s="50"/>
      <c r="Q522" s="50"/>
      <c r="R522" s="50"/>
      <c r="S522" s="50"/>
      <c r="T522" s="50"/>
      <c r="U522" s="50"/>
      <c r="V522" s="50"/>
      <c r="W522" s="50"/>
      <c r="X522" s="50"/>
      <c r="Y522" s="50"/>
      <c r="Z522" s="50"/>
      <c r="AA522" s="50"/>
      <c r="AB522" s="50"/>
      <c r="AC522" s="50"/>
      <c r="AD522" s="50"/>
      <c r="AE522" s="50"/>
      <c r="AF522" s="50"/>
      <c r="AG522" s="50"/>
      <c r="AH522" s="50"/>
      <c r="AI522" s="50"/>
      <c r="AJ522" s="50"/>
      <c r="AK522" s="50"/>
      <c r="AL522" s="50"/>
      <c r="AM522" s="50"/>
      <c r="AN522" s="50"/>
      <c r="AO522" s="50"/>
      <c r="AP522" s="50"/>
    </row>
    <row r="523" spans="1:42" s="8" customFormat="1" ht="197.25" hidden="1" customHeight="1" x14ac:dyDescent="0.25">
      <c r="A523" s="167" t="s">
        <v>129</v>
      </c>
      <c r="B523" s="183">
        <f>SUM(B524:B527)</f>
        <v>0</v>
      </c>
      <c r="C523" s="183">
        <f>SUM(C524:C527)</f>
        <v>0</v>
      </c>
      <c r="D523" s="183" t="e">
        <f>C523/B523*100</f>
        <v>#DIV/0!</v>
      </c>
      <c r="E523" s="183">
        <f>SUM(E524:E527)</f>
        <v>0</v>
      </c>
      <c r="F523" s="183" t="e">
        <f>E523/B523*100</f>
        <v>#DIV/0!</v>
      </c>
      <c r="G523" s="183">
        <f>SUM(G524:G527)</f>
        <v>0</v>
      </c>
      <c r="H523" s="183" t="e">
        <f>G523/B523*100</f>
        <v>#DIV/0!</v>
      </c>
      <c r="I523" s="183">
        <f t="shared" si="42"/>
        <v>0</v>
      </c>
      <c r="J523" s="390"/>
      <c r="K523" s="50"/>
      <c r="L523" s="50"/>
      <c r="M523" s="50"/>
      <c r="N523" s="50"/>
      <c r="O523" s="50"/>
      <c r="P523" s="50"/>
      <c r="Q523" s="50"/>
      <c r="R523" s="50"/>
      <c r="S523" s="50"/>
      <c r="T523" s="50"/>
      <c r="U523" s="50"/>
      <c r="V523" s="50"/>
      <c r="W523" s="50"/>
      <c r="X523" s="50"/>
      <c r="Y523" s="50"/>
      <c r="Z523" s="50"/>
      <c r="AA523" s="50"/>
      <c r="AB523" s="50"/>
      <c r="AC523" s="50"/>
      <c r="AD523" s="50"/>
      <c r="AE523" s="50"/>
      <c r="AF523" s="50"/>
      <c r="AG523" s="50"/>
      <c r="AH523" s="50"/>
      <c r="AI523" s="50"/>
      <c r="AJ523" s="50"/>
      <c r="AK523" s="50"/>
      <c r="AL523" s="50"/>
      <c r="AM523" s="50"/>
      <c r="AN523" s="50"/>
      <c r="AO523" s="50"/>
      <c r="AP523" s="50"/>
    </row>
    <row r="524" spans="1:42" s="8" customFormat="1" ht="19.5" hidden="1" x14ac:dyDescent="0.25">
      <c r="A524" s="58" t="s">
        <v>0</v>
      </c>
      <c r="B524" s="183">
        <v>0</v>
      </c>
      <c r="C524" s="183">
        <v>0</v>
      </c>
      <c r="D524" s="183">
        <v>0</v>
      </c>
      <c r="E524" s="183">
        <v>0</v>
      </c>
      <c r="F524" s="183">
        <v>0</v>
      </c>
      <c r="G524" s="183">
        <v>0</v>
      </c>
      <c r="H524" s="183">
        <v>0</v>
      </c>
      <c r="I524" s="183">
        <f t="shared" si="42"/>
        <v>0</v>
      </c>
      <c r="J524" s="391"/>
      <c r="K524" s="50"/>
      <c r="L524" s="50"/>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50"/>
      <c r="AK524" s="50"/>
      <c r="AL524" s="50"/>
      <c r="AM524" s="50"/>
      <c r="AN524" s="50"/>
      <c r="AO524" s="50"/>
      <c r="AP524" s="50"/>
    </row>
    <row r="525" spans="1:42" s="8" customFormat="1" ht="19.5" hidden="1" x14ac:dyDescent="0.25">
      <c r="A525" s="58" t="s">
        <v>1</v>
      </c>
      <c r="B525" s="183">
        <v>0</v>
      </c>
      <c r="C525" s="183">
        <v>0</v>
      </c>
      <c r="D525" s="183" t="e">
        <f>C525/B525*100</f>
        <v>#DIV/0!</v>
      </c>
      <c r="E525" s="183">
        <v>0</v>
      </c>
      <c r="F525" s="183">
        <v>0</v>
      </c>
      <c r="G525" s="183">
        <v>0</v>
      </c>
      <c r="H525" s="183">
        <v>0</v>
      </c>
      <c r="I525" s="183">
        <f t="shared" si="42"/>
        <v>0</v>
      </c>
      <c r="J525" s="391"/>
      <c r="K525" s="50"/>
      <c r="L525" s="50"/>
      <c r="M525" s="50"/>
      <c r="N525" s="50"/>
      <c r="O525" s="50"/>
      <c r="P525" s="50"/>
      <c r="Q525" s="50"/>
      <c r="R525" s="50"/>
      <c r="S525" s="50"/>
      <c r="T525" s="50"/>
      <c r="U525" s="50"/>
      <c r="V525" s="50"/>
      <c r="W525" s="50"/>
      <c r="X525" s="50"/>
      <c r="Y525" s="50"/>
      <c r="Z525" s="50"/>
      <c r="AA525" s="50"/>
      <c r="AB525" s="50"/>
      <c r="AC525" s="50"/>
      <c r="AD525" s="50"/>
      <c r="AE525" s="50"/>
      <c r="AF525" s="50"/>
      <c r="AG525" s="50"/>
      <c r="AH525" s="50"/>
      <c r="AI525" s="50"/>
      <c r="AJ525" s="50"/>
      <c r="AK525" s="50"/>
      <c r="AL525" s="50"/>
      <c r="AM525" s="50"/>
      <c r="AN525" s="50"/>
      <c r="AO525" s="50"/>
      <c r="AP525" s="50"/>
    </row>
    <row r="526" spans="1:42" s="8" customFormat="1" hidden="1" x14ac:dyDescent="0.25">
      <c r="A526" s="60" t="s">
        <v>2</v>
      </c>
      <c r="B526" s="184">
        <v>0</v>
      </c>
      <c r="C526" s="184">
        <v>0</v>
      </c>
      <c r="D526" s="184">
        <v>0</v>
      </c>
      <c r="E526" s="184">
        <v>0</v>
      </c>
      <c r="F526" s="184">
        <v>0</v>
      </c>
      <c r="G526" s="184">
        <v>0</v>
      </c>
      <c r="H526" s="184">
        <v>0</v>
      </c>
      <c r="I526" s="184">
        <f t="shared" si="42"/>
        <v>0</v>
      </c>
      <c r="J526" s="391"/>
      <c r="K526" s="50"/>
      <c r="L526" s="50"/>
      <c r="M526" s="50"/>
      <c r="N526" s="50"/>
      <c r="O526" s="50"/>
      <c r="P526" s="50"/>
      <c r="Q526" s="50"/>
      <c r="R526" s="50"/>
      <c r="S526" s="50"/>
      <c r="T526" s="50"/>
      <c r="U526" s="50"/>
      <c r="V526" s="50"/>
      <c r="W526" s="50"/>
      <c r="X526" s="50"/>
      <c r="Y526" s="50"/>
      <c r="Z526" s="50"/>
      <c r="AA526" s="50"/>
      <c r="AB526" s="50"/>
      <c r="AC526" s="50"/>
      <c r="AD526" s="50"/>
      <c r="AE526" s="50"/>
      <c r="AF526" s="50"/>
      <c r="AG526" s="50"/>
      <c r="AH526" s="50"/>
      <c r="AI526" s="50"/>
      <c r="AJ526" s="50"/>
      <c r="AK526" s="50"/>
      <c r="AL526" s="50"/>
      <c r="AM526" s="50"/>
      <c r="AN526" s="50"/>
      <c r="AO526" s="50"/>
      <c r="AP526" s="50"/>
    </row>
    <row r="527" spans="1:42" s="8" customFormat="1" hidden="1" x14ac:dyDescent="0.25">
      <c r="A527" s="60" t="s">
        <v>3</v>
      </c>
      <c r="B527" s="184">
        <v>0</v>
      </c>
      <c r="C527" s="184">
        <v>0</v>
      </c>
      <c r="D527" s="184">
        <v>0</v>
      </c>
      <c r="E527" s="184">
        <v>0</v>
      </c>
      <c r="F527" s="184">
        <v>0</v>
      </c>
      <c r="G527" s="184">
        <v>0</v>
      </c>
      <c r="H527" s="184">
        <v>0</v>
      </c>
      <c r="I527" s="184">
        <f t="shared" si="42"/>
        <v>0</v>
      </c>
      <c r="J527" s="392"/>
      <c r="K527" s="50"/>
      <c r="L527" s="50"/>
      <c r="M527" s="50"/>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50"/>
      <c r="AK527" s="50"/>
      <c r="AL527" s="50"/>
      <c r="AM527" s="50"/>
      <c r="AN527" s="50"/>
      <c r="AO527" s="50"/>
      <c r="AP527" s="50"/>
    </row>
    <row r="528" spans="1:42" s="94" customFormat="1" hidden="1" x14ac:dyDescent="0.25">
      <c r="A528" s="495" t="s">
        <v>158</v>
      </c>
      <c r="B528" s="495"/>
      <c r="C528" s="495"/>
      <c r="D528" s="495"/>
      <c r="E528" s="495"/>
      <c r="F528" s="495"/>
      <c r="G528" s="495"/>
      <c r="H528" s="495"/>
      <c r="I528" s="495"/>
      <c r="J528" s="495"/>
      <c r="K528" s="205"/>
      <c r="L528" s="205"/>
      <c r="M528" s="205"/>
      <c r="N528" s="205"/>
      <c r="O528" s="205"/>
      <c r="P528" s="205"/>
      <c r="Q528" s="205"/>
      <c r="R528" s="205"/>
      <c r="S528" s="205"/>
      <c r="T528" s="205"/>
      <c r="U528" s="205"/>
      <c r="V528" s="205"/>
      <c r="W528" s="205"/>
      <c r="X528" s="205"/>
      <c r="Y528" s="205"/>
      <c r="Z528" s="205"/>
      <c r="AA528" s="205"/>
      <c r="AB528" s="205"/>
      <c r="AC528" s="205"/>
      <c r="AD528" s="205"/>
      <c r="AE528" s="205"/>
      <c r="AF528" s="205"/>
      <c r="AG528" s="205"/>
      <c r="AH528" s="205"/>
      <c r="AI528" s="205"/>
      <c r="AJ528" s="205"/>
      <c r="AK528" s="205"/>
      <c r="AL528" s="205"/>
      <c r="AM528" s="205"/>
      <c r="AN528" s="205"/>
      <c r="AO528" s="205"/>
      <c r="AP528" s="205"/>
    </row>
    <row r="529" spans="1:42" s="174" customFormat="1" hidden="1" x14ac:dyDescent="0.25">
      <c r="A529" s="509" t="s">
        <v>130</v>
      </c>
      <c r="B529" s="509"/>
      <c r="C529" s="509"/>
      <c r="D529" s="509"/>
      <c r="E529" s="509"/>
      <c r="F529" s="509"/>
      <c r="G529" s="509"/>
      <c r="H529" s="509"/>
      <c r="I529" s="509"/>
      <c r="J529" s="509"/>
      <c r="K529" s="218"/>
      <c r="L529" s="218"/>
      <c r="M529" s="218"/>
      <c r="N529" s="218"/>
      <c r="O529" s="218"/>
      <c r="P529" s="218"/>
      <c r="Q529" s="218"/>
      <c r="R529" s="218"/>
      <c r="S529" s="218"/>
      <c r="T529" s="218"/>
      <c r="U529" s="218"/>
      <c r="V529" s="218"/>
      <c r="W529" s="218"/>
      <c r="X529" s="218"/>
      <c r="Y529" s="218"/>
      <c r="Z529" s="218"/>
      <c r="AA529" s="218"/>
      <c r="AB529" s="218"/>
      <c r="AC529" s="218"/>
      <c r="AD529" s="218"/>
      <c r="AE529" s="218"/>
      <c r="AF529" s="218"/>
      <c r="AG529" s="218"/>
      <c r="AH529" s="218"/>
      <c r="AI529" s="218"/>
      <c r="AJ529" s="218"/>
      <c r="AK529" s="218"/>
      <c r="AL529" s="218"/>
      <c r="AM529" s="218"/>
      <c r="AN529" s="218"/>
      <c r="AO529" s="218"/>
      <c r="AP529" s="218"/>
    </row>
    <row r="530" spans="1:42" s="118" customFormat="1" hidden="1" x14ac:dyDescent="0.25">
      <c r="A530" s="520" t="s">
        <v>243</v>
      </c>
      <c r="B530" s="520"/>
      <c r="C530" s="520"/>
      <c r="D530" s="520"/>
      <c r="E530" s="520"/>
      <c r="F530" s="520"/>
      <c r="G530" s="520"/>
      <c r="H530" s="520"/>
      <c r="I530" s="520"/>
      <c r="J530" s="520"/>
      <c r="K530" s="219"/>
      <c r="L530" s="219"/>
      <c r="M530" s="219"/>
      <c r="N530" s="219"/>
      <c r="O530" s="219"/>
      <c r="P530" s="219"/>
      <c r="Q530" s="219"/>
      <c r="R530" s="219"/>
      <c r="S530" s="219"/>
      <c r="T530" s="219"/>
      <c r="U530" s="219"/>
      <c r="V530" s="219"/>
      <c r="W530" s="219"/>
      <c r="X530" s="219"/>
      <c r="Y530" s="219"/>
      <c r="Z530" s="219"/>
      <c r="AA530" s="219"/>
      <c r="AB530" s="219"/>
      <c r="AC530" s="219"/>
      <c r="AD530" s="219"/>
      <c r="AE530" s="219"/>
      <c r="AF530" s="219"/>
      <c r="AG530" s="219"/>
      <c r="AH530" s="219"/>
      <c r="AI530" s="219"/>
      <c r="AJ530" s="219"/>
      <c r="AK530" s="219"/>
      <c r="AL530" s="219"/>
      <c r="AM530" s="219"/>
      <c r="AN530" s="219"/>
      <c r="AO530" s="219"/>
      <c r="AP530" s="219"/>
    </row>
    <row r="531" spans="1:42" s="8" customFormat="1" ht="177.75" hidden="1" customHeight="1" x14ac:dyDescent="0.25">
      <c r="A531" s="167" t="s">
        <v>131</v>
      </c>
      <c r="B531" s="183">
        <f>SUM(B532:B535)</f>
        <v>0</v>
      </c>
      <c r="C531" s="183">
        <f>SUM(C532:C535)</f>
        <v>0</v>
      </c>
      <c r="D531" s="183" t="e">
        <f>C531/B531*100</f>
        <v>#DIV/0!</v>
      </c>
      <c r="E531" s="183">
        <f>SUM(E532:E535)</f>
        <v>0</v>
      </c>
      <c r="F531" s="183" t="e">
        <f>E531/B531*100</f>
        <v>#DIV/0!</v>
      </c>
      <c r="G531" s="183">
        <f>SUM(G532:G535)</f>
        <v>0</v>
      </c>
      <c r="H531" s="183" t="e">
        <f>G531/B531*100</f>
        <v>#DIV/0!</v>
      </c>
      <c r="I531" s="183">
        <f t="shared" ref="I531:I540" si="43">B531-G531</f>
        <v>0</v>
      </c>
      <c r="J531" s="429"/>
      <c r="K531" s="50"/>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50"/>
      <c r="AL531" s="50"/>
      <c r="AM531" s="50"/>
      <c r="AN531" s="50"/>
      <c r="AO531" s="50"/>
      <c r="AP531" s="50"/>
    </row>
    <row r="532" spans="1:42" s="8" customFormat="1" ht="19.5" hidden="1" x14ac:dyDescent="0.25">
      <c r="A532" s="58" t="s">
        <v>0</v>
      </c>
      <c r="B532" s="183">
        <v>0</v>
      </c>
      <c r="C532" s="183">
        <v>0</v>
      </c>
      <c r="D532" s="183">
        <v>0</v>
      </c>
      <c r="E532" s="183">
        <v>0</v>
      </c>
      <c r="F532" s="183">
        <v>0</v>
      </c>
      <c r="G532" s="183">
        <v>0</v>
      </c>
      <c r="H532" s="183">
        <v>0</v>
      </c>
      <c r="I532" s="183">
        <f t="shared" si="43"/>
        <v>0</v>
      </c>
      <c r="J532" s="391"/>
      <c r="K532" s="50"/>
      <c r="L532" s="50"/>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50"/>
      <c r="AK532" s="50"/>
      <c r="AL532" s="50"/>
      <c r="AM532" s="50"/>
      <c r="AN532" s="50"/>
      <c r="AO532" s="50"/>
      <c r="AP532" s="50"/>
    </row>
    <row r="533" spans="1:42" s="8" customFormat="1" ht="19.5" hidden="1" x14ac:dyDescent="0.25">
      <c r="A533" s="58" t="s">
        <v>1</v>
      </c>
      <c r="B533" s="183">
        <v>0</v>
      </c>
      <c r="C533" s="183">
        <v>0</v>
      </c>
      <c r="D533" s="183" t="e">
        <f>C533/B533*100</f>
        <v>#DIV/0!</v>
      </c>
      <c r="E533" s="183">
        <v>0</v>
      </c>
      <c r="F533" s="183" t="e">
        <f>E533/B533*100</f>
        <v>#DIV/0!</v>
      </c>
      <c r="G533" s="183">
        <v>0</v>
      </c>
      <c r="H533" s="183" t="e">
        <f>G533/B533*100</f>
        <v>#DIV/0!</v>
      </c>
      <c r="I533" s="183">
        <f t="shared" si="43"/>
        <v>0</v>
      </c>
      <c r="J533" s="391"/>
      <c r="K533" s="50"/>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50"/>
      <c r="AK533" s="50"/>
      <c r="AL533" s="50"/>
      <c r="AM533" s="50"/>
      <c r="AN533" s="50"/>
      <c r="AO533" s="50"/>
      <c r="AP533" s="50"/>
    </row>
    <row r="534" spans="1:42" s="8" customFormat="1" hidden="1" x14ac:dyDescent="0.25">
      <c r="A534" s="60" t="s">
        <v>2</v>
      </c>
      <c r="B534" s="184">
        <v>0</v>
      </c>
      <c r="C534" s="184">
        <v>0</v>
      </c>
      <c r="D534" s="184">
        <v>0</v>
      </c>
      <c r="E534" s="184">
        <v>0</v>
      </c>
      <c r="F534" s="184">
        <v>0</v>
      </c>
      <c r="G534" s="184">
        <v>0</v>
      </c>
      <c r="H534" s="184">
        <v>0</v>
      </c>
      <c r="I534" s="184">
        <f t="shared" si="43"/>
        <v>0</v>
      </c>
      <c r="J534" s="391"/>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50"/>
      <c r="AL534" s="50"/>
      <c r="AM534" s="50"/>
      <c r="AN534" s="50"/>
      <c r="AO534" s="50"/>
      <c r="AP534" s="50"/>
    </row>
    <row r="535" spans="1:42" s="8" customFormat="1" hidden="1" x14ac:dyDescent="0.25">
      <c r="A535" s="60" t="s">
        <v>3</v>
      </c>
      <c r="B535" s="184">
        <v>0</v>
      </c>
      <c r="C535" s="184">
        <v>0</v>
      </c>
      <c r="D535" s="184">
        <v>0</v>
      </c>
      <c r="E535" s="184">
        <v>0</v>
      </c>
      <c r="F535" s="184">
        <v>0</v>
      </c>
      <c r="G535" s="184">
        <v>0</v>
      </c>
      <c r="H535" s="184">
        <v>0</v>
      </c>
      <c r="I535" s="184">
        <f t="shared" si="43"/>
        <v>0</v>
      </c>
      <c r="J535" s="392"/>
      <c r="K535" s="50"/>
      <c r="L535" s="50"/>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50"/>
      <c r="AL535" s="50"/>
      <c r="AM535" s="50"/>
      <c r="AN535" s="50"/>
      <c r="AO535" s="50"/>
      <c r="AP535" s="50"/>
    </row>
    <row r="536" spans="1:42" s="8" customFormat="1" ht="195.75" hidden="1" customHeight="1" x14ac:dyDescent="0.25">
      <c r="A536" s="167" t="s">
        <v>132</v>
      </c>
      <c r="B536" s="183">
        <f>SUM(B537:B540)</f>
        <v>0</v>
      </c>
      <c r="C536" s="183">
        <f>SUM(C537:C540)</f>
        <v>0</v>
      </c>
      <c r="D536" s="183" t="e">
        <f>C536/B536*100</f>
        <v>#DIV/0!</v>
      </c>
      <c r="E536" s="183">
        <f>SUM(E537:E540)</f>
        <v>0</v>
      </c>
      <c r="F536" s="183" t="e">
        <f>E536/B536*100</f>
        <v>#DIV/0!</v>
      </c>
      <c r="G536" s="183">
        <f>SUM(G537:G540)</f>
        <v>0</v>
      </c>
      <c r="H536" s="183" t="e">
        <f>G536/B536*100</f>
        <v>#DIV/0!</v>
      </c>
      <c r="I536" s="183">
        <f t="shared" si="43"/>
        <v>0</v>
      </c>
      <c r="J536" s="390"/>
      <c r="K536" s="50"/>
      <c r="L536" s="50"/>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50"/>
      <c r="AL536" s="50"/>
      <c r="AM536" s="50"/>
      <c r="AN536" s="50"/>
      <c r="AO536" s="50"/>
      <c r="AP536" s="50"/>
    </row>
    <row r="537" spans="1:42" s="8" customFormat="1" ht="19.5" hidden="1" x14ac:dyDescent="0.25">
      <c r="A537" s="58" t="s">
        <v>0</v>
      </c>
      <c r="B537" s="183">
        <v>0</v>
      </c>
      <c r="C537" s="183">
        <v>0</v>
      </c>
      <c r="D537" s="183">
        <v>0</v>
      </c>
      <c r="E537" s="183">
        <v>0</v>
      </c>
      <c r="F537" s="183">
        <v>0</v>
      </c>
      <c r="G537" s="183">
        <v>0</v>
      </c>
      <c r="H537" s="183">
        <v>0</v>
      </c>
      <c r="I537" s="183">
        <f t="shared" si="43"/>
        <v>0</v>
      </c>
      <c r="J537" s="391"/>
      <c r="K537" s="50"/>
      <c r="L537" s="50"/>
      <c r="M537" s="50"/>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50"/>
      <c r="AK537" s="50"/>
      <c r="AL537" s="50"/>
      <c r="AM537" s="50"/>
      <c r="AN537" s="50"/>
      <c r="AO537" s="50"/>
      <c r="AP537" s="50"/>
    </row>
    <row r="538" spans="1:42" s="8" customFormat="1" ht="19.5" hidden="1" x14ac:dyDescent="0.25">
      <c r="A538" s="58" t="s">
        <v>1</v>
      </c>
      <c r="B538" s="183">
        <v>0</v>
      </c>
      <c r="C538" s="183">
        <v>0</v>
      </c>
      <c r="D538" s="183" t="e">
        <f>C538/B538*100</f>
        <v>#DIV/0!</v>
      </c>
      <c r="E538" s="183">
        <v>0</v>
      </c>
      <c r="F538" s="183" t="e">
        <f>E538/B538*100</f>
        <v>#DIV/0!</v>
      </c>
      <c r="G538" s="183">
        <v>0</v>
      </c>
      <c r="H538" s="183" t="e">
        <f>G538/B538*100</f>
        <v>#DIV/0!</v>
      </c>
      <c r="I538" s="183">
        <f t="shared" si="43"/>
        <v>0</v>
      </c>
      <c r="J538" s="391"/>
      <c r="K538" s="50"/>
      <c r="L538" s="50"/>
      <c r="M538" s="50"/>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50"/>
      <c r="AL538" s="50"/>
      <c r="AM538" s="50"/>
      <c r="AN538" s="50"/>
      <c r="AO538" s="50"/>
      <c r="AP538" s="50"/>
    </row>
    <row r="539" spans="1:42" s="8" customFormat="1" hidden="1" x14ac:dyDescent="0.25">
      <c r="A539" s="60" t="s">
        <v>2</v>
      </c>
      <c r="B539" s="184">
        <v>0</v>
      </c>
      <c r="C539" s="184">
        <v>0</v>
      </c>
      <c r="D539" s="184">
        <v>0</v>
      </c>
      <c r="E539" s="184">
        <v>0</v>
      </c>
      <c r="F539" s="184">
        <v>0</v>
      </c>
      <c r="G539" s="184">
        <v>0</v>
      </c>
      <c r="H539" s="184">
        <v>0</v>
      </c>
      <c r="I539" s="184">
        <f t="shared" si="43"/>
        <v>0</v>
      </c>
      <c r="J539" s="391"/>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row>
    <row r="540" spans="1:42" s="8" customFormat="1" hidden="1" x14ac:dyDescent="0.25">
      <c r="A540" s="60" t="s">
        <v>3</v>
      </c>
      <c r="B540" s="184">
        <v>0</v>
      </c>
      <c r="C540" s="184">
        <v>0</v>
      </c>
      <c r="D540" s="184">
        <v>0</v>
      </c>
      <c r="E540" s="184">
        <v>0</v>
      </c>
      <c r="F540" s="184">
        <v>0</v>
      </c>
      <c r="G540" s="184">
        <v>0</v>
      </c>
      <c r="H540" s="184">
        <v>0</v>
      </c>
      <c r="I540" s="184">
        <f t="shared" si="43"/>
        <v>0</v>
      </c>
      <c r="J540" s="392"/>
      <c r="K540" s="50"/>
      <c r="L540" s="50"/>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50"/>
      <c r="AK540" s="50"/>
      <c r="AL540" s="50"/>
      <c r="AM540" s="50"/>
      <c r="AN540" s="50"/>
      <c r="AO540" s="50"/>
      <c r="AP540" s="50"/>
    </row>
    <row r="541" spans="1:42" s="8" customFormat="1" ht="290.25" hidden="1" customHeight="1" x14ac:dyDescent="0.25">
      <c r="A541" s="167" t="s">
        <v>133</v>
      </c>
      <c r="B541" s="183">
        <f>SUM(B542:B545)</f>
        <v>0</v>
      </c>
      <c r="C541" s="183">
        <f>SUM(C542:C545)</f>
        <v>0</v>
      </c>
      <c r="D541" s="183" t="e">
        <f>C541/B541*100</f>
        <v>#DIV/0!</v>
      </c>
      <c r="E541" s="183">
        <f>SUM(E542:E545)</f>
        <v>0</v>
      </c>
      <c r="F541" s="183" t="e">
        <f>E541/B541*100</f>
        <v>#DIV/0!</v>
      </c>
      <c r="G541" s="183">
        <f>SUM(G542:G545)</f>
        <v>0</v>
      </c>
      <c r="H541" s="183" t="e">
        <f>G541/B541*100</f>
        <v>#DIV/0!</v>
      </c>
      <c r="I541" s="183">
        <f>B541-G541</f>
        <v>0</v>
      </c>
      <c r="J541" s="390"/>
      <c r="K541" s="50"/>
      <c r="L541" s="50"/>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50"/>
      <c r="AK541" s="50"/>
      <c r="AL541" s="50"/>
      <c r="AM541" s="50"/>
      <c r="AN541" s="50"/>
      <c r="AO541" s="50"/>
      <c r="AP541" s="50"/>
    </row>
    <row r="542" spans="1:42" s="8" customFormat="1" ht="19.5" hidden="1" x14ac:dyDescent="0.25">
      <c r="A542" s="58" t="s">
        <v>0</v>
      </c>
      <c r="B542" s="183">
        <v>0</v>
      </c>
      <c r="C542" s="183">
        <v>0</v>
      </c>
      <c r="D542" s="183">
        <v>0</v>
      </c>
      <c r="E542" s="183">
        <v>0</v>
      </c>
      <c r="F542" s="183">
        <v>0</v>
      </c>
      <c r="G542" s="183">
        <v>0</v>
      </c>
      <c r="H542" s="183">
        <v>0</v>
      </c>
      <c r="I542" s="183">
        <f>B542-G542</f>
        <v>0</v>
      </c>
      <c r="J542" s="391"/>
      <c r="K542" s="50"/>
      <c r="L542" s="50"/>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50"/>
      <c r="AL542" s="50"/>
      <c r="AM542" s="50"/>
      <c r="AN542" s="50"/>
      <c r="AO542" s="50"/>
      <c r="AP542" s="50"/>
    </row>
    <row r="543" spans="1:42" s="8" customFormat="1" ht="19.5" hidden="1" x14ac:dyDescent="0.25">
      <c r="A543" s="58" t="s">
        <v>1</v>
      </c>
      <c r="B543" s="183">
        <v>0</v>
      </c>
      <c r="C543" s="183">
        <v>0</v>
      </c>
      <c r="D543" s="183" t="e">
        <f>C543/B543*100</f>
        <v>#DIV/0!</v>
      </c>
      <c r="E543" s="183">
        <v>0</v>
      </c>
      <c r="F543" s="183" t="e">
        <f>E543/B543*100</f>
        <v>#DIV/0!</v>
      </c>
      <c r="G543" s="183">
        <v>0</v>
      </c>
      <c r="H543" s="183" t="e">
        <f>G543/B543*100</f>
        <v>#DIV/0!</v>
      </c>
      <c r="I543" s="183">
        <f>B543-G543</f>
        <v>0</v>
      </c>
      <c r="J543" s="391"/>
      <c r="K543" s="50"/>
      <c r="L543" s="50"/>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50"/>
      <c r="AK543" s="50"/>
      <c r="AL543" s="50"/>
      <c r="AM543" s="50"/>
      <c r="AN543" s="50"/>
      <c r="AO543" s="50"/>
      <c r="AP543" s="50"/>
    </row>
    <row r="544" spans="1:42" s="8" customFormat="1" hidden="1" x14ac:dyDescent="0.25">
      <c r="A544" s="60" t="s">
        <v>2</v>
      </c>
      <c r="B544" s="184">
        <v>0</v>
      </c>
      <c r="C544" s="184">
        <v>0</v>
      </c>
      <c r="D544" s="184">
        <v>0</v>
      </c>
      <c r="E544" s="184">
        <v>0</v>
      </c>
      <c r="F544" s="184">
        <v>0</v>
      </c>
      <c r="G544" s="184">
        <v>0</v>
      </c>
      <c r="H544" s="184">
        <v>0</v>
      </c>
      <c r="I544" s="184">
        <f>B544-G544</f>
        <v>0</v>
      </c>
      <c r="J544" s="391"/>
      <c r="K544" s="50"/>
      <c r="L544" s="50"/>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50"/>
      <c r="AK544" s="50"/>
      <c r="AL544" s="50"/>
      <c r="AM544" s="50"/>
      <c r="AN544" s="50"/>
      <c r="AO544" s="50"/>
      <c r="AP544" s="50"/>
    </row>
    <row r="545" spans="1:42" s="8" customFormat="1" hidden="1" x14ac:dyDescent="0.25">
      <c r="A545" s="60" t="s">
        <v>3</v>
      </c>
      <c r="B545" s="184">
        <v>0</v>
      </c>
      <c r="C545" s="184">
        <v>0</v>
      </c>
      <c r="D545" s="184">
        <v>0</v>
      </c>
      <c r="E545" s="184">
        <v>0</v>
      </c>
      <c r="F545" s="184">
        <v>0</v>
      </c>
      <c r="G545" s="184">
        <v>0</v>
      </c>
      <c r="H545" s="184">
        <v>0</v>
      </c>
      <c r="I545" s="184">
        <f>B545-G545</f>
        <v>0</v>
      </c>
      <c r="J545" s="392"/>
      <c r="K545" s="50"/>
      <c r="L545" s="50"/>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50"/>
      <c r="AK545" s="50"/>
      <c r="AL545" s="50"/>
      <c r="AM545" s="50"/>
      <c r="AN545" s="50"/>
      <c r="AO545" s="50"/>
      <c r="AP545" s="50"/>
    </row>
    <row r="546" spans="1:42" x14ac:dyDescent="0.25">
      <c r="A546" s="517" t="s">
        <v>135</v>
      </c>
      <c r="B546" s="518"/>
      <c r="C546" s="518"/>
      <c r="D546" s="518"/>
      <c r="E546" s="518"/>
      <c r="F546" s="518"/>
      <c r="G546" s="518"/>
      <c r="H546" s="518"/>
      <c r="I546" s="518"/>
      <c r="J546" s="519"/>
    </row>
    <row r="547" spans="1:42" hidden="1" x14ac:dyDescent="0.25">
      <c r="A547" s="523" t="s">
        <v>96</v>
      </c>
      <c r="B547" s="524"/>
      <c r="C547" s="524"/>
      <c r="D547" s="524"/>
      <c r="E547" s="524"/>
      <c r="F547" s="524"/>
      <c r="G547" s="524"/>
      <c r="H547" s="524"/>
      <c r="I547" s="524"/>
      <c r="J547" s="525"/>
    </row>
    <row r="548" spans="1:42" hidden="1" x14ac:dyDescent="0.25">
      <c r="A548" s="476" t="s">
        <v>95</v>
      </c>
      <c r="B548" s="477"/>
      <c r="C548" s="477"/>
      <c r="D548" s="477"/>
      <c r="E548" s="477"/>
      <c r="F548" s="477"/>
      <c r="G548" s="477"/>
      <c r="H548" s="477"/>
      <c r="I548" s="477"/>
      <c r="J548" s="486"/>
    </row>
    <row r="549" spans="1:42" ht="93.75" hidden="1" x14ac:dyDescent="0.25">
      <c r="A549" s="167" t="s">
        <v>415</v>
      </c>
      <c r="B549" s="224">
        <f>SUM(B550:B553)</f>
        <v>2048.3000000000002</v>
      </c>
      <c r="C549" s="224">
        <f>SUM(C550:C553)</f>
        <v>402.9</v>
      </c>
      <c r="D549" s="224">
        <f>C549/B549*100</f>
        <v>19.669970219206167</v>
      </c>
      <c r="E549" s="224">
        <f>SUM(E550:E553)</f>
        <v>402.9</v>
      </c>
      <c r="F549" s="224">
        <f>E549/B549*100</f>
        <v>19.669970219206167</v>
      </c>
      <c r="G549" s="224">
        <f>SUM(G550:G553)</f>
        <v>402.9</v>
      </c>
      <c r="H549" s="224">
        <f>G549/B549*100</f>
        <v>19.669970219206167</v>
      </c>
      <c r="I549" s="224">
        <f t="shared" ref="I549:I558" si="44">B549-G549</f>
        <v>1645.4</v>
      </c>
      <c r="J549" s="547" t="s">
        <v>416</v>
      </c>
    </row>
    <row r="550" spans="1:42" ht="19.5" hidden="1" x14ac:dyDescent="0.25">
      <c r="A550" s="58" t="s">
        <v>0</v>
      </c>
      <c r="B550" s="224">
        <v>0</v>
      </c>
      <c r="C550" s="224">
        <v>0</v>
      </c>
      <c r="D550" s="224">
        <v>0</v>
      </c>
      <c r="E550" s="224">
        <v>0</v>
      </c>
      <c r="F550" s="224">
        <v>0</v>
      </c>
      <c r="G550" s="224">
        <v>0</v>
      </c>
      <c r="H550" s="224">
        <v>0</v>
      </c>
      <c r="I550" s="224">
        <f t="shared" si="44"/>
        <v>0</v>
      </c>
      <c r="J550" s="538"/>
    </row>
    <row r="551" spans="1:42" ht="19.5" hidden="1" x14ac:dyDescent="0.25">
      <c r="A551" s="58" t="s">
        <v>1</v>
      </c>
      <c r="B551" s="224">
        <v>2048.3000000000002</v>
      </c>
      <c r="C551" s="224">
        <v>402.9</v>
      </c>
      <c r="D551" s="224">
        <f>C551/B551*100</f>
        <v>19.669970219206167</v>
      </c>
      <c r="E551" s="224">
        <v>402.9</v>
      </c>
      <c r="F551" s="224">
        <f>E551/B551*100</f>
        <v>19.669970219206167</v>
      </c>
      <c r="G551" s="224">
        <v>402.9</v>
      </c>
      <c r="H551" s="224">
        <f>G551/B551*100</f>
        <v>19.669970219206167</v>
      </c>
      <c r="I551" s="224">
        <f t="shared" si="44"/>
        <v>1645.4</v>
      </c>
      <c r="J551" s="538"/>
    </row>
    <row r="552" spans="1:42" hidden="1" x14ac:dyDescent="0.25">
      <c r="A552" s="60" t="s">
        <v>2</v>
      </c>
      <c r="B552" s="225">
        <v>0</v>
      </c>
      <c r="C552" s="225">
        <v>0</v>
      </c>
      <c r="D552" s="225">
        <v>0</v>
      </c>
      <c r="E552" s="225">
        <v>0</v>
      </c>
      <c r="F552" s="225">
        <v>0</v>
      </c>
      <c r="G552" s="225">
        <v>0</v>
      </c>
      <c r="H552" s="225">
        <v>0</v>
      </c>
      <c r="I552" s="225">
        <f t="shared" si="44"/>
        <v>0</v>
      </c>
      <c r="J552" s="538"/>
    </row>
    <row r="553" spans="1:42" hidden="1" x14ac:dyDescent="0.25">
      <c r="A553" s="60" t="s">
        <v>3</v>
      </c>
      <c r="B553" s="225">
        <v>0</v>
      </c>
      <c r="C553" s="225">
        <v>0</v>
      </c>
      <c r="D553" s="225">
        <v>0</v>
      </c>
      <c r="E553" s="225">
        <v>0</v>
      </c>
      <c r="F553" s="225">
        <v>0</v>
      </c>
      <c r="G553" s="225">
        <v>0</v>
      </c>
      <c r="H553" s="225">
        <v>0</v>
      </c>
      <c r="I553" s="225">
        <f t="shared" si="44"/>
        <v>0</v>
      </c>
      <c r="J553" s="539"/>
    </row>
    <row r="554" spans="1:42" ht="291" hidden="1" customHeight="1" x14ac:dyDescent="0.25">
      <c r="A554" s="167" t="s">
        <v>88</v>
      </c>
      <c r="B554" s="224">
        <f>SUM(B555:B558)</f>
        <v>35.4</v>
      </c>
      <c r="C554" s="224">
        <f>SUM(C555:C558)</f>
        <v>0</v>
      </c>
      <c r="D554" s="224">
        <f>C554/B554*100</f>
        <v>0</v>
      </c>
      <c r="E554" s="224">
        <f>SUM(E555:E558)</f>
        <v>0</v>
      </c>
      <c r="F554" s="224">
        <f>E554/B554*100</f>
        <v>0</v>
      </c>
      <c r="G554" s="224">
        <f>SUM(G555:G558)</f>
        <v>0</v>
      </c>
      <c r="H554" s="224">
        <f>G554/B554*100</f>
        <v>0</v>
      </c>
      <c r="I554" s="224">
        <f t="shared" si="44"/>
        <v>35.4</v>
      </c>
      <c r="J554" s="494" t="s">
        <v>417</v>
      </c>
    </row>
    <row r="555" spans="1:42" ht="19.5" hidden="1" x14ac:dyDescent="0.25">
      <c r="A555" s="66" t="s">
        <v>5</v>
      </c>
      <c r="B555" s="224">
        <v>35.4</v>
      </c>
      <c r="C555" s="224">
        <v>0</v>
      </c>
      <c r="D555" s="224">
        <f>C555/B555*100</f>
        <v>0</v>
      </c>
      <c r="E555" s="224">
        <v>0</v>
      </c>
      <c r="F555" s="224">
        <f>E555/B555*100</f>
        <v>0</v>
      </c>
      <c r="G555" s="224">
        <v>0</v>
      </c>
      <c r="H555" s="224">
        <f>G555/B555*100</f>
        <v>0</v>
      </c>
      <c r="I555" s="224">
        <f t="shared" si="44"/>
        <v>35.4</v>
      </c>
      <c r="J555" s="487"/>
    </row>
    <row r="556" spans="1:42" ht="19.5" hidden="1" x14ac:dyDescent="0.25">
      <c r="A556" s="66" t="s">
        <v>1</v>
      </c>
      <c r="B556" s="224">
        <v>0</v>
      </c>
      <c r="C556" s="224">
        <v>0</v>
      </c>
      <c r="D556" s="224">
        <v>0</v>
      </c>
      <c r="E556" s="224">
        <v>0</v>
      </c>
      <c r="F556" s="224">
        <v>0</v>
      </c>
      <c r="G556" s="224">
        <v>0</v>
      </c>
      <c r="H556" s="224">
        <v>0</v>
      </c>
      <c r="I556" s="224">
        <f t="shared" si="44"/>
        <v>0</v>
      </c>
      <c r="J556" s="487"/>
    </row>
    <row r="557" spans="1:42" hidden="1" x14ac:dyDescent="0.25">
      <c r="A557" s="67" t="s">
        <v>2</v>
      </c>
      <c r="B557" s="225">
        <v>0</v>
      </c>
      <c r="C557" s="225">
        <v>0</v>
      </c>
      <c r="D557" s="225">
        <v>0</v>
      </c>
      <c r="E557" s="225">
        <v>0</v>
      </c>
      <c r="F557" s="225">
        <v>0</v>
      </c>
      <c r="G557" s="225">
        <v>0</v>
      </c>
      <c r="H557" s="225">
        <v>0</v>
      </c>
      <c r="I557" s="225">
        <f t="shared" si="44"/>
        <v>0</v>
      </c>
      <c r="J557" s="487"/>
    </row>
    <row r="558" spans="1:42" hidden="1" x14ac:dyDescent="0.25">
      <c r="A558" s="67" t="s">
        <v>3</v>
      </c>
      <c r="B558" s="225">
        <v>0</v>
      </c>
      <c r="C558" s="225">
        <v>0</v>
      </c>
      <c r="D558" s="225">
        <v>0</v>
      </c>
      <c r="E558" s="225">
        <v>0</v>
      </c>
      <c r="F558" s="225">
        <v>0</v>
      </c>
      <c r="G558" s="225">
        <v>0</v>
      </c>
      <c r="H558" s="225">
        <v>0</v>
      </c>
      <c r="I558" s="225">
        <f t="shared" si="44"/>
        <v>0</v>
      </c>
      <c r="J558" s="488"/>
    </row>
    <row r="559" spans="1:42" s="29" customFormat="1" x14ac:dyDescent="0.25">
      <c r="A559" s="531" t="s">
        <v>244</v>
      </c>
      <c r="B559" s="532"/>
      <c r="C559" s="532"/>
      <c r="D559" s="532"/>
      <c r="E559" s="532"/>
      <c r="F559" s="532"/>
      <c r="G559" s="532"/>
      <c r="H559" s="532"/>
      <c r="I559" s="532"/>
      <c r="J559" s="533"/>
      <c r="K559" s="214"/>
      <c r="L559" s="214"/>
      <c r="M559" s="214"/>
      <c r="N559" s="214"/>
      <c r="O559" s="214"/>
      <c r="P559" s="214"/>
      <c r="Q559" s="214"/>
      <c r="R559" s="214"/>
      <c r="S559" s="214"/>
      <c r="T559" s="214"/>
      <c r="U559" s="214"/>
      <c r="V559" s="214"/>
      <c r="W559" s="214"/>
      <c r="X559" s="214"/>
      <c r="Y559" s="214"/>
      <c r="Z559" s="214"/>
      <c r="AA559" s="214"/>
      <c r="AB559" s="214"/>
      <c r="AC559" s="214"/>
      <c r="AD559" s="214"/>
      <c r="AE559" s="214"/>
      <c r="AF559" s="214"/>
      <c r="AG559" s="214"/>
      <c r="AH559" s="214"/>
      <c r="AI559" s="214"/>
      <c r="AJ559" s="214"/>
      <c r="AK559" s="214"/>
      <c r="AL559" s="214"/>
      <c r="AM559" s="214"/>
      <c r="AN559" s="214"/>
      <c r="AO559" s="214"/>
      <c r="AP559" s="214"/>
    </row>
    <row r="560" spans="1:42" x14ac:dyDescent="0.25">
      <c r="A560" s="384" t="s">
        <v>103</v>
      </c>
      <c r="B560" s="385"/>
      <c r="C560" s="385"/>
      <c r="D560" s="385"/>
      <c r="E560" s="385"/>
      <c r="F560" s="385"/>
      <c r="G560" s="385"/>
      <c r="H560" s="385"/>
      <c r="I560" s="385"/>
      <c r="J560" s="386"/>
    </row>
    <row r="561" spans="1:42" hidden="1" x14ac:dyDescent="0.25">
      <c r="A561" s="474" t="s">
        <v>153</v>
      </c>
      <c r="B561" s="475"/>
      <c r="C561" s="475"/>
      <c r="D561" s="475"/>
      <c r="E561" s="475"/>
      <c r="F561" s="475"/>
      <c r="G561" s="475"/>
      <c r="H561" s="475"/>
      <c r="I561" s="475"/>
      <c r="J561" s="490"/>
    </row>
    <row r="562" spans="1:42" hidden="1" x14ac:dyDescent="0.25">
      <c r="A562" s="471" t="s">
        <v>267</v>
      </c>
      <c r="B562" s="472"/>
      <c r="C562" s="472"/>
      <c r="D562" s="472"/>
      <c r="E562" s="472"/>
      <c r="F562" s="472"/>
      <c r="G562" s="472"/>
      <c r="H562" s="472"/>
      <c r="I562" s="472"/>
      <c r="J562" s="473"/>
    </row>
    <row r="563" spans="1:42" hidden="1" x14ac:dyDescent="0.25">
      <c r="A563" s="506" t="s">
        <v>35</v>
      </c>
      <c r="B563" s="507"/>
      <c r="C563" s="507"/>
      <c r="D563" s="507"/>
      <c r="E563" s="507"/>
      <c r="F563" s="507"/>
      <c r="G563" s="507"/>
      <c r="H563" s="507"/>
      <c r="I563" s="507"/>
      <c r="J563" s="508"/>
    </row>
    <row r="564" spans="1:42" ht="156.75" hidden="1" customHeight="1" x14ac:dyDescent="0.25">
      <c r="A564" s="167" t="s">
        <v>172</v>
      </c>
      <c r="B564" s="224">
        <f>SUM(B565:B568)</f>
        <v>6991.6</v>
      </c>
      <c r="C564" s="224">
        <f>SUM(C565:C568)</f>
        <v>882.3</v>
      </c>
      <c r="D564" s="224">
        <f>C564/B564*100</f>
        <v>12.619429029120658</v>
      </c>
      <c r="E564" s="224">
        <f>SUM(E565:E568)</f>
        <v>882.3</v>
      </c>
      <c r="F564" s="224">
        <f>E564/B564*100</f>
        <v>12.619429029120658</v>
      </c>
      <c r="G564" s="224">
        <f>SUM(G565:G568)</f>
        <v>882.3</v>
      </c>
      <c r="H564" s="224">
        <f>G564/B564*100</f>
        <v>12.619429029120658</v>
      </c>
      <c r="I564" s="224">
        <f>B564-G564</f>
        <v>6109.3</v>
      </c>
      <c r="J564" s="478" t="s">
        <v>397</v>
      </c>
    </row>
    <row r="565" spans="1:42" ht="19.5" hidden="1" x14ac:dyDescent="0.25">
      <c r="A565" s="66" t="s">
        <v>0</v>
      </c>
      <c r="B565" s="224">
        <v>0</v>
      </c>
      <c r="C565" s="224">
        <v>0</v>
      </c>
      <c r="D565" s="224">
        <v>0</v>
      </c>
      <c r="E565" s="224">
        <v>0</v>
      </c>
      <c r="F565" s="224">
        <v>0</v>
      </c>
      <c r="G565" s="224">
        <v>0</v>
      </c>
      <c r="H565" s="224">
        <v>0</v>
      </c>
      <c r="I565" s="224">
        <f>B565-G565</f>
        <v>0</v>
      </c>
      <c r="J565" s="487"/>
    </row>
    <row r="566" spans="1:42" ht="19.5" hidden="1" x14ac:dyDescent="0.25">
      <c r="A566" s="66" t="s">
        <v>1</v>
      </c>
      <c r="B566" s="224">
        <v>6572.1</v>
      </c>
      <c r="C566" s="224">
        <v>829.4</v>
      </c>
      <c r="D566" s="224">
        <f>C566/B566*100</f>
        <v>12.620014911519908</v>
      </c>
      <c r="E566" s="224">
        <v>829.4</v>
      </c>
      <c r="F566" s="224">
        <f>E566/B566*100</f>
        <v>12.620014911519908</v>
      </c>
      <c r="G566" s="224">
        <v>829.4</v>
      </c>
      <c r="H566" s="224">
        <f>G566/B566*100</f>
        <v>12.620014911519908</v>
      </c>
      <c r="I566" s="224">
        <f>B566-G566</f>
        <v>5742.7000000000007</v>
      </c>
      <c r="J566" s="487"/>
    </row>
    <row r="567" spans="1:42" hidden="1" x14ac:dyDescent="0.25">
      <c r="A567" s="67" t="s">
        <v>2</v>
      </c>
      <c r="B567" s="225">
        <v>419.5</v>
      </c>
      <c r="C567" s="225">
        <v>52.9</v>
      </c>
      <c r="D567" s="225">
        <f>C567/B567*100</f>
        <v>12.610250297973776</v>
      </c>
      <c r="E567" s="225">
        <v>52.9</v>
      </c>
      <c r="F567" s="225">
        <f>E567/B567*100</f>
        <v>12.610250297973776</v>
      </c>
      <c r="G567" s="225">
        <v>52.9</v>
      </c>
      <c r="H567" s="225">
        <f>G567/B567*100</f>
        <v>12.610250297973776</v>
      </c>
      <c r="I567" s="225">
        <f>B567-G567</f>
        <v>366.6</v>
      </c>
      <c r="J567" s="487"/>
    </row>
    <row r="568" spans="1:42" hidden="1" x14ac:dyDescent="0.25">
      <c r="A568" s="67" t="s">
        <v>3</v>
      </c>
      <c r="B568" s="225">
        <v>0</v>
      </c>
      <c r="C568" s="225">
        <v>0</v>
      </c>
      <c r="D568" s="225">
        <v>0</v>
      </c>
      <c r="E568" s="225">
        <v>0</v>
      </c>
      <c r="F568" s="225">
        <v>0</v>
      </c>
      <c r="G568" s="225">
        <v>0</v>
      </c>
      <c r="H568" s="225">
        <v>0</v>
      </c>
      <c r="I568" s="225">
        <f>B568-G568</f>
        <v>0</v>
      </c>
      <c r="J568" s="488"/>
    </row>
    <row r="569" spans="1:42" s="29" customFormat="1" hidden="1" x14ac:dyDescent="0.25">
      <c r="A569" s="531" t="s">
        <v>244</v>
      </c>
      <c r="B569" s="532"/>
      <c r="C569" s="532"/>
      <c r="D569" s="532"/>
      <c r="E569" s="532"/>
      <c r="F569" s="532"/>
      <c r="G569" s="532"/>
      <c r="H569" s="532"/>
      <c r="I569" s="532"/>
      <c r="J569" s="533"/>
      <c r="K569" s="214"/>
      <c r="L569" s="214"/>
      <c r="M569" s="214"/>
      <c r="N569" s="214"/>
      <c r="O569" s="214"/>
      <c r="P569" s="214"/>
      <c r="Q569" s="214"/>
      <c r="R569" s="214"/>
      <c r="S569" s="214"/>
      <c r="T569" s="214"/>
      <c r="U569" s="214"/>
      <c r="V569" s="214"/>
      <c r="W569" s="214"/>
      <c r="X569" s="214"/>
      <c r="Y569" s="214"/>
      <c r="Z569" s="214"/>
      <c r="AA569" s="214"/>
      <c r="AB569" s="214"/>
      <c r="AC569" s="214"/>
      <c r="AD569" s="214"/>
      <c r="AE569" s="214"/>
      <c r="AF569" s="214"/>
      <c r="AG569" s="214"/>
      <c r="AH569" s="214"/>
      <c r="AI569" s="214"/>
      <c r="AJ569" s="214"/>
      <c r="AK569" s="214"/>
      <c r="AL569" s="214"/>
      <c r="AM569" s="214"/>
      <c r="AN569" s="214"/>
      <c r="AO569" s="214"/>
      <c r="AP569" s="214"/>
    </row>
    <row r="570" spans="1:42" hidden="1" x14ac:dyDescent="0.25">
      <c r="A570" s="552" t="s">
        <v>173</v>
      </c>
      <c r="B570" s="553"/>
      <c r="C570" s="553"/>
      <c r="D570" s="553"/>
      <c r="E570" s="553"/>
      <c r="F570" s="553"/>
      <c r="G570" s="553"/>
      <c r="H570" s="553"/>
      <c r="I570" s="553"/>
      <c r="J570" s="554"/>
    </row>
    <row r="571" spans="1:42" hidden="1" x14ac:dyDescent="0.25">
      <c r="A571" s="474" t="s">
        <v>153</v>
      </c>
      <c r="B571" s="475"/>
      <c r="C571" s="475"/>
      <c r="D571" s="475"/>
      <c r="E571" s="475"/>
      <c r="F571" s="475"/>
      <c r="G571" s="475"/>
      <c r="H571" s="475"/>
      <c r="I571" s="475"/>
      <c r="J571" s="490"/>
    </row>
    <row r="572" spans="1:42" s="8" customFormat="1" hidden="1" x14ac:dyDescent="0.25">
      <c r="A572" s="471" t="s">
        <v>102</v>
      </c>
      <c r="B572" s="472"/>
      <c r="C572" s="472"/>
      <c r="D572" s="472"/>
      <c r="E572" s="472"/>
      <c r="F572" s="472"/>
      <c r="G572" s="472"/>
      <c r="H572" s="472"/>
      <c r="I572" s="472"/>
      <c r="J572" s="473"/>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row>
    <row r="573" spans="1:42" s="1" customFormat="1" hidden="1" x14ac:dyDescent="0.25">
      <c r="A573" s="476" t="s">
        <v>35</v>
      </c>
      <c r="B573" s="477"/>
      <c r="C573" s="477"/>
      <c r="D573" s="477"/>
      <c r="E573" s="477"/>
      <c r="F573" s="477"/>
      <c r="G573" s="477"/>
      <c r="H573" s="477"/>
      <c r="I573" s="477"/>
      <c r="J573" s="486"/>
      <c r="K573" s="193"/>
      <c r="L573" s="193"/>
      <c r="M573" s="193"/>
      <c r="N573" s="193"/>
      <c r="O573" s="193"/>
      <c r="P573" s="193"/>
      <c r="Q573" s="193"/>
      <c r="R573" s="193"/>
      <c r="S573" s="193"/>
      <c r="T573" s="193"/>
      <c r="U573" s="193"/>
      <c r="V573" s="193"/>
      <c r="W573" s="193"/>
      <c r="X573" s="193"/>
      <c r="Y573" s="193"/>
      <c r="Z573" s="193"/>
      <c r="AA573" s="193"/>
      <c r="AB573" s="193"/>
      <c r="AC573" s="193"/>
      <c r="AD573" s="193"/>
      <c r="AE573" s="193"/>
      <c r="AF573" s="193"/>
      <c r="AG573" s="193"/>
      <c r="AH573" s="193"/>
      <c r="AI573" s="193"/>
      <c r="AJ573" s="193"/>
      <c r="AK573" s="193"/>
      <c r="AL573" s="193"/>
      <c r="AM573" s="193"/>
      <c r="AN573" s="193"/>
      <c r="AO573" s="193"/>
      <c r="AP573" s="193"/>
    </row>
    <row r="574" spans="1:42" ht="64.5" hidden="1" customHeight="1" x14ac:dyDescent="0.25">
      <c r="A574" s="167" t="s">
        <v>174</v>
      </c>
      <c r="B574" s="165">
        <f>SUM(B575:B578)</f>
        <v>0</v>
      </c>
      <c r="C574" s="165">
        <f>SUM(C575:C578)</f>
        <v>0</v>
      </c>
      <c r="D574" s="165">
        <v>0</v>
      </c>
      <c r="E574" s="165">
        <f>SUM(E575:E578)</f>
        <v>0</v>
      </c>
      <c r="F574" s="165">
        <v>0</v>
      </c>
      <c r="G574" s="165">
        <f>SUM(G575:G578)</f>
        <v>0</v>
      </c>
      <c r="H574" s="165">
        <v>0</v>
      </c>
      <c r="I574" s="165">
        <f t="shared" ref="I574:I583" si="45">B574-G574</f>
        <v>0</v>
      </c>
      <c r="J574" s="542"/>
    </row>
    <row r="575" spans="1:42" ht="19.5" hidden="1" x14ac:dyDescent="0.25">
      <c r="A575" s="58" t="s">
        <v>0</v>
      </c>
      <c r="B575" s="165">
        <v>0</v>
      </c>
      <c r="C575" s="165">
        <v>0</v>
      </c>
      <c r="D575" s="165">
        <v>0</v>
      </c>
      <c r="E575" s="165">
        <v>0</v>
      </c>
      <c r="F575" s="165">
        <v>0</v>
      </c>
      <c r="G575" s="165">
        <v>0</v>
      </c>
      <c r="H575" s="165">
        <v>0</v>
      </c>
      <c r="I575" s="165">
        <f t="shared" si="45"/>
        <v>0</v>
      </c>
      <c r="J575" s="543"/>
    </row>
    <row r="576" spans="1:42" ht="19.5" hidden="1" x14ac:dyDescent="0.25">
      <c r="A576" s="58" t="s">
        <v>1</v>
      </c>
      <c r="B576" s="165">
        <v>0</v>
      </c>
      <c r="C576" s="165">
        <v>0</v>
      </c>
      <c r="D576" s="165">
        <v>0</v>
      </c>
      <c r="E576" s="165">
        <v>0</v>
      </c>
      <c r="F576" s="165">
        <v>0</v>
      </c>
      <c r="G576" s="165">
        <v>0</v>
      </c>
      <c r="H576" s="165">
        <v>0</v>
      </c>
      <c r="I576" s="165">
        <f t="shared" si="45"/>
        <v>0</v>
      </c>
      <c r="J576" s="543"/>
    </row>
    <row r="577" spans="1:42" hidden="1" x14ac:dyDescent="0.25">
      <c r="A577" s="60" t="s">
        <v>2</v>
      </c>
      <c r="B577" s="103">
        <v>0</v>
      </c>
      <c r="C577" s="103">
        <v>0</v>
      </c>
      <c r="D577" s="103">
        <v>0</v>
      </c>
      <c r="E577" s="103">
        <v>0</v>
      </c>
      <c r="F577" s="103">
        <v>0</v>
      </c>
      <c r="G577" s="103">
        <v>0</v>
      </c>
      <c r="H577" s="103">
        <v>0</v>
      </c>
      <c r="I577" s="103">
        <f t="shared" si="45"/>
        <v>0</v>
      </c>
      <c r="J577" s="543"/>
    </row>
    <row r="578" spans="1:42" hidden="1" x14ac:dyDescent="0.25">
      <c r="A578" s="60" t="s">
        <v>3</v>
      </c>
      <c r="B578" s="103">
        <v>0</v>
      </c>
      <c r="C578" s="103">
        <v>0</v>
      </c>
      <c r="D578" s="103">
        <v>0</v>
      </c>
      <c r="E578" s="103">
        <v>0</v>
      </c>
      <c r="F578" s="103">
        <v>0</v>
      </c>
      <c r="G578" s="103">
        <v>0</v>
      </c>
      <c r="H578" s="103">
        <v>0</v>
      </c>
      <c r="I578" s="103">
        <f t="shared" si="45"/>
        <v>0</v>
      </c>
      <c r="J578" s="544"/>
    </row>
    <row r="579" spans="1:42" ht="156.75" hidden="1" customHeight="1" x14ac:dyDescent="0.25">
      <c r="A579" s="270" t="s">
        <v>403</v>
      </c>
      <c r="B579" s="224">
        <f>SUM(B580:B583)</f>
        <v>134609.5</v>
      </c>
      <c r="C579" s="224">
        <f>SUM(C580:C583)</f>
        <v>0</v>
      </c>
      <c r="D579" s="224">
        <f>C579/B579*100</f>
        <v>0</v>
      </c>
      <c r="E579" s="224">
        <f>SUM(E580:E583)</f>
        <v>0</v>
      </c>
      <c r="F579" s="224">
        <f>E579/B579*100</f>
        <v>0</v>
      </c>
      <c r="G579" s="224">
        <f>SUM(G580:G583)</f>
        <v>0</v>
      </c>
      <c r="H579" s="224">
        <f>G579/B579*100</f>
        <v>0</v>
      </c>
      <c r="I579" s="224">
        <f t="shared" si="45"/>
        <v>134609.5</v>
      </c>
      <c r="J579" s="478" t="s">
        <v>404</v>
      </c>
    </row>
    <row r="580" spans="1:42" ht="19.5" hidden="1" x14ac:dyDescent="0.25">
      <c r="A580" s="66" t="s">
        <v>0</v>
      </c>
      <c r="B580" s="224">
        <v>0</v>
      </c>
      <c r="C580" s="224">
        <v>0</v>
      </c>
      <c r="D580" s="224">
        <v>0</v>
      </c>
      <c r="E580" s="224">
        <v>0</v>
      </c>
      <c r="F580" s="224">
        <v>0</v>
      </c>
      <c r="G580" s="224">
        <v>0</v>
      </c>
      <c r="H580" s="224">
        <v>0</v>
      </c>
      <c r="I580" s="224">
        <f t="shared" si="45"/>
        <v>0</v>
      </c>
      <c r="J580" s="487"/>
    </row>
    <row r="581" spans="1:42" ht="19.5" hidden="1" x14ac:dyDescent="0.25">
      <c r="A581" s="66" t="s">
        <v>1</v>
      </c>
      <c r="B581" s="224">
        <v>98769.9</v>
      </c>
      <c r="C581" s="224">
        <v>0</v>
      </c>
      <c r="D581" s="224">
        <f>C581/B581*100</f>
        <v>0</v>
      </c>
      <c r="E581" s="224">
        <v>0</v>
      </c>
      <c r="F581" s="224">
        <f>E581/B581*100</f>
        <v>0</v>
      </c>
      <c r="G581" s="224">
        <v>0</v>
      </c>
      <c r="H581" s="224">
        <f>G581/B581*100</f>
        <v>0</v>
      </c>
      <c r="I581" s="224">
        <f t="shared" si="45"/>
        <v>98769.9</v>
      </c>
      <c r="J581" s="487"/>
    </row>
    <row r="582" spans="1:42" hidden="1" x14ac:dyDescent="0.25">
      <c r="A582" s="67" t="s">
        <v>2</v>
      </c>
      <c r="B582" s="225">
        <v>35839.599999999999</v>
      </c>
      <c r="C582" s="225">
        <v>0</v>
      </c>
      <c r="D582" s="225">
        <f>C582/B582*100</f>
        <v>0</v>
      </c>
      <c r="E582" s="225">
        <v>0</v>
      </c>
      <c r="F582" s="225">
        <f>E582/B582*100</f>
        <v>0</v>
      </c>
      <c r="G582" s="225">
        <v>0</v>
      </c>
      <c r="H582" s="225">
        <f>G582/B582*100</f>
        <v>0</v>
      </c>
      <c r="I582" s="225">
        <f t="shared" si="45"/>
        <v>35839.599999999999</v>
      </c>
      <c r="J582" s="487"/>
    </row>
    <row r="583" spans="1:42" hidden="1" x14ac:dyDescent="0.25">
      <c r="A583" s="67" t="s">
        <v>3</v>
      </c>
      <c r="B583" s="225">
        <v>0</v>
      </c>
      <c r="C583" s="225">
        <v>0</v>
      </c>
      <c r="D583" s="225">
        <v>0</v>
      </c>
      <c r="E583" s="225">
        <v>0</v>
      </c>
      <c r="F583" s="225">
        <v>0</v>
      </c>
      <c r="G583" s="225">
        <v>0</v>
      </c>
      <c r="H583" s="225">
        <v>0</v>
      </c>
      <c r="I583" s="225">
        <f t="shared" si="45"/>
        <v>0</v>
      </c>
      <c r="J583" s="488"/>
    </row>
    <row r="584" spans="1:42" s="19" customFormat="1" hidden="1" x14ac:dyDescent="0.25">
      <c r="A584" s="468" t="s">
        <v>259</v>
      </c>
      <c r="B584" s="469"/>
      <c r="C584" s="469"/>
      <c r="D584" s="469"/>
      <c r="E584" s="469"/>
      <c r="F584" s="469"/>
      <c r="G584" s="469"/>
      <c r="H584" s="469"/>
      <c r="I584" s="469"/>
      <c r="J584" s="470"/>
      <c r="K584" s="195"/>
      <c r="L584" s="195"/>
      <c r="M584" s="195"/>
      <c r="N584" s="195"/>
      <c r="O584" s="195"/>
      <c r="P584" s="195"/>
      <c r="Q584" s="195"/>
      <c r="R584" s="195"/>
      <c r="S584" s="195"/>
      <c r="T584" s="195"/>
      <c r="U584" s="195"/>
      <c r="V584" s="195"/>
      <c r="W584" s="195"/>
      <c r="X584" s="195"/>
      <c r="Y584" s="195"/>
      <c r="Z584" s="195"/>
      <c r="AA584" s="195"/>
      <c r="AB584" s="195"/>
      <c r="AC584" s="195"/>
      <c r="AD584" s="195"/>
      <c r="AE584" s="195"/>
      <c r="AF584" s="195"/>
      <c r="AG584" s="195"/>
      <c r="AH584" s="195"/>
      <c r="AI584" s="195"/>
      <c r="AJ584" s="195"/>
      <c r="AK584" s="195"/>
      <c r="AL584" s="195"/>
      <c r="AM584" s="195"/>
      <c r="AN584" s="195"/>
      <c r="AO584" s="195"/>
      <c r="AP584" s="195"/>
    </row>
    <row r="585" spans="1:42" hidden="1" x14ac:dyDescent="0.25">
      <c r="A585" s="471" t="s">
        <v>337</v>
      </c>
      <c r="B585" s="472"/>
      <c r="C585" s="472"/>
      <c r="D585" s="472"/>
      <c r="E585" s="472"/>
      <c r="F585" s="472"/>
      <c r="G585" s="472"/>
      <c r="H585" s="472"/>
      <c r="I585" s="472"/>
      <c r="J585" s="473"/>
    </row>
    <row r="586" spans="1:42" hidden="1" x14ac:dyDescent="0.25">
      <c r="A586" s="523" t="s">
        <v>96</v>
      </c>
      <c r="B586" s="524"/>
      <c r="C586" s="524"/>
      <c r="D586" s="524"/>
      <c r="E586" s="524"/>
      <c r="F586" s="524"/>
      <c r="G586" s="524"/>
      <c r="H586" s="524"/>
      <c r="I586" s="524"/>
      <c r="J586" s="525"/>
    </row>
    <row r="587" spans="1:42" hidden="1" x14ac:dyDescent="0.25">
      <c r="A587" s="476" t="s">
        <v>334</v>
      </c>
      <c r="B587" s="477"/>
      <c r="C587" s="477"/>
      <c r="D587" s="477"/>
      <c r="E587" s="477"/>
      <c r="F587" s="477"/>
      <c r="G587" s="477"/>
      <c r="H587" s="477"/>
      <c r="I587" s="477"/>
      <c r="J587" s="486"/>
    </row>
    <row r="588" spans="1:42" ht="66" hidden="1" customHeight="1" x14ac:dyDescent="0.25">
      <c r="A588" s="167" t="s">
        <v>335</v>
      </c>
      <c r="B588" s="183">
        <f>SUM(B589:B592)</f>
        <v>0</v>
      </c>
      <c r="C588" s="183">
        <f>SUM(C589:C592)</f>
        <v>0</v>
      </c>
      <c r="D588" s="183" t="e">
        <f>C588/B588*100</f>
        <v>#DIV/0!</v>
      </c>
      <c r="E588" s="183">
        <f>SUM(E589:E592)</f>
        <v>0</v>
      </c>
      <c r="F588" s="183" t="e">
        <f>E588/B588*100</f>
        <v>#DIV/0!</v>
      </c>
      <c r="G588" s="183">
        <f>SUM(G589:G592)</f>
        <v>0</v>
      </c>
      <c r="H588" s="183" t="e">
        <f>G588/B588*100</f>
        <v>#DIV/0!</v>
      </c>
      <c r="I588" s="183">
        <f>B588-G588</f>
        <v>0</v>
      </c>
      <c r="J588" s="390"/>
    </row>
    <row r="589" spans="1:42" ht="19.5" hidden="1" x14ac:dyDescent="0.25">
      <c r="A589" s="58" t="s">
        <v>0</v>
      </c>
      <c r="B589" s="183">
        <v>0</v>
      </c>
      <c r="C589" s="183">
        <v>0</v>
      </c>
      <c r="D589" s="183">
        <v>0</v>
      </c>
      <c r="E589" s="183">
        <v>0</v>
      </c>
      <c r="F589" s="183">
        <v>0</v>
      </c>
      <c r="G589" s="183">
        <v>0</v>
      </c>
      <c r="H589" s="183">
        <v>0</v>
      </c>
      <c r="I589" s="183">
        <f>B589-G589</f>
        <v>0</v>
      </c>
      <c r="J589" s="391"/>
    </row>
    <row r="590" spans="1:42" ht="19.5" hidden="1" x14ac:dyDescent="0.25">
      <c r="A590" s="58" t="s">
        <v>1</v>
      </c>
      <c r="B590" s="183">
        <v>0</v>
      </c>
      <c r="C590" s="183">
        <v>0</v>
      </c>
      <c r="D590" s="183" t="e">
        <f>C590/B590*100</f>
        <v>#DIV/0!</v>
      </c>
      <c r="E590" s="183">
        <v>0</v>
      </c>
      <c r="F590" s="183" t="e">
        <f>E590/B590*100</f>
        <v>#DIV/0!</v>
      </c>
      <c r="G590" s="183">
        <v>0</v>
      </c>
      <c r="H590" s="183" t="e">
        <f>G590/B590*100</f>
        <v>#DIV/0!</v>
      </c>
      <c r="I590" s="183">
        <f>B590-G590</f>
        <v>0</v>
      </c>
      <c r="J590" s="391"/>
    </row>
    <row r="591" spans="1:42" hidden="1" x14ac:dyDescent="0.25">
      <c r="A591" s="60" t="s">
        <v>2</v>
      </c>
      <c r="B591" s="184">
        <v>0</v>
      </c>
      <c r="C591" s="184">
        <v>0</v>
      </c>
      <c r="D591" s="184">
        <v>0</v>
      </c>
      <c r="E591" s="184">
        <v>0</v>
      </c>
      <c r="F591" s="184">
        <v>0</v>
      </c>
      <c r="G591" s="184">
        <v>0</v>
      </c>
      <c r="H591" s="184">
        <v>0</v>
      </c>
      <c r="I591" s="184">
        <f>B591-G591</f>
        <v>0</v>
      </c>
      <c r="J591" s="391"/>
    </row>
    <row r="592" spans="1:42" ht="21.75" hidden="1" customHeight="1" x14ac:dyDescent="0.25">
      <c r="A592" s="60" t="s">
        <v>3</v>
      </c>
      <c r="B592" s="184">
        <v>0</v>
      </c>
      <c r="C592" s="184">
        <v>0</v>
      </c>
      <c r="D592" s="184">
        <v>0</v>
      </c>
      <c r="E592" s="184">
        <v>0</v>
      </c>
      <c r="F592" s="184">
        <v>0</v>
      </c>
      <c r="G592" s="184">
        <v>0</v>
      </c>
      <c r="H592" s="184">
        <v>0</v>
      </c>
      <c r="I592" s="184">
        <f>B592-G592</f>
        <v>0</v>
      </c>
      <c r="J592" s="392"/>
    </row>
    <row r="593" hidden="1" x14ac:dyDescent="0.3"/>
    <row r="594" hidden="1" x14ac:dyDescent="0.3"/>
    <row r="595" hidden="1" x14ac:dyDescent="0.3"/>
    <row r="596" hidden="1" x14ac:dyDescent="0.3"/>
    <row r="597" hidden="1" x14ac:dyDescent="0.3"/>
    <row r="598" hidden="1" x14ac:dyDescent="0.3"/>
    <row r="599" hidden="1" x14ac:dyDescent="0.3"/>
    <row r="600" hidden="1" x14ac:dyDescent="0.3"/>
    <row r="601" hidden="1" x14ac:dyDescent="0.3"/>
    <row r="602" hidden="1" x14ac:dyDescent="0.3"/>
    <row r="603" hidden="1" x14ac:dyDescent="0.3"/>
    <row r="604" hidden="1" x14ac:dyDescent="0.3"/>
  </sheetData>
  <mergeCells count="288">
    <mergeCell ref="A587:J587"/>
    <mergeCell ref="J588:J592"/>
    <mergeCell ref="A573:J573"/>
    <mergeCell ref="J574:J578"/>
    <mergeCell ref="J579:J583"/>
    <mergeCell ref="A584:J584"/>
    <mergeCell ref="A585:J585"/>
    <mergeCell ref="A586:J586"/>
    <mergeCell ref="A563:J563"/>
    <mergeCell ref="J564:J568"/>
    <mergeCell ref="A569:J569"/>
    <mergeCell ref="A570:J570"/>
    <mergeCell ref="A571:J571"/>
    <mergeCell ref="A572:J572"/>
    <mergeCell ref="J549:J553"/>
    <mergeCell ref="J554:J558"/>
    <mergeCell ref="A559:J559"/>
    <mergeCell ref="A560:J560"/>
    <mergeCell ref="A561:J561"/>
    <mergeCell ref="A562:J562"/>
    <mergeCell ref="J531:J535"/>
    <mergeCell ref="J536:J540"/>
    <mergeCell ref="J541:J545"/>
    <mergeCell ref="A546:J546"/>
    <mergeCell ref="A547:J547"/>
    <mergeCell ref="A548:J548"/>
    <mergeCell ref="A517:J517"/>
    <mergeCell ref="J518:J522"/>
    <mergeCell ref="J523:J527"/>
    <mergeCell ref="A528:J528"/>
    <mergeCell ref="A529:J529"/>
    <mergeCell ref="A530:J530"/>
    <mergeCell ref="A499:J499"/>
    <mergeCell ref="J500:J504"/>
    <mergeCell ref="J505:J509"/>
    <mergeCell ref="J510:J514"/>
    <mergeCell ref="A515:J515"/>
    <mergeCell ref="A516:J516"/>
    <mergeCell ref="A489:J489"/>
    <mergeCell ref="J490:J494"/>
    <mergeCell ref="A495:J495"/>
    <mergeCell ref="A496:J496"/>
    <mergeCell ref="A497:J497"/>
    <mergeCell ref="A498:J498"/>
    <mergeCell ref="A479:J479"/>
    <mergeCell ref="A480:J480"/>
    <mergeCell ref="J481:J485"/>
    <mergeCell ref="A486:J486"/>
    <mergeCell ref="A487:J487"/>
    <mergeCell ref="A488:J488"/>
    <mergeCell ref="A465:J465"/>
    <mergeCell ref="J466:J470"/>
    <mergeCell ref="J471:J475"/>
    <mergeCell ref="A476:J476"/>
    <mergeCell ref="A477:J477"/>
    <mergeCell ref="A478:J478"/>
    <mergeCell ref="A455:J455"/>
    <mergeCell ref="J456:J460"/>
    <mergeCell ref="A461:J461"/>
    <mergeCell ref="A462:J462"/>
    <mergeCell ref="A463:J463"/>
    <mergeCell ref="A464:J464"/>
    <mergeCell ref="A445:J445"/>
    <mergeCell ref="J446:J450"/>
    <mergeCell ref="A451:J451"/>
    <mergeCell ref="A452:J452"/>
    <mergeCell ref="A453:J453"/>
    <mergeCell ref="A454:J454"/>
    <mergeCell ref="J431:J435"/>
    <mergeCell ref="J436:J440"/>
    <mergeCell ref="A441:J441"/>
    <mergeCell ref="A442:J442"/>
    <mergeCell ref="A443:J443"/>
    <mergeCell ref="A444:J444"/>
    <mergeCell ref="A417:J417"/>
    <mergeCell ref="A418:J418"/>
    <mergeCell ref="A419:J419"/>
    <mergeCell ref="A420:J420"/>
    <mergeCell ref="J421:J425"/>
    <mergeCell ref="J426:J430"/>
    <mergeCell ref="J403:J407"/>
    <mergeCell ref="A408:J408"/>
    <mergeCell ref="A409:J409"/>
    <mergeCell ref="A410:J410"/>
    <mergeCell ref="J411:J415"/>
    <mergeCell ref="A416:J416"/>
    <mergeCell ref="J385:J389"/>
    <mergeCell ref="J390:J394"/>
    <mergeCell ref="A395:J395"/>
    <mergeCell ref="A396:J396"/>
    <mergeCell ref="A397:J397"/>
    <mergeCell ref="J398:J402"/>
    <mergeCell ref="J355:J359"/>
    <mergeCell ref="J360:J364"/>
    <mergeCell ref="J365:J369"/>
    <mergeCell ref="J370:J374"/>
    <mergeCell ref="J375:J379"/>
    <mergeCell ref="J380:J384"/>
    <mergeCell ref="J345:J349"/>
    <mergeCell ref="A350:J350"/>
    <mergeCell ref="A351:J351"/>
    <mergeCell ref="A352:J352"/>
    <mergeCell ref="A353:J353"/>
    <mergeCell ref="A354:J354"/>
    <mergeCell ref="J335:J339"/>
    <mergeCell ref="A340:J340"/>
    <mergeCell ref="A341:J341"/>
    <mergeCell ref="A342:J342"/>
    <mergeCell ref="A343:J343"/>
    <mergeCell ref="A344:J344"/>
    <mergeCell ref="J325:J329"/>
    <mergeCell ref="A330:J330"/>
    <mergeCell ref="A331:J331"/>
    <mergeCell ref="A332:J332"/>
    <mergeCell ref="A333:J333"/>
    <mergeCell ref="A334:J334"/>
    <mergeCell ref="A315:J315"/>
    <mergeCell ref="J316:J320"/>
    <mergeCell ref="A321:J321"/>
    <mergeCell ref="A322:J322"/>
    <mergeCell ref="A323:J323"/>
    <mergeCell ref="A324:J324"/>
    <mergeCell ref="J293:J297"/>
    <mergeCell ref="J298:J302"/>
    <mergeCell ref="J303:J307"/>
    <mergeCell ref="J308:J312"/>
    <mergeCell ref="A313:J313"/>
    <mergeCell ref="A314:J314"/>
    <mergeCell ref="J267:J271"/>
    <mergeCell ref="A272:J272"/>
    <mergeCell ref="J273:J277"/>
    <mergeCell ref="J278:J282"/>
    <mergeCell ref="J283:J287"/>
    <mergeCell ref="J288:J292"/>
    <mergeCell ref="J257:J261"/>
    <mergeCell ref="A262:J262"/>
    <mergeCell ref="A263:J263"/>
    <mergeCell ref="A264:J264"/>
    <mergeCell ref="A265:J265"/>
    <mergeCell ref="A266:J266"/>
    <mergeCell ref="J248:J251"/>
    <mergeCell ref="A252:J252"/>
    <mergeCell ref="A253:J253"/>
    <mergeCell ref="A254:J254"/>
    <mergeCell ref="A255:J255"/>
    <mergeCell ref="A256:J256"/>
    <mergeCell ref="A242:J242"/>
    <mergeCell ref="A243:J243"/>
    <mergeCell ref="A244:J244"/>
    <mergeCell ref="A245:J245"/>
    <mergeCell ref="A246:J246"/>
    <mergeCell ref="A247:J247"/>
    <mergeCell ref="A232:J232"/>
    <mergeCell ref="A233:J233"/>
    <mergeCell ref="J234:J238"/>
    <mergeCell ref="A239:J239"/>
    <mergeCell ref="A240:J240"/>
    <mergeCell ref="A241:J241"/>
    <mergeCell ref="A226:J226"/>
    <mergeCell ref="A227:J227"/>
    <mergeCell ref="A228:J228"/>
    <mergeCell ref="A229:J229"/>
    <mergeCell ref="A230:J230"/>
    <mergeCell ref="A231:J231"/>
    <mergeCell ref="A216:J216"/>
    <mergeCell ref="J217:J221"/>
    <mergeCell ref="A222:J222"/>
    <mergeCell ref="A223:J223"/>
    <mergeCell ref="A224:J224"/>
    <mergeCell ref="A225:J225"/>
    <mergeCell ref="J198:J202"/>
    <mergeCell ref="J203:J207"/>
    <mergeCell ref="J208:J212"/>
    <mergeCell ref="A213:J213"/>
    <mergeCell ref="A214:J214"/>
    <mergeCell ref="A215:J215"/>
    <mergeCell ref="A188:J188"/>
    <mergeCell ref="A189:J189"/>
    <mergeCell ref="A190:J190"/>
    <mergeCell ref="A191:J191"/>
    <mergeCell ref="J192:J196"/>
    <mergeCell ref="A197:J197"/>
    <mergeCell ref="A174:J174"/>
    <mergeCell ref="J175:J183"/>
    <mergeCell ref="A184:J184"/>
    <mergeCell ref="A185:J185"/>
    <mergeCell ref="A186:J186"/>
    <mergeCell ref="A187:J187"/>
    <mergeCell ref="A164:J164"/>
    <mergeCell ref="A165:J165"/>
    <mergeCell ref="A166:J166"/>
    <mergeCell ref="J167:J171"/>
    <mergeCell ref="A172:J172"/>
    <mergeCell ref="A173:J173"/>
    <mergeCell ref="A153:J153"/>
    <mergeCell ref="A154:J154"/>
    <mergeCell ref="A155:J155"/>
    <mergeCell ref="A156:J156"/>
    <mergeCell ref="A157:J157"/>
    <mergeCell ref="J158:J162"/>
    <mergeCell ref="A131:J131"/>
    <mergeCell ref="J132:J136"/>
    <mergeCell ref="A137:J137"/>
    <mergeCell ref="J138:J142"/>
    <mergeCell ref="J143:J147"/>
    <mergeCell ref="J148:J152"/>
    <mergeCell ref="J121:J125"/>
    <mergeCell ref="A126:J126"/>
    <mergeCell ref="A127:J127"/>
    <mergeCell ref="A128:J128"/>
    <mergeCell ref="A129:J129"/>
    <mergeCell ref="A130:J130"/>
    <mergeCell ref="A115:J115"/>
    <mergeCell ref="A116:J116"/>
    <mergeCell ref="A117:J117"/>
    <mergeCell ref="A118:J118"/>
    <mergeCell ref="A119:J119"/>
    <mergeCell ref="A120:J120"/>
    <mergeCell ref="J107:J110"/>
    <mergeCell ref="L107:L110"/>
    <mergeCell ref="A111:J111"/>
    <mergeCell ref="A112:J112"/>
    <mergeCell ref="A113:J113"/>
    <mergeCell ref="A114:J114"/>
    <mergeCell ref="A101:J101"/>
    <mergeCell ref="A102:J102"/>
    <mergeCell ref="A103:J103"/>
    <mergeCell ref="A104:J104"/>
    <mergeCell ref="A105:J105"/>
    <mergeCell ref="A106:J106"/>
    <mergeCell ref="A91:J91"/>
    <mergeCell ref="A92:J92"/>
    <mergeCell ref="A93:J93"/>
    <mergeCell ref="J94:J98"/>
    <mergeCell ref="A99:J99"/>
    <mergeCell ref="A100:J100"/>
    <mergeCell ref="K81:K85"/>
    <mergeCell ref="A86:J86"/>
    <mergeCell ref="A87:J87"/>
    <mergeCell ref="A88:J88"/>
    <mergeCell ref="A89:J89"/>
    <mergeCell ref="A90:J90"/>
    <mergeCell ref="A76:J76"/>
    <mergeCell ref="A77:J77"/>
    <mergeCell ref="A78:J78"/>
    <mergeCell ref="A79:J79"/>
    <mergeCell ref="A80:J80"/>
    <mergeCell ref="J81:J85"/>
    <mergeCell ref="A66:J66"/>
    <mergeCell ref="A67:J67"/>
    <mergeCell ref="J68:J72"/>
    <mergeCell ref="A73:J73"/>
    <mergeCell ref="A74:J74"/>
    <mergeCell ref="A75:J75"/>
    <mergeCell ref="A47:J47"/>
    <mergeCell ref="J48:J52"/>
    <mergeCell ref="J54:J58"/>
    <mergeCell ref="J59:J63"/>
    <mergeCell ref="A64:J64"/>
    <mergeCell ref="A65:J65"/>
    <mergeCell ref="A41:J41"/>
    <mergeCell ref="A42:J42"/>
    <mergeCell ref="A43:J43"/>
    <mergeCell ref="A44:J44"/>
    <mergeCell ref="A45:J45"/>
    <mergeCell ref="A46:J46"/>
    <mergeCell ref="A31:J31"/>
    <mergeCell ref="A32:J32"/>
    <mergeCell ref="A33:J33"/>
    <mergeCell ref="A34:J34"/>
    <mergeCell ref="A35:J35"/>
    <mergeCell ref="J36:J40"/>
    <mergeCell ref="J4:J5"/>
    <mergeCell ref="J7:J28"/>
    <mergeCell ref="B10:F10"/>
    <mergeCell ref="H10:I10"/>
    <mergeCell ref="A29:J29"/>
    <mergeCell ref="A30:J30"/>
    <mergeCell ref="A1:J1"/>
    <mergeCell ref="A4:A5"/>
    <mergeCell ref="B4:B5"/>
    <mergeCell ref="C4:C5"/>
    <mergeCell ref="D4:D5"/>
    <mergeCell ref="E4:E5"/>
    <mergeCell ref="F4:F5"/>
    <mergeCell ref="G4:G5"/>
    <mergeCell ref="H4:H5"/>
    <mergeCell ref="I4:I5"/>
  </mergeCells>
  <printOptions horizontalCentered="1"/>
  <pageMargins left="0.19685039370078741" right="0.19685039370078741" top="0.39370078740157483" bottom="0.19685039370078741" header="0" footer="0"/>
  <pageSetup paperSize="9" scale="45" fitToHeight="20" orientation="landscape" r:id="rId1"/>
  <rowBreaks count="13" manualBreakCount="13">
    <brk id="40" max="9" man="1"/>
    <brk id="72" max="9" man="1"/>
    <brk id="118" max="9" man="1"/>
    <brk id="184" max="9" man="1"/>
    <brk id="212" max="9" man="1"/>
    <brk id="261" max="9" man="1"/>
    <brk id="329" max="9" man="1"/>
    <brk id="394" max="9" man="1"/>
    <brk id="430" max="9" man="1"/>
    <brk id="460" max="9" man="1"/>
    <brk id="485" max="9" man="1"/>
    <brk id="514" max="9" man="1"/>
    <brk id="55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82"/>
  <sheetViews>
    <sheetView view="pageBreakPreview" zoomScale="85" zoomScaleNormal="85" zoomScaleSheetLayoutView="85" workbookViewId="0">
      <pane xSplit="1" ySplit="7" topLeftCell="B8" activePane="bottomRight" state="frozen"/>
      <selection pane="topRight" activeCell="B1" sqref="B1"/>
      <selection pane="bottomLeft" activeCell="A9" sqref="A9"/>
      <selection pane="bottomRight" activeCell="D9" sqref="D9"/>
    </sheetView>
  </sheetViews>
  <sheetFormatPr defaultRowHeight="18.75" x14ac:dyDescent="0.3"/>
  <cols>
    <col min="1" max="1" width="46.7109375" style="56" customWidth="1"/>
    <col min="2" max="2" width="21.42578125" style="81" customWidth="1"/>
    <col min="3" max="3" width="18" style="81" customWidth="1"/>
    <col min="4" max="9" width="21.42578125" style="81" customWidth="1"/>
    <col min="10" max="10" width="101.42578125" style="129" customWidth="1"/>
    <col min="11" max="11" width="37.5703125" style="2" customWidth="1"/>
    <col min="12" max="12" width="24.5703125" style="2" customWidth="1"/>
    <col min="13" max="16384" width="9.140625" style="2"/>
  </cols>
  <sheetData>
    <row r="2" spans="1:12" s="3" customFormat="1" ht="22.5" x14ac:dyDescent="0.35">
      <c r="A2" s="465" t="s">
        <v>307</v>
      </c>
      <c r="B2" s="465"/>
      <c r="C2" s="465"/>
      <c r="D2" s="465"/>
      <c r="E2" s="465"/>
      <c r="F2" s="465"/>
      <c r="G2" s="465"/>
      <c r="H2" s="465"/>
      <c r="I2" s="465"/>
      <c r="J2" s="465"/>
      <c r="K2" s="11"/>
    </row>
    <row r="3" spans="1:12" s="3" customFormat="1" ht="21" x14ac:dyDescent="0.35">
      <c r="A3" s="55"/>
      <c r="B3" s="82"/>
      <c r="C3" s="82"/>
      <c r="D3" s="82"/>
      <c r="E3" s="82"/>
      <c r="F3" s="82"/>
      <c r="G3" s="82"/>
      <c r="H3" s="82"/>
      <c r="I3" s="82"/>
      <c r="J3" s="124"/>
      <c r="K3" s="11"/>
    </row>
    <row r="4" spans="1:12" s="115" customFormat="1" ht="23.25" x14ac:dyDescent="0.35">
      <c r="A4" s="111"/>
      <c r="B4" s="112"/>
      <c r="C4" s="112"/>
      <c r="D4" s="112"/>
      <c r="E4" s="112"/>
      <c r="F4" s="112"/>
      <c r="G4" s="112"/>
      <c r="H4" s="112"/>
      <c r="I4" s="112"/>
      <c r="J4" s="125" t="s">
        <v>6</v>
      </c>
      <c r="K4" s="113" t="s">
        <v>140</v>
      </c>
      <c r="L4" s="114" t="s">
        <v>9</v>
      </c>
    </row>
    <row r="5" spans="1:12" ht="67.5" customHeight="1" x14ac:dyDescent="0.25">
      <c r="A5" s="466" t="s">
        <v>89</v>
      </c>
      <c r="B5" s="588" t="s">
        <v>221</v>
      </c>
      <c r="C5" s="588" t="s">
        <v>4</v>
      </c>
      <c r="D5" s="588" t="s">
        <v>92</v>
      </c>
      <c r="E5" s="588" t="s">
        <v>23</v>
      </c>
      <c r="F5" s="588" t="s">
        <v>93</v>
      </c>
      <c r="G5" s="588" t="s">
        <v>24</v>
      </c>
      <c r="H5" s="588" t="s">
        <v>94</v>
      </c>
      <c r="I5" s="588" t="s">
        <v>25</v>
      </c>
      <c r="J5" s="594" t="s">
        <v>7</v>
      </c>
      <c r="K5" s="596" t="s">
        <v>220</v>
      </c>
      <c r="L5" s="51" t="s">
        <v>90</v>
      </c>
    </row>
    <row r="6" spans="1:12" ht="45.75" customHeight="1" x14ac:dyDescent="0.25">
      <c r="A6" s="467"/>
      <c r="B6" s="589"/>
      <c r="C6" s="589"/>
      <c r="D6" s="589"/>
      <c r="E6" s="589"/>
      <c r="F6" s="589"/>
      <c r="G6" s="589"/>
      <c r="H6" s="589"/>
      <c r="I6" s="589"/>
      <c r="J6" s="595"/>
      <c r="K6" s="596"/>
      <c r="L6" s="88" t="s">
        <v>91</v>
      </c>
    </row>
    <row r="7" spans="1:12" s="87" customFormat="1" x14ac:dyDescent="0.25">
      <c r="A7" s="85">
        <v>1</v>
      </c>
      <c r="B7" s="86">
        <v>2</v>
      </c>
      <c r="C7" s="86">
        <v>3</v>
      </c>
      <c r="D7" s="86">
        <v>4</v>
      </c>
      <c r="E7" s="86">
        <v>5</v>
      </c>
      <c r="F7" s="86">
        <v>6</v>
      </c>
      <c r="G7" s="86">
        <v>7</v>
      </c>
      <c r="H7" s="86">
        <v>8</v>
      </c>
      <c r="I7" s="86">
        <v>9</v>
      </c>
      <c r="J7" s="126">
        <v>10</v>
      </c>
      <c r="K7" s="123">
        <f>B9+B10</f>
        <v>6402288.1630000006</v>
      </c>
    </row>
    <row r="8" spans="1:12" s="8" customFormat="1" x14ac:dyDescent="0.25">
      <c r="A8" s="102" t="s">
        <v>251</v>
      </c>
      <c r="B8" s="59">
        <f>SUM(B9:B13)</f>
        <v>6683568.9630000005</v>
      </c>
      <c r="C8" s="59">
        <f>SUM(C9:C13)</f>
        <v>3748287.0359299993</v>
      </c>
      <c r="D8" s="59">
        <f>C8/B8*100</f>
        <v>56.082118052202091</v>
      </c>
      <c r="E8" s="59">
        <f>SUM(E9:E13)</f>
        <v>3730464.1359299994</v>
      </c>
      <c r="F8" s="59">
        <f>E8/B8*100</f>
        <v>55.815450645930575</v>
      </c>
      <c r="G8" s="59">
        <f>SUM(G9:G13)</f>
        <v>3443524.5359299998</v>
      </c>
      <c r="H8" s="59">
        <f>(G8-G11)/B8*100</f>
        <v>51.522241410139237</v>
      </c>
      <c r="I8" s="59">
        <f>B8-G8</f>
        <v>3240044.4270700007</v>
      </c>
      <c r="J8" s="568" t="s">
        <v>144</v>
      </c>
    </row>
    <row r="9" spans="1:12" s="9" customFormat="1" ht="19.5" x14ac:dyDescent="0.25">
      <c r="A9" s="74" t="s">
        <v>5</v>
      </c>
      <c r="B9" s="59">
        <f>B16+B21</f>
        <v>709834.85600000003</v>
      </c>
      <c r="C9" s="59">
        <f>C16+C21</f>
        <v>536804.9</v>
      </c>
      <c r="D9" s="59">
        <f>C9/B9*100</f>
        <v>75.623913852999067</v>
      </c>
      <c r="E9" s="59">
        <f>E16+E21</f>
        <v>537804.9</v>
      </c>
      <c r="F9" s="59">
        <f>E9/B9*100</f>
        <v>75.764791691209936</v>
      </c>
      <c r="G9" s="59">
        <f>G16+G21</f>
        <v>536804.9</v>
      </c>
      <c r="H9" s="59">
        <f>G9/B9*100</f>
        <v>75.623913852999067</v>
      </c>
      <c r="I9" s="59">
        <f>B9-G9</f>
        <v>173029.95600000001</v>
      </c>
      <c r="J9" s="569"/>
      <c r="K9" s="9" t="s">
        <v>108</v>
      </c>
    </row>
    <row r="10" spans="1:12" s="9" customFormat="1" ht="19.5" x14ac:dyDescent="0.25">
      <c r="A10" s="74" t="s">
        <v>1</v>
      </c>
      <c r="B10" s="59">
        <f>B17+B22</f>
        <v>5692453.307000001</v>
      </c>
      <c r="C10" s="59">
        <f>C17+C22</f>
        <v>3079653.8669499992</v>
      </c>
      <c r="D10" s="59">
        <f>C10/B10*100</f>
        <v>54.100643445998116</v>
      </c>
      <c r="E10" s="59">
        <f>E17+E22</f>
        <v>3062602.4669499993</v>
      </c>
      <c r="F10" s="59">
        <f>E10/B10*100</f>
        <v>53.801099486998375</v>
      </c>
      <c r="G10" s="59">
        <f>G17+G22</f>
        <v>2789045.8669499997</v>
      </c>
      <c r="H10" s="59">
        <f>G10/B10*100</f>
        <v>48.995498364831811</v>
      </c>
      <c r="I10" s="59">
        <f>B10-G10</f>
        <v>2903407.4400500013</v>
      </c>
      <c r="J10" s="569"/>
      <c r="K10" s="9" t="s">
        <v>109</v>
      </c>
    </row>
    <row r="11" spans="1:12" s="9" customFormat="1" hidden="1" x14ac:dyDescent="0.25">
      <c r="A11" s="116" t="s">
        <v>110</v>
      </c>
      <c r="B11" s="441"/>
      <c r="C11" s="442"/>
      <c r="D11" s="442"/>
      <c r="E11" s="442"/>
      <c r="F11" s="443"/>
      <c r="G11" s="57"/>
      <c r="H11" s="441"/>
      <c r="I11" s="443"/>
      <c r="J11" s="569"/>
    </row>
    <row r="12" spans="1:12" s="8" customFormat="1" x14ac:dyDescent="0.25">
      <c r="A12" s="117" t="s">
        <v>2</v>
      </c>
      <c r="B12" s="57">
        <f>B18+B23</f>
        <v>218272.6</v>
      </c>
      <c r="C12" s="57">
        <f>C18+C23</f>
        <v>83889.168980000002</v>
      </c>
      <c r="D12" s="57">
        <f>C12/B12*100</f>
        <v>38.433211030610352</v>
      </c>
      <c r="E12" s="57">
        <f>E18+E23</f>
        <v>82117.668980000002</v>
      </c>
      <c r="F12" s="57">
        <f>E12/B12*100</f>
        <v>37.62161122376331</v>
      </c>
      <c r="G12" s="57">
        <f>G18+G23</f>
        <v>69734.668980000002</v>
      </c>
      <c r="H12" s="57">
        <f>G12/B12*100</f>
        <v>31.948430073220369</v>
      </c>
      <c r="I12" s="57">
        <f>B12-G12</f>
        <v>148537.93102000002</v>
      </c>
      <c r="J12" s="569"/>
    </row>
    <row r="13" spans="1:12" s="8" customFormat="1" x14ac:dyDescent="0.25">
      <c r="A13" s="117" t="s">
        <v>3</v>
      </c>
      <c r="B13" s="57">
        <f>B19+B24</f>
        <v>63008.2</v>
      </c>
      <c r="C13" s="57">
        <f>C19+C24</f>
        <v>47939.1</v>
      </c>
      <c r="D13" s="57">
        <f>C13/B13*100</f>
        <v>76.08390653914887</v>
      </c>
      <c r="E13" s="57">
        <f>E19+E24</f>
        <v>47939.1</v>
      </c>
      <c r="F13" s="57">
        <f>E13/B13*100</f>
        <v>76.08390653914887</v>
      </c>
      <c r="G13" s="57">
        <f>G19+G24</f>
        <v>47939.1</v>
      </c>
      <c r="H13" s="57">
        <f>G13/B13*100</f>
        <v>76.08390653914887</v>
      </c>
      <c r="I13" s="57">
        <f>B13-G13</f>
        <v>15069.099999999999</v>
      </c>
      <c r="J13" s="569"/>
    </row>
    <row r="14" spans="1:12" x14ac:dyDescent="0.25">
      <c r="A14" s="63" t="s">
        <v>38</v>
      </c>
      <c r="B14" s="103"/>
      <c r="C14" s="57"/>
      <c r="D14" s="57"/>
      <c r="E14" s="57"/>
      <c r="F14" s="57"/>
      <c r="G14" s="57"/>
      <c r="H14" s="57"/>
      <c r="I14" s="57"/>
      <c r="J14" s="569"/>
    </row>
    <row r="15" spans="1:12" x14ac:dyDescent="0.25">
      <c r="A15" s="98" t="s">
        <v>39</v>
      </c>
      <c r="B15" s="59">
        <f>SUM(B16:B19)</f>
        <v>1300341.8</v>
      </c>
      <c r="C15" s="59">
        <f>SUM(C16:C19)</f>
        <v>443802</v>
      </c>
      <c r="D15" s="59">
        <f>C15/B15*100</f>
        <v>34.129641914149033</v>
      </c>
      <c r="E15" s="59">
        <f>SUM(E16:E19)</f>
        <v>435663.6</v>
      </c>
      <c r="F15" s="59">
        <f>E15/B15*100</f>
        <v>33.503775699589134</v>
      </c>
      <c r="G15" s="59">
        <f>SUM(G16:G19)</f>
        <v>433866.4</v>
      </c>
      <c r="H15" s="59">
        <f>G15/B15*100</f>
        <v>33.365565884292884</v>
      </c>
      <c r="I15" s="59">
        <f>B15-G15</f>
        <v>866475.4</v>
      </c>
      <c r="J15" s="569"/>
      <c r="K15" s="120" t="s">
        <v>137</v>
      </c>
      <c r="L15" s="121">
        <f>L16+L17</f>
        <v>185134.163</v>
      </c>
    </row>
    <row r="16" spans="1:12" s="1" customFormat="1" ht="19.5" x14ac:dyDescent="0.25">
      <c r="A16" s="61" t="s">
        <v>0</v>
      </c>
      <c r="B16" s="130">
        <f>B51+B84+B92+B107+B122+B188+B386</f>
        <v>315417.2</v>
      </c>
      <c r="C16" s="130">
        <f>C51+C84+C92+C107+C122+C188+C386</f>
        <v>142413.70000000001</v>
      </c>
      <c r="D16" s="130">
        <v>0</v>
      </c>
      <c r="E16" s="130">
        <f>E51+E84+E92+E107+E122+E188+E386</f>
        <v>143413.70000000001</v>
      </c>
      <c r="F16" s="130">
        <v>0</v>
      </c>
      <c r="G16" s="130">
        <f>G51+G84+G92+G107+G122+G188+G386</f>
        <v>142413.70000000001</v>
      </c>
      <c r="H16" s="130">
        <v>0</v>
      </c>
      <c r="I16" s="130">
        <f>I51+I84+I92+I107+I122+I188+I386</f>
        <v>173003.5</v>
      </c>
      <c r="J16" s="569"/>
      <c r="K16" s="122" t="s">
        <v>138</v>
      </c>
      <c r="L16" s="121">
        <f>B101+B203+B280+B395+B454+B459</f>
        <v>36.655999999999999</v>
      </c>
    </row>
    <row r="17" spans="1:12" s="1" customFormat="1" ht="19.5" x14ac:dyDescent="0.25">
      <c r="A17" s="61" t="s">
        <v>1</v>
      </c>
      <c r="B17" s="130">
        <f t="shared" ref="B17:C19" si="0">B52+B85+B93+B108+B123+B132+B189+B387</f>
        <v>926324</v>
      </c>
      <c r="C17" s="130">
        <f t="shared" si="0"/>
        <v>284956</v>
      </c>
      <c r="D17" s="130">
        <f>C17/B17*100</f>
        <v>30.762022791161627</v>
      </c>
      <c r="E17" s="130">
        <f>E52+E85+E93+E108+E123+E132+E189+E387</f>
        <v>275848.59999999998</v>
      </c>
      <c r="F17" s="130">
        <f>E17/B17*100</f>
        <v>29.778846278407983</v>
      </c>
      <c r="G17" s="130">
        <f>G52+G85+G93+G108+G123+G132+G189+G387</f>
        <v>275099.2</v>
      </c>
      <c r="H17" s="130">
        <f>G17/B17*100</f>
        <v>29.697945859116249</v>
      </c>
      <c r="I17" s="130">
        <f t="shared" ref="I17:I24" si="1">B17-G17</f>
        <v>651224.80000000005</v>
      </c>
      <c r="J17" s="569"/>
      <c r="K17" s="122" t="s">
        <v>139</v>
      </c>
      <c r="L17" s="121">
        <f>B102+B204+B281+B396+B455+B460</f>
        <v>185097.50700000001</v>
      </c>
    </row>
    <row r="18" spans="1:12" x14ac:dyDescent="0.25">
      <c r="A18" s="62" t="s">
        <v>2</v>
      </c>
      <c r="B18" s="130">
        <f t="shared" si="0"/>
        <v>58600.6</v>
      </c>
      <c r="C18" s="130">
        <f t="shared" si="0"/>
        <v>16432.3</v>
      </c>
      <c r="D18" s="131">
        <f>C18/B18*100</f>
        <v>28.04118046572902</v>
      </c>
      <c r="E18" s="130">
        <f>E53+E86+E94+E109+E124+E133+E190+E388</f>
        <v>16401.3</v>
      </c>
      <c r="F18" s="131">
        <f>E18/B18*100</f>
        <v>27.988279983481394</v>
      </c>
      <c r="G18" s="130">
        <f>G53+G86+G94+G109+G124+G133+G190+G388</f>
        <v>16353.5</v>
      </c>
      <c r="H18" s="131">
        <f>G18/B18*100</f>
        <v>27.906710852789907</v>
      </c>
      <c r="I18" s="131">
        <f t="shared" si="1"/>
        <v>42247.1</v>
      </c>
      <c r="J18" s="569"/>
    </row>
    <row r="19" spans="1:12" x14ac:dyDescent="0.25">
      <c r="A19" s="60" t="s">
        <v>3</v>
      </c>
      <c r="B19" s="130">
        <f t="shared" si="0"/>
        <v>0</v>
      </c>
      <c r="C19" s="130">
        <f t="shared" si="0"/>
        <v>0</v>
      </c>
      <c r="D19" s="131">
        <v>0</v>
      </c>
      <c r="E19" s="130">
        <f>E54+E87+E95+E110+E125+E134+E191+E389</f>
        <v>0</v>
      </c>
      <c r="F19" s="131">
        <v>0</v>
      </c>
      <c r="G19" s="130">
        <f>G54+G87+G95+G110+G125+G134+G191+G389</f>
        <v>0</v>
      </c>
      <c r="H19" s="131">
        <v>0</v>
      </c>
      <c r="I19" s="131">
        <f t="shared" si="1"/>
        <v>0</v>
      </c>
      <c r="J19" s="569"/>
    </row>
    <row r="20" spans="1:12" x14ac:dyDescent="0.25">
      <c r="A20" s="17" t="s">
        <v>40</v>
      </c>
      <c r="B20" s="59">
        <f>SUM(B21:B24)</f>
        <v>5383227.1630000016</v>
      </c>
      <c r="C20" s="59">
        <f>SUM(C21:C24)</f>
        <v>3304485.0359299993</v>
      </c>
      <c r="D20" s="59">
        <f>C20/B20*100</f>
        <v>61.384833592800746</v>
      </c>
      <c r="E20" s="59">
        <f>SUM(E21:E24)</f>
        <v>3294800.5359299993</v>
      </c>
      <c r="F20" s="59">
        <f>E20/B20*100</f>
        <v>61.204932211960575</v>
      </c>
      <c r="G20" s="59">
        <f>SUM(G21:G24)</f>
        <v>3009658.1359299999</v>
      </c>
      <c r="H20" s="59">
        <f>G20/B20*100</f>
        <v>55.908064898616637</v>
      </c>
      <c r="I20" s="59">
        <f>B20-G20</f>
        <v>2373569.0270700017</v>
      </c>
      <c r="J20" s="569"/>
    </row>
    <row r="21" spans="1:12" s="1" customFormat="1" ht="19.5" x14ac:dyDescent="0.25">
      <c r="A21" s="61" t="s">
        <v>0</v>
      </c>
      <c r="B21" s="130">
        <f>+B33+B56+B69+B112+B149+B158+B173+B183+B193+B198+B203+B213+B222+B242+B252+B257+B262+B267+B272+B280+B296+B306+B311+B316+B321+B331+B341+B351+B361+B371+B376+B395+B405+B410+B415+B423+B428+B436+B441+B446+B454+B459+B469+B479</f>
        <v>394417.65600000002</v>
      </c>
      <c r="C21" s="130">
        <f t="shared" ref="B21:C24" si="2">+C33+C56+C69+C112+C149+C158+C173+C183+C193+C198+C203+C213+C222+C242+C252+C257+C262+C267+C272+C280+C296+C306+C311+C316+C321+C331+C341+C351+C361+C371+C376+C395+C405+C410+C415+C423+C428+C436+C441+C446+C454+C459+C469+C479</f>
        <v>394391.2</v>
      </c>
      <c r="D21" s="130">
        <f>C21/B21*100</f>
        <v>99.993292389527312</v>
      </c>
      <c r="E21" s="130">
        <f>+E33+E56+E69+E112+E149+E158+E173+E183+E193+E198+E203+E213+E222+E242+E252+E257+E262+E267+E272+E280+E296+E306+E311+E316+E321+E331+E341+E351+E361+E371+E376+E395+E405+E410+E415+E423+E428+E436+E441+E446+E454+E459+E469+E479</f>
        <v>394391.2</v>
      </c>
      <c r="F21" s="130">
        <f>E21/B21*100</f>
        <v>99.993292389527312</v>
      </c>
      <c r="G21" s="130">
        <f>+G33+G56+G69+G112+G149+G158+G173+G183+G193+G198+G203+G213+G222+G242+G252+G257+G262+G267+G272+G280+G296+G306+G311+G316+G321+G331+G341+G351+G361+G371+G376+G395+G405+G410+G415+G423+G428+G436+G441+G446+G454+G459+G469+G479</f>
        <v>394391.2</v>
      </c>
      <c r="H21" s="130">
        <f>G21/B21*100</f>
        <v>99.993292389527312</v>
      </c>
      <c r="I21" s="130">
        <f t="shared" si="1"/>
        <v>26.456000000005588</v>
      </c>
      <c r="J21" s="569"/>
    </row>
    <row r="22" spans="1:12" s="1" customFormat="1" ht="19.5" x14ac:dyDescent="0.25">
      <c r="A22" s="61" t="s">
        <v>1</v>
      </c>
      <c r="B22" s="130">
        <f t="shared" si="2"/>
        <v>4766129.307000001</v>
      </c>
      <c r="C22" s="130">
        <f t="shared" si="2"/>
        <v>2794697.8669499992</v>
      </c>
      <c r="D22" s="130">
        <f>C22/B22*100</f>
        <v>58.636635452702343</v>
      </c>
      <c r="E22" s="130">
        <f>+E34+E57+E70+E113+E150+E159+E174+E184+E194+E199+E204+E214+E223+E243+E253+E258+E263+E268+E273+E281+E297+E307+E312+E317+E322+E332+E342+E352+E362+E372+E377+E396+E406+E411+E416+E424+E429+E437+E442+E447+E455+E460+E470+E480</f>
        <v>2786753.8669499992</v>
      </c>
      <c r="F22" s="130">
        <f>E22/B22*100</f>
        <v>58.469959320178354</v>
      </c>
      <c r="G22" s="130">
        <f>+G34+G57+G70+G113+G150+G159+G174+G184+G194+G199+G204+G214+G223+G243+G253+G258+G263+G268+G273+G281+G297+G307+G312+G317+G322+G332+G342+G352+G362+G372+G377+G396+G406+G411+G416+G424+G429+G437+G442+G447+G455+G460+G470+G480</f>
        <v>2513946.6669499995</v>
      </c>
      <c r="H22" s="130">
        <f>G22/B22*100</f>
        <v>52.746086079909183</v>
      </c>
      <c r="I22" s="130">
        <f t="shared" si="1"/>
        <v>2252182.6400500014</v>
      </c>
      <c r="J22" s="569"/>
    </row>
    <row r="23" spans="1:12" x14ac:dyDescent="0.25">
      <c r="A23" s="62" t="s">
        <v>2</v>
      </c>
      <c r="B23" s="130">
        <f t="shared" si="2"/>
        <v>159672</v>
      </c>
      <c r="C23" s="130">
        <f t="shared" si="2"/>
        <v>67456.868979999999</v>
      </c>
      <c r="D23" s="130">
        <f>C23/B23*100</f>
        <v>42.247149769527532</v>
      </c>
      <c r="E23" s="130">
        <f>+E35+E58+E71+E114+E151+E160+E175+E185+E195+E200+E205+E215+E224+E244+E254+E259+E264+E269+E274+E282+E298+E308+E313+E318+E323+E333+E343+E353+E363+E373+E378+E397+E407+E412+E417+E425+E430+E438+E443+E448+E456+E461+E471+E481</f>
        <v>65716.368979999999</v>
      </c>
      <c r="F23" s="130">
        <f>E23/B23*100</f>
        <v>41.157102672979605</v>
      </c>
      <c r="G23" s="130">
        <f>+G35+G58+G71+G114+G151+G160+G175+G185+G195+G200+G205+G215+G224+G244+G254+G259+G264+G269+G274+G282+G298+G308+G313+G318+G323+G333+G343+G353+G363+G373+G378+G397+G407+G412+G417+G425+G430+G438+G443+G448+G456+G461+G471+G481</f>
        <v>53381.168980000002</v>
      </c>
      <c r="H23" s="130">
        <f>G23/B23*100</f>
        <v>33.431765732251115</v>
      </c>
      <c r="I23" s="130">
        <f t="shared" si="1"/>
        <v>106290.83102</v>
      </c>
      <c r="J23" s="569"/>
    </row>
    <row r="24" spans="1:12" x14ac:dyDescent="0.25">
      <c r="A24" s="60" t="s">
        <v>3</v>
      </c>
      <c r="B24" s="130">
        <f t="shared" si="2"/>
        <v>63008.2</v>
      </c>
      <c r="C24" s="130">
        <f t="shared" si="2"/>
        <v>47939.1</v>
      </c>
      <c r="D24" s="130">
        <f>C24/B24*100</f>
        <v>76.08390653914887</v>
      </c>
      <c r="E24" s="130">
        <f>+E36+E59+E72+E115+E152+E161+E176+E186+E196+E201+E206+E216+E225+E245+E255+E260+E265+E270+E275+E283+E299+E309+E314+E319+E324+E334+E344+E354+E364+E374+E379+E398+E408+E413+E418+E426+E431+E439+E444+E449+E457+E462+E472+E482</f>
        <v>47939.1</v>
      </c>
      <c r="F24" s="130">
        <f>E24/B24*100</f>
        <v>76.08390653914887</v>
      </c>
      <c r="G24" s="130">
        <f>+G36+G59+G72+G115+G152+G161+G176+G186+G196+G201+G206+G216+G225+G245+G255+G260+G265+G270+G275+G283+G299+G309+G314+G319+G324+G334+G344+G354+G364+G374+G379+G398+G408+G413+G418+G426+G431+G439+G444+G449+G457+G462+G472+G482</f>
        <v>47939.1</v>
      </c>
      <c r="H24" s="130">
        <f>G24/B24*100</f>
        <v>76.08390653914887</v>
      </c>
      <c r="I24" s="130">
        <f t="shared" si="1"/>
        <v>15069.099999999999</v>
      </c>
      <c r="J24" s="570"/>
    </row>
    <row r="25" spans="1:12" s="18" customFormat="1" x14ac:dyDescent="0.25">
      <c r="A25" s="481" t="s">
        <v>257</v>
      </c>
      <c r="B25" s="482"/>
      <c r="C25" s="482"/>
      <c r="D25" s="482"/>
      <c r="E25" s="482"/>
      <c r="F25" s="482"/>
      <c r="G25" s="482"/>
      <c r="H25" s="482"/>
      <c r="I25" s="482"/>
      <c r="J25" s="483"/>
      <c r="K25" s="18" t="s">
        <v>260</v>
      </c>
    </row>
    <row r="26" spans="1:12" x14ac:dyDescent="0.25">
      <c r="A26" s="484" t="s">
        <v>278</v>
      </c>
      <c r="B26" s="485"/>
      <c r="C26" s="485"/>
      <c r="D26" s="485"/>
      <c r="E26" s="485"/>
      <c r="F26" s="485"/>
      <c r="G26" s="485"/>
      <c r="H26" s="485"/>
      <c r="I26" s="485"/>
      <c r="J26" s="485"/>
      <c r="K26" s="40"/>
    </row>
    <row r="27" spans="1:12" s="19" customFormat="1" x14ac:dyDescent="0.25">
      <c r="A27" s="468" t="s">
        <v>259</v>
      </c>
      <c r="B27" s="469"/>
      <c r="C27" s="469"/>
      <c r="D27" s="469"/>
      <c r="E27" s="469"/>
      <c r="F27" s="469"/>
      <c r="G27" s="469"/>
      <c r="H27" s="469"/>
      <c r="I27" s="469"/>
      <c r="J27" s="470"/>
      <c r="K27" s="19" t="s">
        <v>43</v>
      </c>
    </row>
    <row r="28" spans="1:12" x14ac:dyDescent="0.25">
      <c r="A28" s="471" t="s">
        <v>45</v>
      </c>
      <c r="B28" s="472"/>
      <c r="C28" s="472"/>
      <c r="D28" s="472"/>
      <c r="E28" s="472"/>
      <c r="F28" s="472"/>
      <c r="G28" s="472"/>
      <c r="H28" s="472"/>
      <c r="I28" s="472"/>
      <c r="J28" s="473"/>
    </row>
    <row r="29" spans="1:12" s="20" customFormat="1" x14ac:dyDescent="0.25">
      <c r="A29" s="474" t="s">
        <v>141</v>
      </c>
      <c r="B29" s="475"/>
      <c r="C29" s="475"/>
      <c r="D29" s="475"/>
      <c r="E29" s="475"/>
      <c r="F29" s="475"/>
      <c r="G29" s="475"/>
      <c r="H29" s="475"/>
      <c r="I29" s="475"/>
      <c r="J29" s="475"/>
      <c r="K29" s="53"/>
    </row>
    <row r="30" spans="1:12" s="20" customFormat="1" x14ac:dyDescent="0.25">
      <c r="A30" s="471" t="s">
        <v>222</v>
      </c>
      <c r="B30" s="472"/>
      <c r="C30" s="472"/>
      <c r="D30" s="472"/>
      <c r="E30" s="472"/>
      <c r="F30" s="472"/>
      <c r="G30" s="472"/>
      <c r="H30" s="472"/>
      <c r="I30" s="472"/>
      <c r="J30" s="472"/>
      <c r="K30" s="52"/>
    </row>
    <row r="31" spans="1:12" x14ac:dyDescent="0.25">
      <c r="A31" s="476" t="s">
        <v>261</v>
      </c>
      <c r="B31" s="477"/>
      <c r="C31" s="477"/>
      <c r="D31" s="477"/>
      <c r="E31" s="477"/>
      <c r="F31" s="477"/>
      <c r="G31" s="477"/>
      <c r="H31" s="477"/>
      <c r="I31" s="477"/>
      <c r="J31" s="477"/>
      <c r="K31" s="54"/>
    </row>
    <row r="32" spans="1:12" ht="75.75" customHeight="1" x14ac:dyDescent="0.25">
      <c r="A32" s="157" t="s">
        <v>46</v>
      </c>
      <c r="B32" s="133">
        <f>SUM(B33:B36)</f>
        <v>96929.9</v>
      </c>
      <c r="C32" s="133">
        <f>SUM(C33:C36)</f>
        <v>81840.899999999994</v>
      </c>
      <c r="D32" s="133">
        <f>C32/B32*100</f>
        <v>84.433079988734121</v>
      </c>
      <c r="E32" s="133">
        <f>SUM(E33:E36)</f>
        <v>81840.899999999994</v>
      </c>
      <c r="F32" s="133">
        <f>E32/B32*100</f>
        <v>84.433079988734121</v>
      </c>
      <c r="G32" s="133">
        <f>SUM(G33:G36)</f>
        <v>74320.2</v>
      </c>
      <c r="H32" s="133">
        <f>G32/B32*100</f>
        <v>76.674173810145277</v>
      </c>
      <c r="I32" s="133">
        <f>B32-G32</f>
        <v>22609.699999999997</v>
      </c>
      <c r="J32" s="591" t="s">
        <v>214</v>
      </c>
      <c r="K32" s="583" t="s">
        <v>223</v>
      </c>
    </row>
    <row r="33" spans="1:11" ht="19.5" x14ac:dyDescent="0.25">
      <c r="A33" s="58" t="s">
        <v>0</v>
      </c>
      <c r="B33" s="133">
        <v>0</v>
      </c>
      <c r="C33" s="133">
        <v>0</v>
      </c>
      <c r="D33" s="133">
        <v>0</v>
      </c>
      <c r="E33" s="133">
        <v>0</v>
      </c>
      <c r="F33" s="133">
        <v>0</v>
      </c>
      <c r="G33" s="133">
        <v>0</v>
      </c>
      <c r="H33" s="133">
        <v>0</v>
      </c>
      <c r="I33" s="133">
        <f>B33-G33</f>
        <v>0</v>
      </c>
      <c r="J33" s="592"/>
      <c r="K33" s="583"/>
    </row>
    <row r="34" spans="1:11" s="1" customFormat="1" ht="19.5" x14ac:dyDescent="0.25">
      <c r="A34" s="58" t="s">
        <v>1</v>
      </c>
      <c r="B34" s="134">
        <v>31891.8</v>
      </c>
      <c r="C34" s="134">
        <v>31891.8</v>
      </c>
      <c r="D34" s="133">
        <f>C34/B34*100</f>
        <v>100</v>
      </c>
      <c r="E34" s="134">
        <v>31891.8</v>
      </c>
      <c r="F34" s="133">
        <f>E34/B34*100</f>
        <v>100</v>
      </c>
      <c r="G34" s="133">
        <v>24798.2</v>
      </c>
      <c r="H34" s="133">
        <f>G34/B34*100</f>
        <v>77.7572918430443</v>
      </c>
      <c r="I34" s="133">
        <f>B34-G34</f>
        <v>7093.5999999999985</v>
      </c>
      <c r="J34" s="592"/>
      <c r="K34" s="583"/>
    </row>
    <row r="35" spans="1:11" x14ac:dyDescent="0.25">
      <c r="A35" s="60" t="s">
        <v>2</v>
      </c>
      <c r="B35" s="135">
        <v>2029.9</v>
      </c>
      <c r="C35" s="135">
        <v>2010</v>
      </c>
      <c r="D35" s="132">
        <f>C35/B35*100</f>
        <v>99.019656140696583</v>
      </c>
      <c r="E35" s="135">
        <v>2010</v>
      </c>
      <c r="F35" s="132">
        <f>E35/B35*100</f>
        <v>99.019656140696583</v>
      </c>
      <c r="G35" s="132">
        <v>1582.9</v>
      </c>
      <c r="H35" s="132">
        <f>G35/B35*100</f>
        <v>77.97921079856151</v>
      </c>
      <c r="I35" s="132">
        <f>B35-G35</f>
        <v>447</v>
      </c>
      <c r="J35" s="592"/>
      <c r="K35" s="583"/>
    </row>
    <row r="36" spans="1:11" x14ac:dyDescent="0.25">
      <c r="A36" s="60" t="s">
        <v>3</v>
      </c>
      <c r="B36" s="135">
        <v>63008.2</v>
      </c>
      <c r="C36" s="135">
        <v>47939.1</v>
      </c>
      <c r="D36" s="132">
        <f>C36/B36*100</f>
        <v>76.08390653914887</v>
      </c>
      <c r="E36" s="135">
        <v>47939.1</v>
      </c>
      <c r="F36" s="132">
        <f>E36/B36*100</f>
        <v>76.08390653914887</v>
      </c>
      <c r="G36" s="132">
        <v>47939.1</v>
      </c>
      <c r="H36" s="132">
        <f>G36/B36*100</f>
        <v>76.08390653914887</v>
      </c>
      <c r="I36" s="132">
        <f>B36-G36</f>
        <v>15069.099999999999</v>
      </c>
      <c r="J36" s="593"/>
      <c r="K36" s="583"/>
    </row>
    <row r="37" spans="1:11" s="106" customFormat="1" x14ac:dyDescent="0.25">
      <c r="A37" s="491" t="s">
        <v>258</v>
      </c>
      <c r="B37" s="492"/>
      <c r="C37" s="492"/>
      <c r="D37" s="492"/>
      <c r="E37" s="492"/>
      <c r="F37" s="492"/>
      <c r="G37" s="492"/>
      <c r="H37" s="492"/>
      <c r="I37" s="492"/>
      <c r="J37" s="493"/>
    </row>
    <row r="38" spans="1:11" s="107" customFormat="1" x14ac:dyDescent="0.25">
      <c r="A38" s="403" t="s">
        <v>13</v>
      </c>
      <c r="B38" s="404"/>
      <c r="C38" s="404"/>
      <c r="D38" s="404"/>
      <c r="E38" s="404"/>
      <c r="F38" s="404"/>
      <c r="G38" s="404"/>
      <c r="H38" s="404"/>
      <c r="I38" s="404"/>
      <c r="J38" s="405"/>
    </row>
    <row r="39" spans="1:11" s="106" customFormat="1" x14ac:dyDescent="0.25">
      <c r="A39" s="491" t="s">
        <v>42</v>
      </c>
      <c r="B39" s="492"/>
      <c r="C39" s="492"/>
      <c r="D39" s="492"/>
      <c r="E39" s="492"/>
      <c r="F39" s="492"/>
      <c r="G39" s="492"/>
      <c r="H39" s="492"/>
      <c r="I39" s="492"/>
      <c r="J39" s="493"/>
    </row>
    <row r="40" spans="1:11" x14ac:dyDescent="0.25">
      <c r="A40" s="484" t="s">
        <v>47</v>
      </c>
      <c r="B40" s="485"/>
      <c r="C40" s="485"/>
      <c r="D40" s="485"/>
      <c r="E40" s="485"/>
      <c r="F40" s="485"/>
      <c r="G40" s="485"/>
      <c r="H40" s="485"/>
      <c r="I40" s="485"/>
      <c r="J40" s="489"/>
    </row>
    <row r="41" spans="1:11" s="20" customFormat="1" x14ac:dyDescent="0.25">
      <c r="A41" s="474" t="s">
        <v>141</v>
      </c>
      <c r="B41" s="475"/>
      <c r="C41" s="475"/>
      <c r="D41" s="475"/>
      <c r="E41" s="475"/>
      <c r="F41" s="475"/>
      <c r="G41" s="475"/>
      <c r="H41" s="475"/>
      <c r="I41" s="475"/>
      <c r="J41" s="490"/>
    </row>
    <row r="42" spans="1:11" s="20" customFormat="1" x14ac:dyDescent="0.25">
      <c r="A42" s="471" t="s">
        <v>262</v>
      </c>
      <c r="B42" s="472"/>
      <c r="C42" s="472"/>
      <c r="D42" s="472"/>
      <c r="E42" s="472"/>
      <c r="F42" s="472"/>
      <c r="G42" s="472"/>
      <c r="H42" s="472"/>
      <c r="I42" s="472"/>
      <c r="J42" s="473"/>
    </row>
    <row r="43" spans="1:11" x14ac:dyDescent="0.25">
      <c r="A43" s="476" t="s">
        <v>261</v>
      </c>
      <c r="B43" s="477"/>
      <c r="C43" s="477"/>
      <c r="D43" s="477"/>
      <c r="E43" s="477"/>
      <c r="F43" s="477"/>
      <c r="G43" s="477"/>
      <c r="H43" s="477"/>
      <c r="I43" s="477"/>
      <c r="J43" s="486"/>
    </row>
    <row r="44" spans="1:11" s="8" customFormat="1" ht="150.75" customHeight="1" x14ac:dyDescent="0.25">
      <c r="A44" s="156" t="s">
        <v>48</v>
      </c>
      <c r="B44" s="133">
        <f>SUM(B45:B48)</f>
        <v>105966.40000000001</v>
      </c>
      <c r="C44" s="133">
        <f>SUM(C45:C48)</f>
        <v>34628</v>
      </c>
      <c r="D44" s="133">
        <f>C44/B44*100</f>
        <v>32.6782829274185</v>
      </c>
      <c r="E44" s="133">
        <f>SUM(E45:E48)</f>
        <v>3051.7</v>
      </c>
      <c r="F44" s="133">
        <f>E44/B44*100</f>
        <v>2.8798751302299594</v>
      </c>
      <c r="G44" s="133">
        <f>SUM(G45:G48)</f>
        <v>19473.600000000002</v>
      </c>
      <c r="H44" s="133">
        <f>G44/B44*100</f>
        <v>18.377145963248729</v>
      </c>
      <c r="I44" s="133">
        <f>B44-G44</f>
        <v>86492.800000000003</v>
      </c>
      <c r="J44" s="568" t="s">
        <v>213</v>
      </c>
      <c r="K44" s="14" t="s">
        <v>21</v>
      </c>
    </row>
    <row r="45" spans="1:11" s="8" customFormat="1" ht="19.5" x14ac:dyDescent="0.25">
      <c r="A45" s="61" t="s">
        <v>0</v>
      </c>
      <c r="B45" s="133">
        <f t="shared" ref="B45:C48" si="3">B51+B56</f>
        <v>0</v>
      </c>
      <c r="C45" s="133">
        <f>C51+C56</f>
        <v>0</v>
      </c>
      <c r="D45" s="133">
        <v>0</v>
      </c>
      <c r="E45" s="133">
        <v>0</v>
      </c>
      <c r="F45" s="133">
        <v>0</v>
      </c>
      <c r="G45" s="133">
        <f>G51+G56</f>
        <v>0</v>
      </c>
      <c r="H45" s="133">
        <v>0</v>
      </c>
      <c r="I45" s="133">
        <f>B45-G45</f>
        <v>0</v>
      </c>
      <c r="J45" s="569"/>
    </row>
    <row r="46" spans="1:11" s="8" customFormat="1" ht="19.5" x14ac:dyDescent="0.25">
      <c r="A46" s="61" t="s">
        <v>1</v>
      </c>
      <c r="B46" s="133">
        <f t="shared" si="3"/>
        <v>103830.40000000001</v>
      </c>
      <c r="C46" s="133">
        <f>C52+C57</f>
        <v>34628</v>
      </c>
      <c r="D46" s="133">
        <f>C46/B46*100</f>
        <v>33.350540882053807</v>
      </c>
      <c r="E46" s="133">
        <f>SUM(E47:E50)</f>
        <v>3051.7</v>
      </c>
      <c r="F46" s="133">
        <f>E46/B46*100</f>
        <v>2.9391199494560354</v>
      </c>
      <c r="G46" s="133">
        <f>G52+G57</f>
        <v>19473.600000000002</v>
      </c>
      <c r="H46" s="133">
        <f>G46/B46*100</f>
        <v>18.75520078897895</v>
      </c>
      <c r="I46" s="133">
        <f>B46-G46</f>
        <v>84356.800000000003</v>
      </c>
      <c r="J46" s="569"/>
    </row>
    <row r="47" spans="1:11" s="8" customFormat="1" x14ac:dyDescent="0.25">
      <c r="A47" s="62" t="s">
        <v>2</v>
      </c>
      <c r="B47" s="132">
        <f t="shared" si="3"/>
        <v>2136</v>
      </c>
      <c r="C47" s="132">
        <v>0</v>
      </c>
      <c r="D47" s="132">
        <f>C47/B47*100</f>
        <v>0</v>
      </c>
      <c r="E47" s="132">
        <v>0</v>
      </c>
      <c r="F47" s="132">
        <v>0</v>
      </c>
      <c r="G47" s="132">
        <v>0</v>
      </c>
      <c r="H47" s="132">
        <f>G47/B47*100</f>
        <v>0</v>
      </c>
      <c r="I47" s="132">
        <f>B47-G47</f>
        <v>2136</v>
      </c>
      <c r="J47" s="569"/>
    </row>
    <row r="48" spans="1:11" s="8" customFormat="1" x14ac:dyDescent="0.25">
      <c r="A48" s="60" t="s">
        <v>3</v>
      </c>
      <c r="B48" s="132">
        <f t="shared" si="3"/>
        <v>0</v>
      </c>
      <c r="C48" s="132">
        <f t="shared" si="3"/>
        <v>0</v>
      </c>
      <c r="D48" s="132">
        <v>0</v>
      </c>
      <c r="E48" s="132">
        <f>E54+E59</f>
        <v>0</v>
      </c>
      <c r="F48" s="132">
        <v>0</v>
      </c>
      <c r="G48" s="132">
        <f>G54+G59</f>
        <v>0</v>
      </c>
      <c r="H48" s="132">
        <v>0</v>
      </c>
      <c r="I48" s="132">
        <f>B48-G48</f>
        <v>0</v>
      </c>
      <c r="J48" s="570"/>
    </row>
    <row r="49" spans="1:11" s="8" customFormat="1" x14ac:dyDescent="0.25">
      <c r="A49" s="63" t="s">
        <v>38</v>
      </c>
      <c r="B49" s="133"/>
      <c r="C49" s="133"/>
      <c r="D49" s="133"/>
      <c r="E49" s="133"/>
      <c r="F49" s="133"/>
      <c r="G49" s="133"/>
      <c r="H49" s="133"/>
      <c r="I49" s="133"/>
      <c r="J49" s="127"/>
    </row>
    <row r="50" spans="1:11" s="8" customFormat="1" x14ac:dyDescent="0.25">
      <c r="A50" s="98" t="s">
        <v>39</v>
      </c>
      <c r="B50" s="133">
        <f>SUM(B51:B54)</f>
        <v>12159.1</v>
      </c>
      <c r="C50" s="133">
        <f>SUM(C51:C54)</f>
        <v>12159.1</v>
      </c>
      <c r="D50" s="133">
        <f>C50/B50*100</f>
        <v>100</v>
      </c>
      <c r="E50" s="133">
        <f>SUM(E51:E54)</f>
        <v>3051.7</v>
      </c>
      <c r="F50" s="133">
        <f>E50/B50*100</f>
        <v>25.098074693028266</v>
      </c>
      <c r="G50" s="133">
        <f>SUM(G51:G54)</f>
        <v>3051.7</v>
      </c>
      <c r="H50" s="133">
        <f>G50/B50*100</f>
        <v>25.098074693028266</v>
      </c>
      <c r="I50" s="133">
        <f t="shared" ref="I50:I59" si="4">B50-G50</f>
        <v>9107.4000000000015</v>
      </c>
      <c r="J50" s="561" t="s">
        <v>211</v>
      </c>
      <c r="K50" s="14" t="s">
        <v>32</v>
      </c>
    </row>
    <row r="51" spans="1:11" s="8" customFormat="1" ht="19.5" x14ac:dyDescent="0.25">
      <c r="A51" s="61" t="s">
        <v>0</v>
      </c>
      <c r="B51" s="133">
        <v>0</v>
      </c>
      <c r="C51" s="133">
        <v>0</v>
      </c>
      <c r="D51" s="133">
        <v>0</v>
      </c>
      <c r="E51" s="133">
        <v>0</v>
      </c>
      <c r="F51" s="133">
        <v>0</v>
      </c>
      <c r="G51" s="133">
        <v>0</v>
      </c>
      <c r="H51" s="133">
        <v>0</v>
      </c>
      <c r="I51" s="133">
        <f t="shared" si="4"/>
        <v>0</v>
      </c>
      <c r="J51" s="562"/>
    </row>
    <row r="52" spans="1:11" s="8" customFormat="1" ht="19.5" x14ac:dyDescent="0.25">
      <c r="A52" s="61" t="s">
        <v>1</v>
      </c>
      <c r="B52" s="133">
        <v>12159.1</v>
      </c>
      <c r="C52" s="133">
        <v>12159.1</v>
      </c>
      <c r="D52" s="133">
        <f>C52/B52*100</f>
        <v>100</v>
      </c>
      <c r="E52" s="133">
        <v>3051.7</v>
      </c>
      <c r="F52" s="133">
        <f>E52/B52*100</f>
        <v>25.098074693028266</v>
      </c>
      <c r="G52" s="133">
        <v>3051.7</v>
      </c>
      <c r="H52" s="133">
        <f>G52/B52*100</f>
        <v>25.098074693028266</v>
      </c>
      <c r="I52" s="133">
        <f t="shared" si="4"/>
        <v>9107.4000000000015</v>
      </c>
      <c r="J52" s="562"/>
    </row>
    <row r="53" spans="1:11" s="8" customFormat="1" x14ac:dyDescent="0.25">
      <c r="A53" s="62" t="s">
        <v>2</v>
      </c>
      <c r="B53" s="132">
        <v>0</v>
      </c>
      <c r="C53" s="132">
        <v>0</v>
      </c>
      <c r="D53" s="132">
        <v>0</v>
      </c>
      <c r="E53" s="132">
        <v>0</v>
      </c>
      <c r="F53" s="132">
        <v>0</v>
      </c>
      <c r="G53" s="132">
        <v>0</v>
      </c>
      <c r="H53" s="132">
        <v>0</v>
      </c>
      <c r="I53" s="132">
        <f t="shared" si="4"/>
        <v>0</v>
      </c>
      <c r="J53" s="562"/>
    </row>
    <row r="54" spans="1:11" s="8" customFormat="1" x14ac:dyDescent="0.25">
      <c r="A54" s="60" t="s">
        <v>3</v>
      </c>
      <c r="B54" s="132">
        <v>0</v>
      </c>
      <c r="C54" s="132">
        <v>0</v>
      </c>
      <c r="D54" s="132">
        <v>0</v>
      </c>
      <c r="E54" s="132">
        <v>0</v>
      </c>
      <c r="F54" s="132">
        <v>0</v>
      </c>
      <c r="G54" s="132">
        <v>0</v>
      </c>
      <c r="H54" s="132">
        <v>0</v>
      </c>
      <c r="I54" s="132">
        <f t="shared" si="4"/>
        <v>0</v>
      </c>
      <c r="J54" s="563"/>
    </row>
    <row r="55" spans="1:11" s="8" customFormat="1" ht="45.75" customHeight="1" x14ac:dyDescent="0.25">
      <c r="A55" s="17" t="s">
        <v>40</v>
      </c>
      <c r="B55" s="133">
        <f>SUM(B56:B59)</f>
        <v>93807.3</v>
      </c>
      <c r="C55" s="133">
        <f>SUM(C56:C59)</f>
        <v>22468.9</v>
      </c>
      <c r="D55" s="133">
        <f>C55/B55*100</f>
        <v>23.952187089917309</v>
      </c>
      <c r="E55" s="133">
        <f>SUM(E56:E59)</f>
        <v>16421.900000000001</v>
      </c>
      <c r="F55" s="133">
        <f>E55/B55*100</f>
        <v>17.50599367000223</v>
      </c>
      <c r="G55" s="133">
        <f>SUM(G56:G59)</f>
        <v>16421.900000000001</v>
      </c>
      <c r="H55" s="133">
        <f>G55/B55*100</f>
        <v>17.50599367000223</v>
      </c>
      <c r="I55" s="133">
        <f t="shared" si="4"/>
        <v>77385.399999999994</v>
      </c>
      <c r="J55" s="561" t="s">
        <v>212</v>
      </c>
      <c r="K55" s="14" t="s">
        <v>41</v>
      </c>
    </row>
    <row r="56" spans="1:11" s="8" customFormat="1" ht="19.5" x14ac:dyDescent="0.25">
      <c r="A56" s="61" t="s">
        <v>0</v>
      </c>
      <c r="B56" s="133">
        <v>0</v>
      </c>
      <c r="C56" s="133">
        <v>0</v>
      </c>
      <c r="D56" s="133">
        <v>0</v>
      </c>
      <c r="E56" s="133">
        <v>0</v>
      </c>
      <c r="F56" s="133">
        <v>0</v>
      </c>
      <c r="G56" s="133">
        <v>0</v>
      </c>
      <c r="H56" s="133">
        <v>0</v>
      </c>
      <c r="I56" s="133">
        <f t="shared" si="4"/>
        <v>0</v>
      </c>
      <c r="J56" s="562"/>
    </row>
    <row r="57" spans="1:11" s="8" customFormat="1" ht="19.5" x14ac:dyDescent="0.25">
      <c r="A57" s="61" t="s">
        <v>1</v>
      </c>
      <c r="B57" s="133">
        <v>91671.3</v>
      </c>
      <c r="C57" s="133">
        <v>22468.9</v>
      </c>
      <c r="D57" s="133">
        <f>C57/B57*100</f>
        <v>24.51028838905961</v>
      </c>
      <c r="E57" s="133">
        <v>16421.900000000001</v>
      </c>
      <c r="F57" s="133">
        <f>E57/B57*100</f>
        <v>17.913894534058098</v>
      </c>
      <c r="G57" s="133">
        <v>16421.900000000001</v>
      </c>
      <c r="H57" s="133">
        <f>G57/B57*100</f>
        <v>17.913894534058098</v>
      </c>
      <c r="I57" s="133">
        <f t="shared" si="4"/>
        <v>75249.399999999994</v>
      </c>
      <c r="J57" s="562"/>
    </row>
    <row r="58" spans="1:11" s="8" customFormat="1" x14ac:dyDescent="0.25">
      <c r="A58" s="62" t="s">
        <v>2</v>
      </c>
      <c r="B58" s="132">
        <v>2136</v>
      </c>
      <c r="C58" s="132">
        <v>0</v>
      </c>
      <c r="D58" s="132">
        <v>0</v>
      </c>
      <c r="E58" s="132">
        <v>0</v>
      </c>
      <c r="F58" s="132">
        <v>0</v>
      </c>
      <c r="G58" s="132">
        <v>0</v>
      </c>
      <c r="H58" s="132">
        <f>G58/B58*100</f>
        <v>0</v>
      </c>
      <c r="I58" s="132">
        <f t="shared" si="4"/>
        <v>2136</v>
      </c>
      <c r="J58" s="562"/>
    </row>
    <row r="59" spans="1:11" x14ac:dyDescent="0.25">
      <c r="A59" s="60" t="s">
        <v>3</v>
      </c>
      <c r="B59" s="132">
        <v>0</v>
      </c>
      <c r="C59" s="132">
        <v>0</v>
      </c>
      <c r="D59" s="132">
        <v>0</v>
      </c>
      <c r="E59" s="132">
        <v>0</v>
      </c>
      <c r="F59" s="132">
        <v>0</v>
      </c>
      <c r="G59" s="132">
        <v>0</v>
      </c>
      <c r="H59" s="132">
        <v>0</v>
      </c>
      <c r="I59" s="132">
        <f t="shared" si="4"/>
        <v>0</v>
      </c>
      <c r="J59" s="563"/>
      <c r="K59" s="33"/>
    </row>
    <row r="60" spans="1:11" s="32" customFormat="1" x14ac:dyDescent="0.25">
      <c r="A60" s="491" t="s">
        <v>258</v>
      </c>
      <c r="B60" s="492"/>
      <c r="C60" s="492"/>
      <c r="D60" s="492"/>
      <c r="E60" s="492"/>
      <c r="F60" s="492"/>
      <c r="G60" s="492"/>
      <c r="H60" s="492"/>
      <c r="I60" s="492"/>
      <c r="J60" s="493"/>
    </row>
    <row r="61" spans="1:11" s="34" customFormat="1" x14ac:dyDescent="0.25">
      <c r="A61" s="403" t="s">
        <v>11</v>
      </c>
      <c r="B61" s="404"/>
      <c r="C61" s="404"/>
      <c r="D61" s="404"/>
      <c r="E61" s="404"/>
      <c r="F61" s="404"/>
      <c r="G61" s="404"/>
      <c r="H61" s="404"/>
      <c r="I61" s="404"/>
      <c r="J61" s="405"/>
    </row>
    <row r="62" spans="1:11" s="34" customFormat="1" x14ac:dyDescent="0.25">
      <c r="A62" s="403" t="s">
        <v>218</v>
      </c>
      <c r="B62" s="404"/>
      <c r="C62" s="404"/>
      <c r="D62" s="404"/>
      <c r="E62" s="404"/>
      <c r="F62" s="404"/>
      <c r="G62" s="404"/>
      <c r="H62" s="404"/>
      <c r="I62" s="404"/>
      <c r="J62" s="405"/>
      <c r="K62" s="35"/>
    </row>
    <row r="63" spans="1:11" x14ac:dyDescent="0.25">
      <c r="A63" s="484" t="s">
        <v>49</v>
      </c>
      <c r="B63" s="485"/>
      <c r="C63" s="485"/>
      <c r="D63" s="485"/>
      <c r="E63" s="485"/>
      <c r="F63" s="485"/>
      <c r="G63" s="485"/>
      <c r="H63" s="485"/>
      <c r="I63" s="485"/>
      <c r="J63" s="489"/>
    </row>
    <row r="64" spans="1:11" s="19" customFormat="1" x14ac:dyDescent="0.25">
      <c r="A64" s="468" t="s">
        <v>8</v>
      </c>
      <c r="B64" s="469"/>
      <c r="C64" s="469"/>
      <c r="D64" s="469"/>
      <c r="E64" s="469"/>
      <c r="F64" s="469"/>
      <c r="G64" s="469"/>
      <c r="H64" s="469"/>
      <c r="I64" s="469"/>
      <c r="J64" s="470"/>
    </row>
    <row r="65" spans="1:12" s="1" customFormat="1" x14ac:dyDescent="0.25">
      <c r="A65" s="484" t="s">
        <v>50</v>
      </c>
      <c r="B65" s="485"/>
      <c r="C65" s="485"/>
      <c r="D65" s="485"/>
      <c r="E65" s="485"/>
      <c r="F65" s="485"/>
      <c r="G65" s="485"/>
      <c r="H65" s="485"/>
      <c r="I65" s="485"/>
      <c r="J65" s="489"/>
    </row>
    <row r="66" spans="1:12" s="36" customFormat="1" x14ac:dyDescent="0.25">
      <c r="A66" s="393" t="s">
        <v>12</v>
      </c>
      <c r="B66" s="394"/>
      <c r="C66" s="394"/>
      <c r="D66" s="394"/>
      <c r="E66" s="394"/>
      <c r="F66" s="394"/>
      <c r="G66" s="394"/>
      <c r="H66" s="394"/>
      <c r="I66" s="394"/>
      <c r="J66" s="395"/>
    </row>
    <row r="67" spans="1:12" s="37" customFormat="1" x14ac:dyDescent="0.25">
      <c r="A67" s="420" t="s">
        <v>219</v>
      </c>
      <c r="B67" s="421"/>
      <c r="C67" s="421"/>
      <c r="D67" s="421"/>
      <c r="E67" s="421"/>
      <c r="F67" s="421"/>
      <c r="G67" s="421"/>
      <c r="H67" s="421"/>
      <c r="I67" s="421"/>
      <c r="J67" s="422"/>
    </row>
    <row r="68" spans="1:12" ht="56.25" x14ac:dyDescent="0.25">
      <c r="A68" s="156" t="s">
        <v>51</v>
      </c>
      <c r="B68" s="133">
        <f>SUM(B69:B72)</f>
        <v>118497.2</v>
      </c>
      <c r="C68" s="133">
        <f>SUM(C69:C72)</f>
        <v>101462.90000000001</v>
      </c>
      <c r="D68" s="133">
        <f>C68/B68*100</f>
        <v>85.624723622161554</v>
      </c>
      <c r="E68" s="133">
        <f>SUM(E69:E72)</f>
        <v>101462.90000000001</v>
      </c>
      <c r="F68" s="133">
        <f>E68/B68*100</f>
        <v>85.624723622161554</v>
      </c>
      <c r="G68" s="133">
        <f>SUM(G69:G72)</f>
        <v>101462.90000000001</v>
      </c>
      <c r="H68" s="133">
        <f>G68/B68*100</f>
        <v>85.624723622161554</v>
      </c>
      <c r="I68" s="133">
        <f>B68-G68</f>
        <v>17034.299999999988</v>
      </c>
      <c r="J68" s="568" t="s">
        <v>145</v>
      </c>
      <c r="K68" s="590" t="s">
        <v>44</v>
      </c>
      <c r="L68" s="590" t="s">
        <v>17</v>
      </c>
    </row>
    <row r="69" spans="1:12" ht="19.5" x14ac:dyDescent="0.25">
      <c r="A69" s="64" t="s">
        <v>0</v>
      </c>
      <c r="B69" s="133">
        <v>0</v>
      </c>
      <c r="C69" s="133">
        <v>0</v>
      </c>
      <c r="D69" s="133">
        <v>0</v>
      </c>
      <c r="E69" s="133">
        <v>0</v>
      </c>
      <c r="F69" s="133">
        <v>0</v>
      </c>
      <c r="G69" s="133">
        <v>0</v>
      </c>
      <c r="H69" s="133">
        <v>0</v>
      </c>
      <c r="I69" s="133">
        <f>B69-G69</f>
        <v>0</v>
      </c>
      <c r="J69" s="569"/>
      <c r="K69" s="590"/>
      <c r="L69" s="590"/>
    </row>
    <row r="70" spans="1:12" ht="19.5" x14ac:dyDescent="0.25">
      <c r="A70" s="64" t="s">
        <v>1</v>
      </c>
      <c r="B70" s="133">
        <v>111387.4</v>
      </c>
      <c r="C70" s="133">
        <v>95375.1</v>
      </c>
      <c r="D70" s="133">
        <f>C70/B70*100</f>
        <v>85.624675681450512</v>
      </c>
      <c r="E70" s="133">
        <v>95375.1</v>
      </c>
      <c r="F70" s="133">
        <f>E70/B70*100</f>
        <v>85.624675681450512</v>
      </c>
      <c r="G70" s="133">
        <v>95375.1</v>
      </c>
      <c r="H70" s="133">
        <f>G70/B70*100</f>
        <v>85.624675681450512</v>
      </c>
      <c r="I70" s="133">
        <f>B70-G70</f>
        <v>16012.299999999988</v>
      </c>
      <c r="J70" s="569"/>
      <c r="K70" s="590"/>
      <c r="L70" s="590"/>
    </row>
    <row r="71" spans="1:12" x14ac:dyDescent="0.25">
      <c r="A71" s="65" t="s">
        <v>2</v>
      </c>
      <c r="B71" s="132">
        <v>7109.8</v>
      </c>
      <c r="C71" s="132">
        <v>6087.8</v>
      </c>
      <c r="D71" s="132">
        <f>C71/B71*100</f>
        <v>85.625474696897243</v>
      </c>
      <c r="E71" s="132">
        <v>6087.8</v>
      </c>
      <c r="F71" s="132">
        <f>E71/B71*100</f>
        <v>85.625474696897243</v>
      </c>
      <c r="G71" s="132">
        <v>6087.8</v>
      </c>
      <c r="H71" s="132">
        <f>G71/B71*100</f>
        <v>85.625474696897243</v>
      </c>
      <c r="I71" s="132">
        <f>B71-G71</f>
        <v>1022</v>
      </c>
      <c r="J71" s="569"/>
      <c r="K71" s="590"/>
      <c r="L71" s="590"/>
    </row>
    <row r="72" spans="1:12" x14ac:dyDescent="0.25">
      <c r="A72" s="60" t="s">
        <v>3</v>
      </c>
      <c r="B72" s="132">
        <v>0</v>
      </c>
      <c r="C72" s="132">
        <v>0</v>
      </c>
      <c r="D72" s="132">
        <v>0</v>
      </c>
      <c r="E72" s="132">
        <v>0</v>
      </c>
      <c r="F72" s="132">
        <v>0</v>
      </c>
      <c r="G72" s="132">
        <v>0</v>
      </c>
      <c r="H72" s="132">
        <v>0</v>
      </c>
      <c r="I72" s="132">
        <f>B72-G72</f>
        <v>0</v>
      </c>
      <c r="J72" s="570"/>
      <c r="K72" s="38"/>
      <c r="L72" s="38"/>
    </row>
    <row r="73" spans="1:12" x14ac:dyDescent="0.25">
      <c r="A73" s="491" t="s">
        <v>263</v>
      </c>
      <c r="B73" s="492"/>
      <c r="C73" s="492"/>
      <c r="D73" s="492"/>
      <c r="E73" s="492"/>
      <c r="F73" s="492"/>
      <c r="G73" s="492"/>
      <c r="H73" s="492"/>
      <c r="I73" s="492"/>
      <c r="J73" s="493"/>
    </row>
    <row r="74" spans="1:12" x14ac:dyDescent="0.25">
      <c r="A74" s="481" t="s">
        <v>264</v>
      </c>
      <c r="B74" s="482"/>
      <c r="C74" s="482"/>
      <c r="D74" s="482"/>
      <c r="E74" s="482"/>
      <c r="F74" s="482"/>
      <c r="G74" s="482"/>
      <c r="H74" s="482"/>
      <c r="I74" s="482"/>
      <c r="J74" s="483"/>
      <c r="K74" s="2" t="s">
        <v>33</v>
      </c>
    </row>
    <row r="75" spans="1:12" x14ac:dyDescent="0.25">
      <c r="A75" s="484" t="s">
        <v>265</v>
      </c>
      <c r="B75" s="485"/>
      <c r="C75" s="485"/>
      <c r="D75" s="485"/>
      <c r="E75" s="485"/>
      <c r="F75" s="485"/>
      <c r="G75" s="485"/>
      <c r="H75" s="485"/>
      <c r="I75" s="485"/>
      <c r="J75" s="489"/>
    </row>
    <row r="76" spans="1:12" x14ac:dyDescent="0.25">
      <c r="A76" s="468" t="s">
        <v>266</v>
      </c>
      <c r="B76" s="469"/>
      <c r="C76" s="469"/>
      <c r="D76" s="469"/>
      <c r="E76" s="469"/>
      <c r="F76" s="469"/>
      <c r="G76" s="469"/>
      <c r="H76" s="469"/>
      <c r="I76" s="469"/>
      <c r="J76" s="470"/>
      <c r="K76" s="2" t="s">
        <v>34</v>
      </c>
    </row>
    <row r="77" spans="1:12" x14ac:dyDescent="0.25">
      <c r="A77" s="484" t="s">
        <v>267</v>
      </c>
      <c r="B77" s="485"/>
      <c r="C77" s="485"/>
      <c r="D77" s="485"/>
      <c r="E77" s="485"/>
      <c r="F77" s="485"/>
      <c r="G77" s="485"/>
      <c r="H77" s="485"/>
      <c r="I77" s="485"/>
      <c r="J77" s="489"/>
    </row>
    <row r="78" spans="1:12" x14ac:dyDescent="0.25">
      <c r="A78" s="474" t="s">
        <v>153</v>
      </c>
      <c r="B78" s="475"/>
      <c r="C78" s="475"/>
      <c r="D78" s="475"/>
      <c r="E78" s="475"/>
      <c r="F78" s="475"/>
      <c r="G78" s="475"/>
      <c r="H78" s="475"/>
      <c r="I78" s="475"/>
      <c r="J78" s="490"/>
    </row>
    <row r="79" spans="1:12" x14ac:dyDescent="0.25">
      <c r="A79" s="471" t="s">
        <v>267</v>
      </c>
      <c r="B79" s="472"/>
      <c r="C79" s="472"/>
      <c r="D79" s="472"/>
      <c r="E79" s="472"/>
      <c r="F79" s="472"/>
      <c r="G79" s="472"/>
      <c r="H79" s="472"/>
      <c r="I79" s="472"/>
      <c r="J79" s="473"/>
    </row>
    <row r="80" spans="1:12" x14ac:dyDescent="0.25">
      <c r="A80" s="506" t="s">
        <v>35</v>
      </c>
      <c r="B80" s="507"/>
      <c r="C80" s="507"/>
      <c r="D80" s="507"/>
      <c r="E80" s="507"/>
      <c r="F80" s="507"/>
      <c r="G80" s="507"/>
      <c r="H80" s="507"/>
      <c r="I80" s="507"/>
      <c r="J80" s="508"/>
    </row>
    <row r="81" spans="1:11" s="8" customFormat="1" x14ac:dyDescent="0.25">
      <c r="A81" s="403" t="s">
        <v>14</v>
      </c>
      <c r="B81" s="404"/>
      <c r="C81" s="404"/>
      <c r="D81" s="404"/>
      <c r="E81" s="404"/>
      <c r="F81" s="404"/>
      <c r="G81" s="404"/>
      <c r="H81" s="404"/>
      <c r="I81" s="404"/>
      <c r="J81" s="405"/>
    </row>
    <row r="82" spans="1:11" x14ac:dyDescent="0.25">
      <c r="A82" s="403" t="s">
        <v>36</v>
      </c>
      <c r="B82" s="404"/>
      <c r="C82" s="404"/>
      <c r="D82" s="404"/>
      <c r="E82" s="404"/>
      <c r="F82" s="404"/>
      <c r="G82" s="404"/>
      <c r="H82" s="404"/>
      <c r="I82" s="404"/>
      <c r="J82" s="405"/>
    </row>
    <row r="83" spans="1:11" ht="156" customHeight="1" x14ac:dyDescent="0.25">
      <c r="A83" s="153" t="s">
        <v>52</v>
      </c>
      <c r="B83" s="133">
        <f>SUM(B84:B87)</f>
        <v>526916.80000000005</v>
      </c>
      <c r="C83" s="133">
        <f>SUM(C84:C87)</f>
        <v>164552.09999999998</v>
      </c>
      <c r="D83" s="133">
        <f>C83/B83*100</f>
        <v>31.229237708875473</v>
      </c>
      <c r="E83" s="133">
        <f>SUM(E84:E87)</f>
        <v>164521.09999999998</v>
      </c>
      <c r="F83" s="133">
        <f>E83/B83*100</f>
        <v>31.223354427112582</v>
      </c>
      <c r="G83" s="133">
        <f>SUM(G84:G87)</f>
        <v>164521.09999999998</v>
      </c>
      <c r="H83" s="133">
        <f>G83/B83*100</f>
        <v>31.223354427112582</v>
      </c>
      <c r="I83" s="133">
        <f>B83-G83</f>
        <v>362395.70000000007</v>
      </c>
      <c r="J83" s="568" t="s">
        <v>146</v>
      </c>
      <c r="K83" s="587" t="s">
        <v>32</v>
      </c>
    </row>
    <row r="84" spans="1:11" s="7" customFormat="1" ht="19.5" x14ac:dyDescent="0.25">
      <c r="A84" s="64" t="s">
        <v>0</v>
      </c>
      <c r="B84" s="133">
        <v>0</v>
      </c>
      <c r="C84" s="133">
        <v>0</v>
      </c>
      <c r="D84" s="133">
        <v>0</v>
      </c>
      <c r="E84" s="133">
        <v>0</v>
      </c>
      <c r="F84" s="133">
        <v>0</v>
      </c>
      <c r="G84" s="133">
        <v>0</v>
      </c>
      <c r="H84" s="133">
        <v>0</v>
      </c>
      <c r="I84" s="133">
        <f>B84-G84</f>
        <v>0</v>
      </c>
      <c r="J84" s="569"/>
      <c r="K84" s="587"/>
    </row>
    <row r="85" spans="1:11" s="4" customFormat="1" ht="19.5" x14ac:dyDescent="0.25">
      <c r="A85" s="66" t="s">
        <v>1</v>
      </c>
      <c r="B85" s="133">
        <v>495301.8</v>
      </c>
      <c r="C85" s="133">
        <v>154649.79999999999</v>
      </c>
      <c r="D85" s="133">
        <f>C85/B85*100</f>
        <v>31.223347058298597</v>
      </c>
      <c r="E85" s="133">
        <v>154649.79999999999</v>
      </c>
      <c r="F85" s="133">
        <f>E85/B85*100</f>
        <v>31.223347058298597</v>
      </c>
      <c r="G85" s="133">
        <v>154649.79999999999</v>
      </c>
      <c r="H85" s="133">
        <f>G85/B85*100</f>
        <v>31.223347058298597</v>
      </c>
      <c r="I85" s="133">
        <f>B85-G85</f>
        <v>340652</v>
      </c>
      <c r="J85" s="569"/>
      <c r="K85" s="587"/>
    </row>
    <row r="86" spans="1:11" x14ac:dyDescent="0.25">
      <c r="A86" s="67" t="s">
        <v>2</v>
      </c>
      <c r="B86" s="132">
        <v>31615</v>
      </c>
      <c r="C86" s="132">
        <v>9902.2999999999993</v>
      </c>
      <c r="D86" s="132">
        <f>C86/B86*100</f>
        <v>31.3215245927566</v>
      </c>
      <c r="E86" s="132">
        <v>9871.2999999999993</v>
      </c>
      <c r="F86" s="132">
        <f>E86/B86*100</f>
        <v>31.223469871896249</v>
      </c>
      <c r="G86" s="132">
        <v>9871.2999999999993</v>
      </c>
      <c r="H86" s="132">
        <f>G86/B86*100</f>
        <v>31.223469871896249</v>
      </c>
      <c r="I86" s="132">
        <f>B86-G86</f>
        <v>21743.7</v>
      </c>
      <c r="J86" s="569"/>
      <c r="K86" s="587"/>
    </row>
    <row r="87" spans="1:11" x14ac:dyDescent="0.25">
      <c r="A87" s="60" t="s">
        <v>3</v>
      </c>
      <c r="B87" s="132">
        <v>0</v>
      </c>
      <c r="C87" s="132">
        <v>0</v>
      </c>
      <c r="D87" s="132">
        <v>0</v>
      </c>
      <c r="E87" s="132">
        <v>0</v>
      </c>
      <c r="F87" s="132">
        <v>0</v>
      </c>
      <c r="G87" s="132">
        <v>0</v>
      </c>
      <c r="H87" s="132">
        <v>0</v>
      </c>
      <c r="I87" s="132">
        <f>B87-G87</f>
        <v>0</v>
      </c>
      <c r="J87" s="570"/>
      <c r="K87" s="39"/>
    </row>
    <row r="88" spans="1:11" s="32" customFormat="1" ht="20.100000000000001" customHeight="1" x14ac:dyDescent="0.25">
      <c r="A88" s="491" t="s">
        <v>208</v>
      </c>
      <c r="B88" s="492"/>
      <c r="C88" s="492"/>
      <c r="D88" s="492"/>
      <c r="E88" s="492"/>
      <c r="F88" s="492"/>
      <c r="G88" s="492"/>
      <c r="H88" s="492"/>
      <c r="I88" s="492"/>
      <c r="J88" s="493"/>
      <c r="K88" s="32" t="s">
        <v>32</v>
      </c>
    </row>
    <row r="89" spans="1:11" s="6" customFormat="1" ht="20.100000000000001" customHeight="1" x14ac:dyDescent="0.25">
      <c r="A89" s="403" t="s">
        <v>209</v>
      </c>
      <c r="B89" s="404"/>
      <c r="C89" s="404"/>
      <c r="D89" s="404"/>
      <c r="E89" s="404"/>
      <c r="F89" s="404"/>
      <c r="G89" s="404"/>
      <c r="H89" s="404"/>
      <c r="I89" s="404"/>
      <c r="J89" s="405"/>
    </row>
    <row r="90" spans="1:11" s="6" customFormat="1" ht="20.100000000000001" customHeight="1" x14ac:dyDescent="0.25">
      <c r="A90" s="403" t="s">
        <v>210</v>
      </c>
      <c r="B90" s="404"/>
      <c r="C90" s="404"/>
      <c r="D90" s="404"/>
      <c r="E90" s="404"/>
      <c r="F90" s="404"/>
      <c r="G90" s="404"/>
      <c r="H90" s="404"/>
      <c r="I90" s="404"/>
      <c r="J90" s="405"/>
    </row>
    <row r="91" spans="1:11" ht="63" customHeight="1" x14ac:dyDescent="0.25">
      <c r="A91" s="153" t="s">
        <v>284</v>
      </c>
      <c r="B91" s="133">
        <f>SUM(B92:B95)</f>
        <v>10000</v>
      </c>
      <c r="C91" s="133">
        <f>SUM(C92:C95)</f>
        <v>0</v>
      </c>
      <c r="D91" s="133">
        <f>C91/B91*100</f>
        <v>0</v>
      </c>
      <c r="E91" s="133">
        <f>E92+E93+E94+E95</f>
        <v>0</v>
      </c>
      <c r="F91" s="133">
        <f>E91/B91*100</f>
        <v>0</v>
      </c>
      <c r="G91" s="133">
        <f>G92+G93+G94+G95</f>
        <v>0</v>
      </c>
      <c r="H91" s="133">
        <f>G91/B91*100</f>
        <v>0</v>
      </c>
      <c r="I91" s="133">
        <f>B91-G91</f>
        <v>10000</v>
      </c>
      <c r="J91" s="561" t="s">
        <v>283</v>
      </c>
      <c r="K91" s="15" t="s">
        <v>32</v>
      </c>
    </row>
    <row r="92" spans="1:11" ht="19.5" x14ac:dyDescent="0.25">
      <c r="A92" s="58" t="s">
        <v>0</v>
      </c>
      <c r="B92" s="133">
        <v>0</v>
      </c>
      <c r="C92" s="133">
        <v>0</v>
      </c>
      <c r="D92" s="133">
        <v>0</v>
      </c>
      <c r="E92" s="133">
        <v>0</v>
      </c>
      <c r="F92" s="133">
        <v>0</v>
      </c>
      <c r="G92" s="133">
        <v>0</v>
      </c>
      <c r="H92" s="133">
        <v>0</v>
      </c>
      <c r="I92" s="133">
        <f>B92-G92</f>
        <v>0</v>
      </c>
      <c r="J92" s="562"/>
    </row>
    <row r="93" spans="1:11" ht="19.5" x14ac:dyDescent="0.25">
      <c r="A93" s="58" t="s">
        <v>1</v>
      </c>
      <c r="B93" s="133">
        <v>9400</v>
      </c>
      <c r="C93" s="133">
        <v>0</v>
      </c>
      <c r="D93" s="133">
        <v>0</v>
      </c>
      <c r="E93" s="133">
        <v>0</v>
      </c>
      <c r="F93" s="133">
        <v>0</v>
      </c>
      <c r="G93" s="133">
        <v>0</v>
      </c>
      <c r="H93" s="133">
        <f>G93/B93*100</f>
        <v>0</v>
      </c>
      <c r="I93" s="133">
        <f>B93-G93</f>
        <v>9400</v>
      </c>
      <c r="J93" s="562"/>
    </row>
    <row r="94" spans="1:11" x14ac:dyDescent="0.25">
      <c r="A94" s="60" t="s">
        <v>2</v>
      </c>
      <c r="B94" s="132">
        <v>600</v>
      </c>
      <c r="C94" s="132">
        <v>0</v>
      </c>
      <c r="D94" s="132">
        <v>0</v>
      </c>
      <c r="E94" s="132">
        <v>0</v>
      </c>
      <c r="F94" s="132">
        <v>0</v>
      </c>
      <c r="G94" s="132">
        <v>0</v>
      </c>
      <c r="H94" s="132">
        <f>G94/B94*100</f>
        <v>0</v>
      </c>
      <c r="I94" s="132">
        <f>B94-G94</f>
        <v>600</v>
      </c>
      <c r="J94" s="562"/>
    </row>
    <row r="95" spans="1:11" x14ac:dyDescent="0.25">
      <c r="A95" s="60" t="s">
        <v>3</v>
      </c>
      <c r="B95" s="132">
        <v>0</v>
      </c>
      <c r="C95" s="132">
        <v>0</v>
      </c>
      <c r="D95" s="132">
        <v>0</v>
      </c>
      <c r="E95" s="132">
        <v>0</v>
      </c>
      <c r="F95" s="132">
        <v>0</v>
      </c>
      <c r="G95" s="132">
        <v>0</v>
      </c>
      <c r="H95" s="132">
        <v>0</v>
      </c>
      <c r="I95" s="132">
        <f>B95-G95</f>
        <v>0</v>
      </c>
      <c r="J95" s="563"/>
    </row>
    <row r="96" spans="1:11" s="19" customFormat="1" x14ac:dyDescent="0.25">
      <c r="A96" s="468" t="s">
        <v>224</v>
      </c>
      <c r="B96" s="469"/>
      <c r="C96" s="469"/>
      <c r="D96" s="469"/>
      <c r="E96" s="469"/>
      <c r="F96" s="469"/>
      <c r="G96" s="469"/>
      <c r="H96" s="469"/>
      <c r="I96" s="469"/>
      <c r="J96" s="470"/>
    </row>
    <row r="97" spans="1:11" x14ac:dyDescent="0.25">
      <c r="A97" s="584" t="s">
        <v>53</v>
      </c>
      <c r="B97" s="585"/>
      <c r="C97" s="585"/>
      <c r="D97" s="585"/>
      <c r="E97" s="585"/>
      <c r="F97" s="585"/>
      <c r="G97" s="585"/>
      <c r="H97" s="585"/>
      <c r="I97" s="585"/>
      <c r="J97" s="586"/>
    </row>
    <row r="98" spans="1:11" ht="18.75" customHeight="1" x14ac:dyDescent="0.25">
      <c r="A98" s="474" t="s">
        <v>141</v>
      </c>
      <c r="B98" s="475"/>
      <c r="C98" s="475"/>
      <c r="D98" s="475"/>
      <c r="E98" s="475"/>
      <c r="F98" s="475"/>
      <c r="G98" s="475"/>
      <c r="H98" s="475"/>
      <c r="I98" s="475"/>
      <c r="J98" s="490"/>
    </row>
    <row r="99" spans="1:11" x14ac:dyDescent="0.25">
      <c r="A99" s="476" t="s">
        <v>225</v>
      </c>
      <c r="B99" s="477"/>
      <c r="C99" s="477"/>
      <c r="D99" s="477"/>
      <c r="E99" s="477"/>
      <c r="F99" s="477"/>
      <c r="G99" s="477"/>
      <c r="H99" s="477"/>
      <c r="I99" s="477"/>
      <c r="J99" s="486"/>
    </row>
    <row r="100" spans="1:11" ht="112.5" x14ac:dyDescent="0.25">
      <c r="A100" s="153" t="s">
        <v>54</v>
      </c>
      <c r="B100" s="133">
        <f>SUM(B101:B104)</f>
        <v>16979.899999999998</v>
      </c>
      <c r="C100" s="133">
        <f>SUM(C101:C104)</f>
        <v>13297.9</v>
      </c>
      <c r="D100" s="133">
        <f>C100/B100*100</f>
        <v>78.315537782908024</v>
      </c>
      <c r="E100" s="133">
        <f>SUM(E101:E104)</f>
        <v>13297.9</v>
      </c>
      <c r="F100" s="133">
        <f>E100/B100*100</f>
        <v>78.315537782908024</v>
      </c>
      <c r="G100" s="133">
        <f>SUM(G101:G104)</f>
        <v>13297.9</v>
      </c>
      <c r="H100" s="136">
        <f>G100/B100*100</f>
        <v>78.315537782908024</v>
      </c>
      <c r="I100" s="133">
        <f>B100-G100</f>
        <v>3681.9999999999982</v>
      </c>
      <c r="J100" s="568" t="s">
        <v>147</v>
      </c>
      <c r="K100" s="583" t="s">
        <v>143</v>
      </c>
    </row>
    <row r="101" spans="1:11" ht="19.5" x14ac:dyDescent="0.25">
      <c r="A101" s="68" t="s">
        <v>0</v>
      </c>
      <c r="B101" s="133">
        <f>B107+B112</f>
        <v>0</v>
      </c>
      <c r="C101" s="133">
        <f>C107+C112</f>
        <v>0</v>
      </c>
      <c r="D101" s="133">
        <v>0</v>
      </c>
      <c r="E101" s="133">
        <f>E107+E112</f>
        <v>0</v>
      </c>
      <c r="F101" s="133">
        <v>0</v>
      </c>
      <c r="G101" s="133">
        <f>G107+G112</f>
        <v>0</v>
      </c>
      <c r="H101" s="137">
        <v>0</v>
      </c>
      <c r="I101" s="133">
        <f>B101-G101</f>
        <v>0</v>
      </c>
      <c r="J101" s="569"/>
      <c r="K101" s="583"/>
    </row>
    <row r="102" spans="1:11" ht="19.5" x14ac:dyDescent="0.25">
      <c r="A102" s="68" t="s">
        <v>1</v>
      </c>
      <c r="B102" s="133">
        <f>B108+B113</f>
        <v>16979.899999999998</v>
      </c>
      <c r="C102" s="133">
        <f t="shared" ref="B102:C104" si="5">C108+C113</f>
        <v>13297.9</v>
      </c>
      <c r="D102" s="133">
        <f>C102/B102*100</f>
        <v>78.315537782908024</v>
      </c>
      <c r="E102" s="133">
        <f>E108+E113</f>
        <v>13297.9</v>
      </c>
      <c r="F102" s="133">
        <f>E102/B102*100</f>
        <v>78.315537782908024</v>
      </c>
      <c r="G102" s="133">
        <f>G108+G113</f>
        <v>13297.9</v>
      </c>
      <c r="H102" s="137">
        <f>G102/B102*100</f>
        <v>78.315537782908024</v>
      </c>
      <c r="I102" s="133">
        <f>B102-G102</f>
        <v>3681.9999999999982</v>
      </c>
      <c r="J102" s="569"/>
      <c r="K102" s="583"/>
    </row>
    <row r="103" spans="1:11" x14ac:dyDescent="0.25">
      <c r="A103" s="69" t="s">
        <v>2</v>
      </c>
      <c r="B103" s="132">
        <f t="shared" si="5"/>
        <v>0</v>
      </c>
      <c r="C103" s="132">
        <f t="shared" si="5"/>
        <v>0</v>
      </c>
      <c r="D103" s="132">
        <v>0</v>
      </c>
      <c r="E103" s="132">
        <f>E109+E114</f>
        <v>0</v>
      </c>
      <c r="F103" s="136">
        <v>0</v>
      </c>
      <c r="G103" s="132">
        <f>G109+G114</f>
        <v>0</v>
      </c>
      <c r="H103" s="136">
        <v>0</v>
      </c>
      <c r="I103" s="132">
        <f>B103-G103</f>
        <v>0</v>
      </c>
      <c r="J103" s="569"/>
      <c r="K103" s="583"/>
    </row>
    <row r="104" spans="1:11" x14ac:dyDescent="0.25">
      <c r="A104" s="69" t="s">
        <v>3</v>
      </c>
      <c r="B104" s="132">
        <f t="shared" si="5"/>
        <v>0</v>
      </c>
      <c r="C104" s="132">
        <f t="shared" si="5"/>
        <v>0</v>
      </c>
      <c r="D104" s="132">
        <v>0</v>
      </c>
      <c r="E104" s="132">
        <f>E110+E115</f>
        <v>0</v>
      </c>
      <c r="F104" s="136">
        <v>0</v>
      </c>
      <c r="G104" s="132">
        <f>G110+G115</f>
        <v>0</v>
      </c>
      <c r="H104" s="136">
        <v>0</v>
      </c>
      <c r="I104" s="132">
        <f>B104-G104</f>
        <v>0</v>
      </c>
      <c r="J104" s="570"/>
      <c r="K104" s="583"/>
    </row>
    <row r="105" spans="1:11" s="8" customFormat="1" x14ac:dyDescent="0.25">
      <c r="A105" s="484" t="s">
        <v>38</v>
      </c>
      <c r="B105" s="485"/>
      <c r="C105" s="485"/>
      <c r="D105" s="485"/>
      <c r="E105" s="485"/>
      <c r="F105" s="485"/>
      <c r="G105" s="485"/>
      <c r="H105" s="485"/>
      <c r="I105" s="485"/>
      <c r="J105" s="485"/>
      <c r="K105" s="97"/>
    </row>
    <row r="106" spans="1:11" s="8" customFormat="1" x14ac:dyDescent="0.25">
      <c r="A106" s="98" t="s">
        <v>39</v>
      </c>
      <c r="B106" s="133">
        <f>SUM(B107:B110)</f>
        <v>16878.599999999999</v>
      </c>
      <c r="C106" s="133">
        <f>SUM(C107:C110)</f>
        <v>13252.4</v>
      </c>
      <c r="D106" s="133">
        <f>C106/B106*100</f>
        <v>78.51599066273269</v>
      </c>
      <c r="E106" s="133">
        <f>SUM(E107:E110)</f>
        <v>13252.4</v>
      </c>
      <c r="F106" s="133">
        <f>E106/B106*100</f>
        <v>78.51599066273269</v>
      </c>
      <c r="G106" s="133">
        <f>SUM(G107:G110)</f>
        <v>13252.4</v>
      </c>
      <c r="H106" s="133">
        <f>G106/B106*100</f>
        <v>78.51599066273269</v>
      </c>
      <c r="I106" s="133">
        <f t="shared" ref="I106:I115" si="6">B106-G106</f>
        <v>3626.1999999999989</v>
      </c>
      <c r="J106" s="542" t="s">
        <v>122</v>
      </c>
      <c r="K106" s="97"/>
    </row>
    <row r="107" spans="1:11" s="8" customFormat="1" ht="19.5" x14ac:dyDescent="0.25">
      <c r="A107" s="99" t="s">
        <v>0</v>
      </c>
      <c r="B107" s="133">
        <v>0</v>
      </c>
      <c r="C107" s="133">
        <v>0</v>
      </c>
      <c r="D107" s="133">
        <v>0</v>
      </c>
      <c r="E107" s="133">
        <v>0</v>
      </c>
      <c r="F107" s="133">
        <v>0</v>
      </c>
      <c r="G107" s="133">
        <v>0</v>
      </c>
      <c r="H107" s="133">
        <v>0</v>
      </c>
      <c r="I107" s="133">
        <f t="shared" si="6"/>
        <v>0</v>
      </c>
      <c r="J107" s="543"/>
      <c r="K107" s="97"/>
    </row>
    <row r="108" spans="1:11" s="8" customFormat="1" ht="19.5" x14ac:dyDescent="0.25">
      <c r="A108" s="99" t="s">
        <v>1</v>
      </c>
      <c r="B108" s="133">
        <v>16878.599999999999</v>
      </c>
      <c r="C108" s="133">
        <v>13252.4</v>
      </c>
      <c r="D108" s="133">
        <f>C108/B108*100</f>
        <v>78.51599066273269</v>
      </c>
      <c r="E108" s="133">
        <v>13252.4</v>
      </c>
      <c r="F108" s="133">
        <f>E108/B108*100</f>
        <v>78.51599066273269</v>
      </c>
      <c r="G108" s="133">
        <v>13252.4</v>
      </c>
      <c r="H108" s="133">
        <f>G108/B108*100</f>
        <v>78.51599066273269</v>
      </c>
      <c r="I108" s="133">
        <f t="shared" si="6"/>
        <v>3626.1999999999989</v>
      </c>
      <c r="J108" s="543"/>
      <c r="K108" s="97"/>
    </row>
    <row r="109" spans="1:11" s="8" customFormat="1" x14ac:dyDescent="0.25">
      <c r="A109" s="100" t="s">
        <v>2</v>
      </c>
      <c r="B109" s="132">
        <v>0</v>
      </c>
      <c r="C109" s="132">
        <v>0</v>
      </c>
      <c r="D109" s="132">
        <v>0</v>
      </c>
      <c r="E109" s="132">
        <v>0</v>
      </c>
      <c r="F109" s="132">
        <v>0</v>
      </c>
      <c r="G109" s="132">
        <v>0</v>
      </c>
      <c r="H109" s="132">
        <v>0</v>
      </c>
      <c r="I109" s="132">
        <f t="shared" si="6"/>
        <v>0</v>
      </c>
      <c r="J109" s="543"/>
      <c r="K109" s="97"/>
    </row>
    <row r="110" spans="1:11" s="8" customFormat="1" x14ac:dyDescent="0.25">
      <c r="A110" s="101" t="s">
        <v>3</v>
      </c>
      <c r="B110" s="132">
        <v>0</v>
      </c>
      <c r="C110" s="132">
        <v>0</v>
      </c>
      <c r="D110" s="132">
        <v>0</v>
      </c>
      <c r="E110" s="132">
        <v>0</v>
      </c>
      <c r="F110" s="132">
        <v>0</v>
      </c>
      <c r="G110" s="132">
        <v>0</v>
      </c>
      <c r="H110" s="132">
        <v>0</v>
      </c>
      <c r="I110" s="132">
        <f t="shared" si="6"/>
        <v>0</v>
      </c>
      <c r="J110" s="544"/>
      <c r="K110" s="97"/>
    </row>
    <row r="111" spans="1:11" s="8" customFormat="1" x14ac:dyDescent="0.25">
      <c r="A111" s="17" t="s">
        <v>40</v>
      </c>
      <c r="B111" s="133">
        <f>SUM(B112:B115)</f>
        <v>101.3</v>
      </c>
      <c r="C111" s="133">
        <f>SUM(C112:C115)</f>
        <v>45.5</v>
      </c>
      <c r="D111" s="133">
        <f>C111/B111*100</f>
        <v>44.916090819348469</v>
      </c>
      <c r="E111" s="133">
        <f>SUM(E112:E115)</f>
        <v>45.5</v>
      </c>
      <c r="F111" s="133">
        <f>E111/B111*100</f>
        <v>44.916090819348469</v>
      </c>
      <c r="G111" s="133">
        <f>SUM(G112:G115)</f>
        <v>45.5</v>
      </c>
      <c r="H111" s="133">
        <f>G111/B111*100</f>
        <v>44.916090819348469</v>
      </c>
      <c r="I111" s="133">
        <f t="shared" si="6"/>
        <v>55.8</v>
      </c>
      <c r="J111" s="542" t="s">
        <v>121</v>
      </c>
      <c r="K111" s="97"/>
    </row>
    <row r="112" spans="1:11" s="8" customFormat="1" ht="19.5" x14ac:dyDescent="0.25">
      <c r="A112" s="61" t="s">
        <v>0</v>
      </c>
      <c r="B112" s="133">
        <v>0</v>
      </c>
      <c r="C112" s="133">
        <v>0</v>
      </c>
      <c r="D112" s="133">
        <v>0</v>
      </c>
      <c r="E112" s="133">
        <v>0</v>
      </c>
      <c r="F112" s="133">
        <v>0</v>
      </c>
      <c r="G112" s="133">
        <v>0</v>
      </c>
      <c r="H112" s="133">
        <v>0</v>
      </c>
      <c r="I112" s="133">
        <f t="shared" si="6"/>
        <v>0</v>
      </c>
      <c r="J112" s="543"/>
      <c r="K112" s="97"/>
    </row>
    <row r="113" spans="1:11" s="8" customFormat="1" ht="19.5" x14ac:dyDescent="0.25">
      <c r="A113" s="61" t="s">
        <v>1</v>
      </c>
      <c r="B113" s="133">
        <v>101.3</v>
      </c>
      <c r="C113" s="133">
        <v>45.5</v>
      </c>
      <c r="D113" s="133">
        <f>C113/B113*100</f>
        <v>44.916090819348469</v>
      </c>
      <c r="E113" s="133">
        <v>45.5</v>
      </c>
      <c r="F113" s="133">
        <f>E113/B113*100</f>
        <v>44.916090819348469</v>
      </c>
      <c r="G113" s="133">
        <v>45.5</v>
      </c>
      <c r="H113" s="133">
        <v>0</v>
      </c>
      <c r="I113" s="133">
        <f t="shared" si="6"/>
        <v>55.8</v>
      </c>
      <c r="J113" s="543"/>
    </row>
    <row r="114" spans="1:11" s="8" customFormat="1" x14ac:dyDescent="0.25">
      <c r="A114" s="62" t="s">
        <v>2</v>
      </c>
      <c r="B114" s="132">
        <v>0</v>
      </c>
      <c r="C114" s="132">
        <v>0</v>
      </c>
      <c r="D114" s="132">
        <v>0</v>
      </c>
      <c r="E114" s="132">
        <v>0</v>
      </c>
      <c r="F114" s="132">
        <v>0</v>
      </c>
      <c r="G114" s="132">
        <v>0</v>
      </c>
      <c r="H114" s="132">
        <v>0</v>
      </c>
      <c r="I114" s="132">
        <f t="shared" si="6"/>
        <v>0</v>
      </c>
      <c r="J114" s="543"/>
    </row>
    <row r="115" spans="1:11" s="8" customFormat="1" x14ac:dyDescent="0.25">
      <c r="A115" s="96" t="s">
        <v>3</v>
      </c>
      <c r="B115" s="132">
        <v>0</v>
      </c>
      <c r="C115" s="132">
        <v>0</v>
      </c>
      <c r="D115" s="132">
        <v>0</v>
      </c>
      <c r="E115" s="132">
        <v>0</v>
      </c>
      <c r="F115" s="132">
        <v>0</v>
      </c>
      <c r="G115" s="132">
        <v>0</v>
      </c>
      <c r="H115" s="132">
        <v>0</v>
      </c>
      <c r="I115" s="132">
        <f t="shared" si="6"/>
        <v>0</v>
      </c>
      <c r="J115" s="544"/>
    </row>
    <row r="116" spans="1:11" s="18" customFormat="1" x14ac:dyDescent="0.25">
      <c r="A116" s="481" t="s">
        <v>268</v>
      </c>
      <c r="B116" s="482"/>
      <c r="C116" s="482"/>
      <c r="D116" s="482"/>
      <c r="E116" s="482"/>
      <c r="F116" s="482"/>
      <c r="G116" s="482"/>
      <c r="H116" s="482"/>
      <c r="I116" s="482"/>
      <c r="J116" s="483"/>
    </row>
    <row r="117" spans="1:11" s="1" customFormat="1" x14ac:dyDescent="0.25">
      <c r="A117" s="484" t="s">
        <v>55</v>
      </c>
      <c r="B117" s="485"/>
      <c r="C117" s="485"/>
      <c r="D117" s="485"/>
      <c r="E117" s="485"/>
      <c r="F117" s="485"/>
      <c r="G117" s="485"/>
      <c r="H117" s="485"/>
      <c r="I117" s="485"/>
      <c r="J117" s="489"/>
    </row>
    <row r="118" spans="1:11" s="19" customFormat="1" x14ac:dyDescent="0.25">
      <c r="A118" s="468" t="s">
        <v>228</v>
      </c>
      <c r="B118" s="469"/>
      <c r="C118" s="469"/>
      <c r="D118" s="469"/>
      <c r="E118" s="469"/>
      <c r="F118" s="469"/>
      <c r="G118" s="469"/>
      <c r="H118" s="469"/>
      <c r="I118" s="469"/>
      <c r="J118" s="470"/>
    </row>
    <row r="119" spans="1:11" s="1" customFormat="1" x14ac:dyDescent="0.25">
      <c r="A119" s="484" t="s">
        <v>56</v>
      </c>
      <c r="B119" s="485"/>
      <c r="C119" s="485"/>
      <c r="D119" s="485"/>
      <c r="E119" s="485"/>
      <c r="F119" s="485"/>
      <c r="G119" s="485"/>
      <c r="H119" s="485"/>
      <c r="I119" s="485"/>
      <c r="J119" s="489"/>
    </row>
    <row r="120" spans="1:11" s="20" customFormat="1" x14ac:dyDescent="0.25">
      <c r="A120" s="474" t="s">
        <v>154</v>
      </c>
      <c r="B120" s="475"/>
      <c r="C120" s="475"/>
      <c r="D120" s="475"/>
      <c r="E120" s="475"/>
      <c r="F120" s="475"/>
      <c r="G120" s="475"/>
      <c r="H120" s="475"/>
      <c r="I120" s="475"/>
      <c r="J120" s="490"/>
    </row>
    <row r="121" spans="1:11" s="8" customFormat="1" ht="112.5" x14ac:dyDescent="0.25">
      <c r="A121" s="153" t="s">
        <v>215</v>
      </c>
      <c r="B121" s="133">
        <f>SUM(B122:B125)</f>
        <v>318008.40000000002</v>
      </c>
      <c r="C121" s="133">
        <f>SUM(C122:C125)</f>
        <v>145004.90000000002</v>
      </c>
      <c r="D121" s="133">
        <f>C121/B121*100</f>
        <v>45.597820686497592</v>
      </c>
      <c r="E121" s="133">
        <f>SUM(E122:E125)</f>
        <v>146004.90000000002</v>
      </c>
      <c r="F121" s="133">
        <f>E121/B121*100</f>
        <v>45.912277788888602</v>
      </c>
      <c r="G121" s="133">
        <f>SUM(G122:G125)</f>
        <v>145004.90000000002</v>
      </c>
      <c r="H121" s="133">
        <f>G121/B121*100</f>
        <v>45.597820686497592</v>
      </c>
      <c r="I121" s="133">
        <f>B121-G121</f>
        <v>173003.5</v>
      </c>
      <c r="J121" s="568" t="s">
        <v>216</v>
      </c>
      <c r="K121" s="41" t="s">
        <v>120</v>
      </c>
    </row>
    <row r="122" spans="1:11" s="8" customFormat="1" ht="19.5" x14ac:dyDescent="0.25">
      <c r="A122" s="70" t="s">
        <v>230</v>
      </c>
      <c r="B122" s="133">
        <f>142413.7+173003.5</f>
        <v>315417.2</v>
      </c>
      <c r="C122" s="133">
        <v>142413.70000000001</v>
      </c>
      <c r="D122" s="133">
        <f>C122/B122*100</f>
        <v>45.150898555944316</v>
      </c>
      <c r="E122" s="133">
        <v>143413.70000000001</v>
      </c>
      <c r="F122" s="133">
        <f>E122/B122*100</f>
        <v>45.467938970988271</v>
      </c>
      <c r="G122" s="133">
        <v>142413.70000000001</v>
      </c>
      <c r="H122" s="133">
        <f>G122/B122*100</f>
        <v>45.150898555944316</v>
      </c>
      <c r="I122" s="133">
        <f>B122-G122</f>
        <v>173003.5</v>
      </c>
      <c r="J122" s="569"/>
    </row>
    <row r="123" spans="1:11" s="8" customFormat="1" ht="19.5" x14ac:dyDescent="0.25">
      <c r="A123" s="58" t="s">
        <v>1</v>
      </c>
      <c r="B123" s="133">
        <v>2591.1999999999998</v>
      </c>
      <c r="C123" s="133">
        <v>2591.1999999999998</v>
      </c>
      <c r="D123" s="133">
        <f>C123/B123*100</f>
        <v>100</v>
      </c>
      <c r="E123" s="133">
        <v>2591.1999999999998</v>
      </c>
      <c r="F123" s="133">
        <f>E123/B123*100</f>
        <v>100</v>
      </c>
      <c r="G123" s="133">
        <v>2591.1999999999998</v>
      </c>
      <c r="H123" s="133">
        <f>G123/B123*100</f>
        <v>100</v>
      </c>
      <c r="I123" s="133">
        <f>B123-G123</f>
        <v>0</v>
      </c>
      <c r="J123" s="569"/>
    </row>
    <row r="124" spans="1:11" s="8" customFormat="1" x14ac:dyDescent="0.25">
      <c r="A124" s="60" t="s">
        <v>2</v>
      </c>
      <c r="B124" s="132">
        <v>0</v>
      </c>
      <c r="C124" s="132">
        <v>0</v>
      </c>
      <c r="D124" s="132">
        <v>0</v>
      </c>
      <c r="E124" s="132">
        <v>0</v>
      </c>
      <c r="F124" s="132">
        <v>0</v>
      </c>
      <c r="G124" s="132">
        <v>0</v>
      </c>
      <c r="H124" s="132">
        <v>0</v>
      </c>
      <c r="I124" s="132">
        <f>B124-G124</f>
        <v>0</v>
      </c>
      <c r="J124" s="569"/>
    </row>
    <row r="125" spans="1:11" s="8" customFormat="1" ht="217.5" customHeight="1" x14ac:dyDescent="0.25">
      <c r="A125" s="60" t="s">
        <v>3</v>
      </c>
      <c r="B125" s="132">
        <v>0</v>
      </c>
      <c r="C125" s="132">
        <v>0</v>
      </c>
      <c r="D125" s="132">
        <v>0</v>
      </c>
      <c r="E125" s="132">
        <v>0</v>
      </c>
      <c r="F125" s="132">
        <v>0</v>
      </c>
      <c r="G125" s="132">
        <v>0</v>
      </c>
      <c r="H125" s="132">
        <v>0</v>
      </c>
      <c r="I125" s="132">
        <f>B125-G125</f>
        <v>0</v>
      </c>
      <c r="J125" s="570"/>
    </row>
    <row r="126" spans="1:11" s="8" customFormat="1" x14ac:dyDescent="0.25">
      <c r="A126" s="108" t="s">
        <v>38</v>
      </c>
      <c r="B126" s="109"/>
      <c r="C126" s="109"/>
      <c r="D126" s="109"/>
      <c r="E126" s="109"/>
      <c r="F126" s="109"/>
      <c r="G126" s="109"/>
      <c r="H126" s="109"/>
      <c r="I126" s="109"/>
      <c r="J126" s="128"/>
    </row>
    <row r="127" spans="1:11" s="42" customFormat="1" x14ac:dyDescent="0.25">
      <c r="A127" s="474" t="s">
        <v>155</v>
      </c>
      <c r="B127" s="475"/>
      <c r="C127" s="475"/>
      <c r="D127" s="475"/>
      <c r="E127" s="475"/>
      <c r="F127" s="475"/>
      <c r="G127" s="475"/>
      <c r="H127" s="475"/>
      <c r="I127" s="475"/>
      <c r="J127" s="490"/>
    </row>
    <row r="128" spans="1:11" s="8" customFormat="1" x14ac:dyDescent="0.25">
      <c r="A128" s="471" t="s">
        <v>269</v>
      </c>
      <c r="B128" s="472"/>
      <c r="C128" s="472"/>
      <c r="D128" s="472"/>
      <c r="E128" s="472"/>
      <c r="F128" s="472"/>
      <c r="G128" s="472"/>
      <c r="H128" s="472"/>
      <c r="I128" s="472"/>
      <c r="J128" s="473"/>
    </row>
    <row r="129" spans="1:12" s="8" customFormat="1" x14ac:dyDescent="0.25">
      <c r="A129" s="511" t="s">
        <v>272</v>
      </c>
      <c r="B129" s="512"/>
      <c r="C129" s="512"/>
      <c r="D129" s="512"/>
      <c r="E129" s="512"/>
      <c r="F129" s="512"/>
      <c r="G129" s="512"/>
      <c r="H129" s="512"/>
      <c r="I129" s="512"/>
      <c r="J129" s="513"/>
    </row>
    <row r="130" spans="1:12" s="8" customFormat="1" ht="112.5" x14ac:dyDescent="0.25">
      <c r="A130" s="154" t="s">
        <v>142</v>
      </c>
      <c r="B130" s="133">
        <f>SUM(B131:B134)</f>
        <v>173003.5</v>
      </c>
      <c r="C130" s="133">
        <f>SUM(C131:C134)</f>
        <v>0</v>
      </c>
      <c r="D130" s="133">
        <f>C130/B130*100</f>
        <v>0</v>
      </c>
      <c r="E130" s="133">
        <f>SUM(E131:E134)</f>
        <v>0</v>
      </c>
      <c r="F130" s="133">
        <f>E130/B130*100</f>
        <v>0</v>
      </c>
      <c r="G130" s="133">
        <f>SUM(G131:G134)</f>
        <v>0</v>
      </c>
      <c r="H130" s="133">
        <f>G130/B130*100</f>
        <v>0</v>
      </c>
      <c r="I130" s="133">
        <f>B130-G130</f>
        <v>173003.5</v>
      </c>
      <c r="J130" s="568" t="s">
        <v>287</v>
      </c>
    </row>
    <row r="131" spans="1:12" s="8" customFormat="1" ht="19.5" x14ac:dyDescent="0.25">
      <c r="A131" s="61" t="s">
        <v>0</v>
      </c>
      <c r="B131" s="133">
        <v>173003.5</v>
      </c>
      <c r="C131" s="133">
        <v>0</v>
      </c>
      <c r="D131" s="133">
        <f>C131/B131*100</f>
        <v>0</v>
      </c>
      <c r="E131" s="133">
        <v>0</v>
      </c>
      <c r="F131" s="133">
        <f>E131/B131*100</f>
        <v>0</v>
      </c>
      <c r="G131" s="133">
        <v>0</v>
      </c>
      <c r="H131" s="133">
        <f>G131/B131*100</f>
        <v>0</v>
      </c>
      <c r="I131" s="133">
        <f>B131-G131</f>
        <v>173003.5</v>
      </c>
      <c r="J131" s="569"/>
      <c r="K131" s="8" t="s">
        <v>229</v>
      </c>
    </row>
    <row r="132" spans="1:12" s="9" customFormat="1" ht="19.5" x14ac:dyDescent="0.25">
      <c r="A132" s="61" t="s">
        <v>1</v>
      </c>
      <c r="B132" s="139">
        <v>0</v>
      </c>
      <c r="C132" s="139">
        <v>0</v>
      </c>
      <c r="D132" s="133">
        <v>0</v>
      </c>
      <c r="E132" s="139">
        <v>0</v>
      </c>
      <c r="F132" s="133">
        <v>0</v>
      </c>
      <c r="G132" s="139">
        <v>0</v>
      </c>
      <c r="H132" s="133">
        <v>0</v>
      </c>
      <c r="I132" s="133">
        <f>B132-G132</f>
        <v>0</v>
      </c>
      <c r="J132" s="569"/>
    </row>
    <row r="133" spans="1:12" s="8" customFormat="1" x14ac:dyDescent="0.25">
      <c r="A133" s="62" t="s">
        <v>2</v>
      </c>
      <c r="B133" s="140">
        <v>0</v>
      </c>
      <c r="C133" s="140">
        <v>0</v>
      </c>
      <c r="D133" s="132">
        <v>0</v>
      </c>
      <c r="E133" s="140">
        <v>0</v>
      </c>
      <c r="F133" s="132">
        <v>0</v>
      </c>
      <c r="G133" s="140">
        <v>0</v>
      </c>
      <c r="H133" s="132">
        <v>0</v>
      </c>
      <c r="I133" s="132">
        <f>B133-G133</f>
        <v>0</v>
      </c>
      <c r="J133" s="569"/>
    </row>
    <row r="134" spans="1:12" s="8" customFormat="1" x14ac:dyDescent="0.25">
      <c r="A134" s="60" t="s">
        <v>3</v>
      </c>
      <c r="B134" s="132">
        <v>0</v>
      </c>
      <c r="C134" s="132">
        <v>0</v>
      </c>
      <c r="D134" s="132">
        <v>0</v>
      </c>
      <c r="E134" s="132">
        <v>0</v>
      </c>
      <c r="F134" s="132">
        <v>0</v>
      </c>
      <c r="G134" s="132">
        <v>0</v>
      </c>
      <c r="H134" s="132">
        <v>0</v>
      </c>
      <c r="I134" s="132">
        <f>B134-G134</f>
        <v>0</v>
      </c>
      <c r="J134" s="570"/>
    </row>
    <row r="135" spans="1:12" s="18" customFormat="1" x14ac:dyDescent="0.25">
      <c r="A135" s="481" t="s">
        <v>271</v>
      </c>
      <c r="B135" s="482"/>
      <c r="C135" s="482"/>
      <c r="D135" s="482"/>
      <c r="E135" s="482"/>
      <c r="F135" s="482"/>
      <c r="G135" s="482"/>
      <c r="H135" s="482"/>
      <c r="I135" s="482"/>
      <c r="J135" s="483"/>
      <c r="K135" s="2" t="s">
        <v>28</v>
      </c>
    </row>
    <row r="136" spans="1:12" s="7" customFormat="1" x14ac:dyDescent="0.25">
      <c r="A136" s="484" t="s">
        <v>57</v>
      </c>
      <c r="B136" s="485"/>
      <c r="C136" s="485"/>
      <c r="D136" s="485"/>
      <c r="E136" s="485"/>
      <c r="F136" s="485"/>
      <c r="G136" s="485"/>
      <c r="H136" s="485"/>
      <c r="I136" s="485"/>
      <c r="J136" s="489"/>
    </row>
    <row r="137" spans="1:12" s="19" customFormat="1" x14ac:dyDescent="0.25">
      <c r="A137" s="468" t="s">
        <v>231</v>
      </c>
      <c r="B137" s="469"/>
      <c r="C137" s="469"/>
      <c r="D137" s="469"/>
      <c r="E137" s="469"/>
      <c r="F137" s="469"/>
      <c r="G137" s="469"/>
      <c r="H137" s="469"/>
      <c r="I137" s="469"/>
      <c r="J137" s="470"/>
      <c r="K137" s="2" t="s">
        <v>30</v>
      </c>
    </row>
    <row r="138" spans="1:12" x14ac:dyDescent="0.25">
      <c r="A138" s="484" t="s">
        <v>58</v>
      </c>
      <c r="B138" s="485"/>
      <c r="C138" s="485"/>
      <c r="D138" s="485"/>
      <c r="E138" s="485"/>
      <c r="F138" s="485"/>
      <c r="G138" s="485"/>
      <c r="H138" s="485"/>
      <c r="I138" s="485"/>
      <c r="J138" s="489"/>
    </row>
    <row r="139" spans="1:12" s="92" customFormat="1" x14ac:dyDescent="0.25">
      <c r="A139" s="393" t="s">
        <v>156</v>
      </c>
      <c r="B139" s="394"/>
      <c r="C139" s="394"/>
      <c r="D139" s="394"/>
      <c r="E139" s="394"/>
      <c r="F139" s="394"/>
      <c r="G139" s="394"/>
      <c r="H139" s="394"/>
      <c r="I139" s="394"/>
      <c r="J139" s="395"/>
    </row>
    <row r="140" spans="1:12" s="6" customFormat="1" x14ac:dyDescent="0.25">
      <c r="A140" s="378" t="s">
        <v>273</v>
      </c>
      <c r="B140" s="379"/>
      <c r="C140" s="379"/>
      <c r="D140" s="379"/>
      <c r="E140" s="379"/>
      <c r="F140" s="379"/>
      <c r="G140" s="379"/>
      <c r="H140" s="379"/>
      <c r="I140" s="379"/>
      <c r="J140" s="380"/>
    </row>
    <row r="141" spans="1:12" hidden="1" x14ac:dyDescent="0.25">
      <c r="A141" s="511" t="s">
        <v>272</v>
      </c>
      <c r="B141" s="512"/>
      <c r="C141" s="512"/>
      <c r="D141" s="512"/>
      <c r="E141" s="512"/>
      <c r="F141" s="512"/>
      <c r="G141" s="512"/>
      <c r="H141" s="512"/>
      <c r="I141" s="512"/>
      <c r="J141" s="513"/>
    </row>
    <row r="142" spans="1:12" s="8" customFormat="1" ht="272.25" hidden="1" customHeight="1" x14ac:dyDescent="0.25">
      <c r="A142" s="91" t="s">
        <v>59</v>
      </c>
      <c r="B142" s="59">
        <f>SUM(B143:B146)</f>
        <v>0</v>
      </c>
      <c r="C142" s="59">
        <f>SUM(C143:C146)</f>
        <v>0</v>
      </c>
      <c r="D142" s="59" t="e">
        <f>C142/B142*100</f>
        <v>#DIV/0!</v>
      </c>
      <c r="E142" s="59">
        <f>SUM(E143:E146)</f>
        <v>0</v>
      </c>
      <c r="F142" s="59" t="e">
        <f>E142/B142*100</f>
        <v>#DIV/0!</v>
      </c>
      <c r="G142" s="59">
        <f>SUM(G143:G146)</f>
        <v>0</v>
      </c>
      <c r="H142" s="59" t="e">
        <f>G142/B142*100</f>
        <v>#DIV/0!</v>
      </c>
      <c r="I142" s="59">
        <f>B142-G142</f>
        <v>0</v>
      </c>
      <c r="J142" s="579" t="s">
        <v>148</v>
      </c>
      <c r="K142" s="16" t="s">
        <v>274</v>
      </c>
      <c r="L142" s="41" t="s">
        <v>255</v>
      </c>
    </row>
    <row r="143" spans="1:12" s="8" customFormat="1" ht="19.5" hidden="1" x14ac:dyDescent="0.25">
      <c r="A143" s="68" t="s">
        <v>0</v>
      </c>
      <c r="B143" s="59">
        <v>0</v>
      </c>
      <c r="C143" s="59">
        <v>0</v>
      </c>
      <c r="D143" s="59">
        <f>SUM(D144:D147)</f>
        <v>0</v>
      </c>
      <c r="E143" s="59">
        <v>0</v>
      </c>
      <c r="F143" s="59">
        <f>SUM(F144:F147)</f>
        <v>0</v>
      </c>
      <c r="G143" s="59">
        <v>0</v>
      </c>
      <c r="H143" s="59">
        <f>SUM(H144:H147)</f>
        <v>0</v>
      </c>
      <c r="I143" s="59">
        <v>0</v>
      </c>
      <c r="J143" s="580"/>
    </row>
    <row r="144" spans="1:12" s="8" customFormat="1" ht="39" hidden="1" x14ac:dyDescent="0.25">
      <c r="A144" s="71" t="s">
        <v>232</v>
      </c>
      <c r="B144" s="59">
        <v>0</v>
      </c>
      <c r="C144" s="59">
        <v>0</v>
      </c>
      <c r="D144" s="59">
        <v>0</v>
      </c>
      <c r="E144" s="59">
        <v>0</v>
      </c>
      <c r="F144" s="59">
        <v>0</v>
      </c>
      <c r="G144" s="59">
        <v>0</v>
      </c>
      <c r="H144" s="59">
        <v>0</v>
      </c>
      <c r="I144" s="59">
        <f>B144-G144</f>
        <v>0</v>
      </c>
      <c r="J144" s="580"/>
    </row>
    <row r="145" spans="1:13" s="8" customFormat="1" hidden="1" x14ac:dyDescent="0.25">
      <c r="A145" s="72" t="s">
        <v>2</v>
      </c>
      <c r="B145" s="57">
        <v>0</v>
      </c>
      <c r="C145" s="57">
        <v>0</v>
      </c>
      <c r="D145" s="57">
        <v>0</v>
      </c>
      <c r="E145" s="57">
        <v>0</v>
      </c>
      <c r="F145" s="57">
        <v>0</v>
      </c>
      <c r="G145" s="57">
        <v>0</v>
      </c>
      <c r="H145" s="57">
        <v>0</v>
      </c>
      <c r="I145" s="57">
        <f>B145-G145</f>
        <v>0</v>
      </c>
      <c r="J145" s="580"/>
    </row>
    <row r="146" spans="1:13" s="8" customFormat="1" hidden="1" x14ac:dyDescent="0.25">
      <c r="A146" s="72" t="s">
        <v>3</v>
      </c>
      <c r="B146" s="57">
        <v>0</v>
      </c>
      <c r="C146" s="57">
        <v>0</v>
      </c>
      <c r="D146" s="57">
        <v>0</v>
      </c>
      <c r="E146" s="57">
        <v>0</v>
      </c>
      <c r="F146" s="57">
        <v>0</v>
      </c>
      <c r="G146" s="57">
        <v>0</v>
      </c>
      <c r="H146" s="57">
        <v>0</v>
      </c>
      <c r="I146" s="57">
        <v>0</v>
      </c>
      <c r="J146" s="581"/>
    </row>
    <row r="147" spans="1:13" x14ac:dyDescent="0.25">
      <c r="A147" s="511" t="s">
        <v>276</v>
      </c>
      <c r="B147" s="512"/>
      <c r="C147" s="512"/>
      <c r="D147" s="512"/>
      <c r="E147" s="512"/>
      <c r="F147" s="512"/>
      <c r="G147" s="512"/>
      <c r="H147" s="512"/>
      <c r="I147" s="512"/>
      <c r="J147" s="513"/>
    </row>
    <row r="148" spans="1:13" s="8" customFormat="1" ht="318.75" customHeight="1" x14ac:dyDescent="0.25">
      <c r="A148" s="155" t="s">
        <v>60</v>
      </c>
      <c r="B148" s="133">
        <f>SUM(B149:B152)</f>
        <v>642605.6</v>
      </c>
      <c r="C148" s="133">
        <f>SUM(C149:C152)</f>
        <v>370368.10000000003</v>
      </c>
      <c r="D148" s="133">
        <f>C148/B148*100</f>
        <v>57.635367634517976</v>
      </c>
      <c r="E148" s="133">
        <f>SUM(E149:E152)</f>
        <v>369783.9</v>
      </c>
      <c r="F148" s="133">
        <f>E148/B148*100</f>
        <v>57.544456506448128</v>
      </c>
      <c r="G148" s="133">
        <f>SUM(G149:G152)</f>
        <v>369783.9</v>
      </c>
      <c r="H148" s="133">
        <f>G148/B148*100</f>
        <v>57.544456506448128</v>
      </c>
      <c r="I148" s="133">
        <f>B148-G148</f>
        <v>272821.69999999995</v>
      </c>
      <c r="J148" s="568" t="s">
        <v>282</v>
      </c>
      <c r="K148" s="41" t="s">
        <v>275</v>
      </c>
      <c r="L148" s="16" t="s">
        <v>233</v>
      </c>
    </row>
    <row r="149" spans="1:13" s="8" customFormat="1" ht="19.5" x14ac:dyDescent="0.25">
      <c r="A149" s="68" t="s">
        <v>0</v>
      </c>
      <c r="B149" s="133">
        <v>0</v>
      </c>
      <c r="C149" s="141">
        <v>0</v>
      </c>
      <c r="D149" s="133">
        <v>0</v>
      </c>
      <c r="E149" s="132">
        <v>0</v>
      </c>
      <c r="F149" s="133">
        <v>0</v>
      </c>
      <c r="G149" s="132">
        <v>0</v>
      </c>
      <c r="H149" s="133">
        <v>0</v>
      </c>
      <c r="I149" s="133">
        <f>B149-G149</f>
        <v>0</v>
      </c>
      <c r="J149" s="569"/>
    </row>
    <row r="150" spans="1:13" s="138" customFormat="1" ht="19.5" x14ac:dyDescent="0.25">
      <c r="A150" s="110" t="s">
        <v>123</v>
      </c>
      <c r="B150" s="142">
        <v>602135.9</v>
      </c>
      <c r="C150" s="143">
        <v>347461.7</v>
      </c>
      <c r="D150" s="133">
        <f>C150/B150*100</f>
        <v>57.7048636362655</v>
      </c>
      <c r="E150" s="133">
        <v>346912.5</v>
      </c>
      <c r="F150" s="133">
        <f>E150/B150*100</f>
        <v>57.613654990509609</v>
      </c>
      <c r="G150" s="133">
        <v>346912.5</v>
      </c>
      <c r="H150" s="133">
        <f>G150/B150*100</f>
        <v>57.613654990509609</v>
      </c>
      <c r="I150" s="133">
        <f>B150-G150</f>
        <v>255223.40000000002</v>
      </c>
      <c r="J150" s="569"/>
    </row>
    <row r="151" spans="1:13" s="8" customFormat="1" x14ac:dyDescent="0.25">
      <c r="A151" s="72" t="s">
        <v>2</v>
      </c>
      <c r="B151" s="144">
        <v>40469.699999999997</v>
      </c>
      <c r="C151" s="145">
        <v>22906.400000000001</v>
      </c>
      <c r="D151" s="132">
        <f>C151/B151*100</f>
        <v>56.601358547258819</v>
      </c>
      <c r="E151" s="132">
        <v>22871.4</v>
      </c>
      <c r="F151" s="132">
        <f>E151/B151*100</f>
        <v>56.514874090986602</v>
      </c>
      <c r="G151" s="132">
        <v>22871.4</v>
      </c>
      <c r="H151" s="132">
        <f>G151/B151*100</f>
        <v>56.514874090986602</v>
      </c>
      <c r="I151" s="132">
        <f>B151-G151</f>
        <v>17598.299999999996</v>
      </c>
      <c r="J151" s="569"/>
    </row>
    <row r="152" spans="1:13" s="8" customFormat="1" x14ac:dyDescent="0.25">
      <c r="A152" s="72" t="s">
        <v>3</v>
      </c>
      <c r="B152" s="132">
        <v>0</v>
      </c>
      <c r="C152" s="146">
        <v>0</v>
      </c>
      <c r="D152" s="132">
        <v>0</v>
      </c>
      <c r="E152" s="132">
        <v>0</v>
      </c>
      <c r="F152" s="132">
        <v>0</v>
      </c>
      <c r="G152" s="132">
        <v>0</v>
      </c>
      <c r="H152" s="132">
        <v>0</v>
      </c>
      <c r="I152" s="132">
        <f>B152-G152</f>
        <v>0</v>
      </c>
      <c r="J152" s="570"/>
    </row>
    <row r="153" spans="1:13" x14ac:dyDescent="0.25">
      <c r="A153" s="403" t="s">
        <v>61</v>
      </c>
      <c r="B153" s="404"/>
      <c r="C153" s="404"/>
      <c r="D153" s="404"/>
      <c r="E153" s="404"/>
      <c r="F153" s="404"/>
      <c r="G153" s="404"/>
      <c r="H153" s="404"/>
      <c r="I153" s="404"/>
      <c r="J153" s="405"/>
      <c r="K153" s="2" t="s">
        <v>31</v>
      </c>
    </row>
    <row r="154" spans="1:13" x14ac:dyDescent="0.25">
      <c r="A154" s="403" t="s">
        <v>15</v>
      </c>
      <c r="B154" s="404"/>
      <c r="C154" s="404"/>
      <c r="D154" s="404"/>
      <c r="E154" s="404"/>
      <c r="F154" s="404"/>
      <c r="G154" s="404"/>
      <c r="H154" s="404"/>
      <c r="I154" s="404"/>
      <c r="J154" s="405"/>
    </row>
    <row r="155" spans="1:13" x14ac:dyDescent="0.25">
      <c r="A155" s="403" t="s">
        <v>29</v>
      </c>
      <c r="B155" s="404"/>
      <c r="C155" s="404"/>
      <c r="D155" s="404"/>
      <c r="E155" s="404"/>
      <c r="F155" s="404"/>
      <c r="G155" s="404"/>
      <c r="H155" s="404"/>
      <c r="I155" s="404"/>
      <c r="J155" s="405"/>
    </row>
    <row r="156" spans="1:13" x14ac:dyDescent="0.25">
      <c r="A156" s="511" t="s">
        <v>276</v>
      </c>
      <c r="B156" s="512"/>
      <c r="C156" s="512"/>
      <c r="D156" s="512"/>
      <c r="E156" s="512"/>
      <c r="F156" s="512"/>
      <c r="G156" s="512"/>
      <c r="H156" s="512"/>
      <c r="I156" s="512"/>
      <c r="J156" s="513"/>
    </row>
    <row r="157" spans="1:13" ht="408" customHeight="1" x14ac:dyDescent="0.25">
      <c r="A157" s="153" t="s">
        <v>107</v>
      </c>
      <c r="B157" s="133">
        <f>SUM(B158:B161)</f>
        <v>608790.9</v>
      </c>
      <c r="C157" s="133">
        <f>SUM(C158:C161)</f>
        <v>495882.63592999999</v>
      </c>
      <c r="D157" s="133">
        <f>C157/B157*100</f>
        <v>81.453687289018276</v>
      </c>
      <c r="E157" s="133">
        <f>SUM(E158:E161)</f>
        <v>495882.63592999999</v>
      </c>
      <c r="F157" s="133">
        <f>E157/B157*100</f>
        <v>81.453687289018276</v>
      </c>
      <c r="G157" s="133">
        <f>SUM(G158:G161)</f>
        <v>495882.63592999999</v>
      </c>
      <c r="H157" s="133">
        <f>G157/B157*100</f>
        <v>81.453687289018276</v>
      </c>
      <c r="I157" s="133">
        <f t="shared" ref="I157:I166" si="7">B157-G157</f>
        <v>112908.26407000003</v>
      </c>
      <c r="J157" s="568" t="s">
        <v>217</v>
      </c>
      <c r="K157" s="10" t="s">
        <v>22</v>
      </c>
      <c r="L157" s="10" t="s">
        <v>18</v>
      </c>
      <c r="M157" s="10" t="s">
        <v>20</v>
      </c>
    </row>
    <row r="158" spans="1:13" ht="19.5" x14ac:dyDescent="0.25">
      <c r="A158" s="73" t="s">
        <v>0</v>
      </c>
      <c r="B158" s="133">
        <v>394381</v>
      </c>
      <c r="C158" s="133">
        <v>394381</v>
      </c>
      <c r="D158" s="133">
        <f>C158/B158*100</f>
        <v>100</v>
      </c>
      <c r="E158" s="133">
        <v>394381</v>
      </c>
      <c r="F158" s="133">
        <f>E158/B158*100</f>
        <v>100</v>
      </c>
      <c r="G158" s="133">
        <v>394381</v>
      </c>
      <c r="H158" s="133">
        <f>G158/B158*100</f>
        <v>100</v>
      </c>
      <c r="I158" s="133">
        <f t="shared" si="7"/>
        <v>0</v>
      </c>
      <c r="J158" s="569"/>
      <c r="M158" s="12"/>
    </row>
    <row r="159" spans="1:13" ht="19.5" x14ac:dyDescent="0.25">
      <c r="A159" s="74" t="s">
        <v>1</v>
      </c>
      <c r="B159" s="133">
        <v>204258</v>
      </c>
      <c r="C159" s="133">
        <v>100310.36695</v>
      </c>
      <c r="D159" s="133">
        <f>C159/B159*100</f>
        <v>49.109639255255608</v>
      </c>
      <c r="E159" s="133">
        <v>100310.36695</v>
      </c>
      <c r="F159" s="133">
        <f>E159/B159*100</f>
        <v>49.109639255255608</v>
      </c>
      <c r="G159" s="133">
        <v>100310.36695</v>
      </c>
      <c r="H159" s="133">
        <f>G159/B159*100</f>
        <v>49.109639255255608</v>
      </c>
      <c r="I159" s="133">
        <f t="shared" si="7"/>
        <v>103947.63305</v>
      </c>
      <c r="J159" s="569"/>
      <c r="M159" s="12"/>
    </row>
    <row r="160" spans="1:13" x14ac:dyDescent="0.25">
      <c r="A160" s="75" t="s">
        <v>2</v>
      </c>
      <c r="B160" s="132">
        <v>10151.9</v>
      </c>
      <c r="C160" s="132">
        <v>1191.2689800000001</v>
      </c>
      <c r="D160" s="132">
        <f>C160/B160*100</f>
        <v>11.734443601690325</v>
      </c>
      <c r="E160" s="132">
        <v>1191.2689800000001</v>
      </c>
      <c r="F160" s="132">
        <f>E160/B160*100</f>
        <v>11.734443601690325</v>
      </c>
      <c r="G160" s="132">
        <v>1191.2689800000001</v>
      </c>
      <c r="H160" s="132">
        <f>G160/B160*100</f>
        <v>11.734443601690325</v>
      </c>
      <c r="I160" s="132">
        <f t="shared" si="7"/>
        <v>8960.6310199999989</v>
      </c>
      <c r="J160" s="569"/>
      <c r="M160" s="13"/>
    </row>
    <row r="161" spans="1:13" x14ac:dyDescent="0.25">
      <c r="A161" s="69" t="s">
        <v>3</v>
      </c>
      <c r="B161" s="132">
        <v>0</v>
      </c>
      <c r="C161" s="132">
        <v>0</v>
      </c>
      <c r="D161" s="132">
        <v>0</v>
      </c>
      <c r="E161" s="132">
        <v>0</v>
      </c>
      <c r="F161" s="132">
        <v>0</v>
      </c>
      <c r="G161" s="132">
        <v>0</v>
      </c>
      <c r="H161" s="132">
        <v>0</v>
      </c>
      <c r="I161" s="132">
        <f t="shared" si="7"/>
        <v>0</v>
      </c>
      <c r="J161" s="570"/>
      <c r="M161" s="13"/>
    </row>
    <row r="162" spans="1:13" ht="83.25" customHeight="1" x14ac:dyDescent="0.25">
      <c r="A162" s="153" t="s">
        <v>175</v>
      </c>
      <c r="B162" s="133">
        <f>SUM(B163:B166)</f>
        <v>160613.35699999999</v>
      </c>
      <c r="C162" s="133">
        <f>SUM(C163:C166)</f>
        <v>0</v>
      </c>
      <c r="D162" s="133">
        <f>C162/B162*100</f>
        <v>0</v>
      </c>
      <c r="E162" s="133">
        <f>SUM(E163:E166)</f>
        <v>0</v>
      </c>
      <c r="F162" s="133">
        <f>E162/B162*100</f>
        <v>0</v>
      </c>
      <c r="G162" s="133">
        <f>SUM(G163:G166)</f>
        <v>0</v>
      </c>
      <c r="H162" s="133">
        <f>G162/B162*100</f>
        <v>0</v>
      </c>
      <c r="I162" s="133">
        <f t="shared" si="7"/>
        <v>160613.35699999999</v>
      </c>
      <c r="J162" s="568"/>
      <c r="K162" s="10" t="s">
        <v>22</v>
      </c>
      <c r="L162" s="10" t="s">
        <v>18</v>
      </c>
      <c r="M162" s="10" t="s">
        <v>20</v>
      </c>
    </row>
    <row r="163" spans="1:13" ht="19.5" x14ac:dyDescent="0.25">
      <c r="A163" s="73" t="s">
        <v>0</v>
      </c>
      <c r="B163" s="133">
        <v>157757.95699999999</v>
      </c>
      <c r="C163" s="133">
        <v>0</v>
      </c>
      <c r="D163" s="133">
        <f>C163/B163*100</f>
        <v>0</v>
      </c>
      <c r="E163" s="133">
        <v>0</v>
      </c>
      <c r="F163" s="133">
        <f>E163/B163*100</f>
        <v>0</v>
      </c>
      <c r="G163" s="133">
        <v>0</v>
      </c>
      <c r="H163" s="133">
        <f>G163/B163*100</f>
        <v>0</v>
      </c>
      <c r="I163" s="133">
        <f t="shared" si="7"/>
        <v>157757.95699999999</v>
      </c>
      <c r="J163" s="569"/>
      <c r="M163" s="12"/>
    </row>
    <row r="164" spans="1:13" ht="19.5" x14ac:dyDescent="0.25">
      <c r="A164" s="74" t="s">
        <v>1</v>
      </c>
      <c r="B164" s="133">
        <v>0</v>
      </c>
      <c r="C164" s="133">
        <v>0</v>
      </c>
      <c r="D164" s="133">
        <v>0</v>
      </c>
      <c r="E164" s="133">
        <v>0</v>
      </c>
      <c r="F164" s="133">
        <v>0</v>
      </c>
      <c r="G164" s="133">
        <v>0</v>
      </c>
      <c r="H164" s="133">
        <v>0</v>
      </c>
      <c r="I164" s="133">
        <f t="shared" si="7"/>
        <v>0</v>
      </c>
      <c r="J164" s="569"/>
      <c r="M164" s="12"/>
    </row>
    <row r="165" spans="1:13" x14ac:dyDescent="0.25">
      <c r="A165" s="75" t="s">
        <v>2</v>
      </c>
      <c r="B165" s="132">
        <v>2855.4</v>
      </c>
      <c r="C165" s="132">
        <v>0</v>
      </c>
      <c r="D165" s="132">
        <f>C165/B165*100</f>
        <v>0</v>
      </c>
      <c r="E165" s="132">
        <v>0</v>
      </c>
      <c r="F165" s="132">
        <f>E165/B165*100</f>
        <v>0</v>
      </c>
      <c r="G165" s="132">
        <v>0</v>
      </c>
      <c r="H165" s="132">
        <f>G165/B165*100</f>
        <v>0</v>
      </c>
      <c r="I165" s="132">
        <f t="shared" si="7"/>
        <v>2855.4</v>
      </c>
      <c r="J165" s="569"/>
      <c r="M165" s="13"/>
    </row>
    <row r="166" spans="1:13" x14ac:dyDescent="0.25">
      <c r="A166" s="69" t="s">
        <v>3</v>
      </c>
      <c r="B166" s="132">
        <v>0</v>
      </c>
      <c r="C166" s="132">
        <v>0</v>
      </c>
      <c r="D166" s="132">
        <v>0</v>
      </c>
      <c r="E166" s="132">
        <v>0</v>
      </c>
      <c r="F166" s="132">
        <v>0</v>
      </c>
      <c r="G166" s="132">
        <v>0</v>
      </c>
      <c r="H166" s="132">
        <v>0</v>
      </c>
      <c r="I166" s="132">
        <f t="shared" si="7"/>
        <v>0</v>
      </c>
      <c r="J166" s="570"/>
      <c r="M166" s="13"/>
    </row>
    <row r="167" spans="1:13" s="43" customFormat="1" x14ac:dyDescent="0.25">
      <c r="A167" s="403" t="s">
        <v>277</v>
      </c>
      <c r="B167" s="404"/>
      <c r="C167" s="404"/>
      <c r="D167" s="404"/>
      <c r="E167" s="404"/>
      <c r="F167" s="404"/>
      <c r="G167" s="404"/>
      <c r="H167" s="404"/>
      <c r="I167" s="404"/>
      <c r="J167" s="405"/>
      <c r="K167" s="43" t="s">
        <v>31</v>
      </c>
      <c r="M167" s="44"/>
    </row>
    <row r="168" spans="1:13" s="45" customFormat="1" x14ac:dyDescent="0.25">
      <c r="A168" s="406" t="s">
        <v>111</v>
      </c>
      <c r="B168" s="406"/>
      <c r="C168" s="406"/>
      <c r="D168" s="406"/>
      <c r="E168" s="406"/>
      <c r="F168" s="406"/>
      <c r="G168" s="406"/>
      <c r="H168" s="406"/>
      <c r="I168" s="406"/>
      <c r="J168" s="407"/>
      <c r="M168" s="46"/>
    </row>
    <row r="169" spans="1:13" s="45" customFormat="1" x14ac:dyDescent="0.25">
      <c r="A169" s="449" t="s">
        <v>26</v>
      </c>
      <c r="B169" s="406"/>
      <c r="C169" s="406"/>
      <c r="D169" s="406"/>
      <c r="E169" s="406"/>
      <c r="F169" s="406"/>
      <c r="G169" s="406"/>
      <c r="H169" s="406"/>
      <c r="I169" s="406"/>
      <c r="J169" s="407"/>
      <c r="K169" s="47"/>
      <c r="M169" s="46"/>
    </row>
    <row r="170" spans="1:13" s="147" customFormat="1" x14ac:dyDescent="0.25">
      <c r="A170" s="430" t="s">
        <v>176</v>
      </c>
      <c r="B170" s="431"/>
      <c r="C170" s="431"/>
      <c r="D170" s="431"/>
      <c r="E170" s="431"/>
      <c r="F170" s="431"/>
      <c r="G170" s="431"/>
      <c r="H170" s="431"/>
      <c r="I170" s="431"/>
      <c r="J170" s="432"/>
    </row>
    <row r="171" spans="1:13" x14ac:dyDescent="0.25">
      <c r="A171" s="476" t="s">
        <v>119</v>
      </c>
      <c r="B171" s="477"/>
      <c r="C171" s="477"/>
      <c r="D171" s="477"/>
      <c r="E171" s="477"/>
      <c r="F171" s="477"/>
      <c r="G171" s="477"/>
      <c r="H171" s="477"/>
      <c r="I171" s="477"/>
      <c r="J171" s="486"/>
    </row>
    <row r="172" spans="1:13" ht="409.5" customHeight="1" x14ac:dyDescent="0.25">
      <c r="A172" s="153" t="s">
        <v>62</v>
      </c>
      <c r="B172" s="133">
        <f>SUM(B173:B176)</f>
        <v>5000</v>
      </c>
      <c r="C172" s="133">
        <f>SUM(C173:C176)</f>
        <v>5000</v>
      </c>
      <c r="D172" s="133">
        <f>C172/B172*100</f>
        <v>100</v>
      </c>
      <c r="E172" s="133">
        <f>SUM(E173:E176)</f>
        <v>5000</v>
      </c>
      <c r="F172" s="133">
        <f>E172/B172*100</f>
        <v>100</v>
      </c>
      <c r="G172" s="133">
        <f>SUM(G173:G176)</f>
        <v>5000</v>
      </c>
      <c r="H172" s="133">
        <f>G172/B172*100</f>
        <v>100</v>
      </c>
      <c r="I172" s="133">
        <f>B172-G172</f>
        <v>0</v>
      </c>
      <c r="J172" s="568" t="s">
        <v>279</v>
      </c>
      <c r="K172" s="583" t="s">
        <v>37</v>
      </c>
      <c r="L172" s="582" t="s">
        <v>19</v>
      </c>
      <c r="M172" s="582" t="s">
        <v>16</v>
      </c>
    </row>
    <row r="173" spans="1:13" ht="19.5" x14ac:dyDescent="0.25">
      <c r="A173" s="73" t="s">
        <v>0</v>
      </c>
      <c r="B173" s="133">
        <v>0</v>
      </c>
      <c r="C173" s="133">
        <v>0</v>
      </c>
      <c r="D173" s="133">
        <v>0</v>
      </c>
      <c r="E173" s="133">
        <v>0</v>
      </c>
      <c r="F173" s="133">
        <v>0</v>
      </c>
      <c r="G173" s="133">
        <v>0</v>
      </c>
      <c r="H173" s="133">
        <v>0</v>
      </c>
      <c r="I173" s="133">
        <f>B173-G173</f>
        <v>0</v>
      </c>
      <c r="J173" s="569"/>
      <c r="K173" s="583"/>
      <c r="L173" s="582"/>
      <c r="M173" s="582"/>
    </row>
    <row r="174" spans="1:13" ht="19.5" x14ac:dyDescent="0.25">
      <c r="A174" s="76" t="s">
        <v>1</v>
      </c>
      <c r="B174" s="133">
        <v>5000</v>
      </c>
      <c r="C174" s="133">
        <v>5000</v>
      </c>
      <c r="D174" s="133">
        <f>C174/B174*100</f>
        <v>100</v>
      </c>
      <c r="E174" s="133">
        <v>5000</v>
      </c>
      <c r="F174" s="133">
        <f>E174/B174*100</f>
        <v>100</v>
      </c>
      <c r="G174" s="133">
        <v>5000</v>
      </c>
      <c r="H174" s="133">
        <f>G174/B174*100</f>
        <v>100</v>
      </c>
      <c r="I174" s="133">
        <f>B174-G174</f>
        <v>0</v>
      </c>
      <c r="J174" s="569"/>
      <c r="K174" s="583"/>
      <c r="L174" s="582"/>
      <c r="M174" s="582"/>
    </row>
    <row r="175" spans="1:13" x14ac:dyDescent="0.25">
      <c r="A175" s="77" t="s">
        <v>2</v>
      </c>
      <c r="B175" s="148">
        <v>0</v>
      </c>
      <c r="C175" s="148">
        <v>0</v>
      </c>
      <c r="D175" s="132">
        <v>0</v>
      </c>
      <c r="E175" s="148">
        <v>0</v>
      </c>
      <c r="F175" s="132">
        <v>0</v>
      </c>
      <c r="G175" s="148">
        <v>0</v>
      </c>
      <c r="H175" s="132">
        <v>0</v>
      </c>
      <c r="I175" s="148">
        <f>B175-G175</f>
        <v>0</v>
      </c>
      <c r="J175" s="569"/>
      <c r="K175" s="583"/>
      <c r="L175" s="582"/>
      <c r="M175" s="582"/>
    </row>
    <row r="176" spans="1:13" x14ac:dyDescent="0.25">
      <c r="A176" s="60" t="s">
        <v>3</v>
      </c>
      <c r="B176" s="132">
        <v>0</v>
      </c>
      <c r="C176" s="132">
        <v>0</v>
      </c>
      <c r="D176" s="132">
        <v>0</v>
      </c>
      <c r="E176" s="132">
        <v>0</v>
      </c>
      <c r="F176" s="132">
        <v>0</v>
      </c>
      <c r="G176" s="132">
        <v>0</v>
      </c>
      <c r="H176" s="132">
        <v>0</v>
      </c>
      <c r="I176" s="132">
        <f>B176-G176</f>
        <v>0</v>
      </c>
      <c r="J176" s="570"/>
      <c r="K176" s="33"/>
      <c r="L176" s="95"/>
      <c r="M176" s="95"/>
    </row>
    <row r="177" spans="1:11" s="19" customFormat="1" x14ac:dyDescent="0.25">
      <c r="A177" s="499" t="s">
        <v>235</v>
      </c>
      <c r="B177" s="500"/>
      <c r="C177" s="500"/>
      <c r="D177" s="500"/>
      <c r="E177" s="500"/>
      <c r="F177" s="500"/>
      <c r="G177" s="500"/>
      <c r="H177" s="500"/>
      <c r="I177" s="500"/>
      <c r="J177" s="500"/>
    </row>
    <row r="178" spans="1:11" x14ac:dyDescent="0.25">
      <c r="A178" s="501" t="s">
        <v>106</v>
      </c>
      <c r="B178" s="502"/>
      <c r="C178" s="502"/>
      <c r="D178" s="502"/>
      <c r="E178" s="502"/>
      <c r="F178" s="502"/>
      <c r="G178" s="502"/>
      <c r="H178" s="502"/>
      <c r="I178" s="502"/>
      <c r="J178" s="502"/>
    </row>
    <row r="179" spans="1:11" s="94" customFormat="1" x14ac:dyDescent="0.25">
      <c r="A179" s="495" t="s">
        <v>158</v>
      </c>
      <c r="B179" s="495"/>
      <c r="C179" s="495"/>
      <c r="D179" s="495"/>
      <c r="E179" s="495"/>
      <c r="F179" s="495"/>
      <c r="G179" s="495"/>
      <c r="H179" s="495"/>
      <c r="I179" s="495"/>
      <c r="J179" s="495"/>
    </row>
    <row r="180" spans="1:11" s="94" customFormat="1" x14ac:dyDescent="0.25">
      <c r="A180" s="496" t="s">
        <v>118</v>
      </c>
      <c r="B180" s="496"/>
      <c r="C180" s="496"/>
      <c r="D180" s="496"/>
      <c r="E180" s="496"/>
      <c r="F180" s="496"/>
      <c r="G180" s="496"/>
      <c r="H180" s="496"/>
      <c r="I180" s="496"/>
      <c r="J180" s="496"/>
    </row>
    <row r="181" spans="1:11" s="94" customFormat="1" x14ac:dyDescent="0.25">
      <c r="A181" s="520" t="s">
        <v>236</v>
      </c>
      <c r="B181" s="520"/>
      <c r="C181" s="520"/>
      <c r="D181" s="520"/>
      <c r="E181" s="520"/>
      <c r="F181" s="520"/>
      <c r="G181" s="520"/>
      <c r="H181" s="520"/>
      <c r="I181" s="520"/>
      <c r="J181" s="520"/>
    </row>
    <row r="182" spans="1:11" s="48" customFormat="1" ht="206.25" x14ac:dyDescent="0.25">
      <c r="A182" s="153" t="s">
        <v>63</v>
      </c>
      <c r="B182" s="149">
        <f>SUM(B183:B186)</f>
        <v>285968.39999999997</v>
      </c>
      <c r="C182" s="149">
        <f>SUM(C183:C186)</f>
        <v>164599.6</v>
      </c>
      <c r="D182" s="149">
        <f>C182/B182*100</f>
        <v>57.55866732128446</v>
      </c>
      <c r="E182" s="149">
        <f>SUM(E183:E186)</f>
        <v>162637.9</v>
      </c>
      <c r="F182" s="149">
        <f>E182/B182*100</f>
        <v>56.872682436241206</v>
      </c>
      <c r="G182" s="149">
        <f>SUM(G183:G186)</f>
        <v>121461.9</v>
      </c>
      <c r="H182" s="149">
        <f>G182/B182*100</f>
        <v>42.473888723369441</v>
      </c>
      <c r="I182" s="149">
        <f t="shared" ref="I182:I206" si="8">B182-G182</f>
        <v>164506.49999999997</v>
      </c>
      <c r="J182" s="561" t="s">
        <v>280</v>
      </c>
      <c r="K182" s="49" t="s">
        <v>237</v>
      </c>
    </row>
    <row r="183" spans="1:11" s="48" customFormat="1" ht="19.5" x14ac:dyDescent="0.25">
      <c r="A183" s="78" t="s">
        <v>0</v>
      </c>
      <c r="B183" s="149">
        <v>0</v>
      </c>
      <c r="C183" s="149">
        <v>0</v>
      </c>
      <c r="D183" s="149">
        <v>0</v>
      </c>
      <c r="E183" s="149">
        <v>0</v>
      </c>
      <c r="F183" s="149">
        <v>0</v>
      </c>
      <c r="G183" s="149">
        <v>0</v>
      </c>
      <c r="H183" s="149">
        <v>0</v>
      </c>
      <c r="I183" s="149">
        <f t="shared" si="8"/>
        <v>0</v>
      </c>
      <c r="J183" s="562"/>
      <c r="K183" s="49"/>
    </row>
    <row r="184" spans="1:11" s="48" customFormat="1" ht="19.5" x14ac:dyDescent="0.25">
      <c r="A184" s="78" t="s">
        <v>1</v>
      </c>
      <c r="B184" s="149">
        <v>273091.3</v>
      </c>
      <c r="C184" s="149">
        <v>154723.6</v>
      </c>
      <c r="D184" s="149">
        <f>C184/B184*100</f>
        <v>56.656363641024086</v>
      </c>
      <c r="E184" s="149">
        <v>153879.6</v>
      </c>
      <c r="F184" s="149">
        <f>E184/B184*100</f>
        <v>56.347309489537025</v>
      </c>
      <c r="G184" s="149">
        <v>114174.2</v>
      </c>
      <c r="H184" s="149">
        <f>G184/B184*100</f>
        <v>41.808069316012627</v>
      </c>
      <c r="I184" s="149">
        <f t="shared" si="8"/>
        <v>158917.09999999998</v>
      </c>
      <c r="J184" s="562" t="s">
        <v>10</v>
      </c>
      <c r="K184" s="49"/>
    </row>
    <row r="185" spans="1:11" s="48" customFormat="1" x14ac:dyDescent="0.25">
      <c r="A185" s="79" t="s">
        <v>2</v>
      </c>
      <c r="B185" s="150">
        <v>12877.1</v>
      </c>
      <c r="C185" s="150">
        <v>9876</v>
      </c>
      <c r="D185" s="150">
        <f>C185/B185*100</f>
        <v>76.694286757111456</v>
      </c>
      <c r="E185" s="150">
        <v>8758.2999999999993</v>
      </c>
      <c r="F185" s="150">
        <f>E185/B185*100</f>
        <v>68.014537434670842</v>
      </c>
      <c r="G185" s="150">
        <v>7287.7</v>
      </c>
      <c r="H185" s="150">
        <f>G185/B185*100</f>
        <v>56.594264236512885</v>
      </c>
      <c r="I185" s="150">
        <f t="shared" si="8"/>
        <v>5589.4000000000005</v>
      </c>
      <c r="J185" s="562"/>
      <c r="K185" s="49"/>
    </row>
    <row r="186" spans="1:11" s="48" customFormat="1" x14ac:dyDescent="0.25">
      <c r="A186" s="79" t="s">
        <v>3</v>
      </c>
      <c r="B186" s="150">
        <v>0</v>
      </c>
      <c r="C186" s="150">
        <v>0</v>
      </c>
      <c r="D186" s="150">
        <v>0</v>
      </c>
      <c r="E186" s="150">
        <v>0</v>
      </c>
      <c r="F186" s="150">
        <v>0</v>
      </c>
      <c r="G186" s="150">
        <v>0</v>
      </c>
      <c r="H186" s="150">
        <v>0</v>
      </c>
      <c r="I186" s="150">
        <f t="shared" si="8"/>
        <v>0</v>
      </c>
      <c r="J186" s="563"/>
      <c r="K186" s="49"/>
    </row>
    <row r="187" spans="1:11" s="48" customFormat="1" ht="207" customHeight="1" x14ac:dyDescent="0.25">
      <c r="A187" s="153" t="s">
        <v>64</v>
      </c>
      <c r="B187" s="149">
        <f>SUM(B188:B191)</f>
        <v>132068.5</v>
      </c>
      <c r="C187" s="149">
        <f>SUM(C188:C191)</f>
        <v>846.9</v>
      </c>
      <c r="D187" s="149">
        <f>C187/B187*100</f>
        <v>0.64125813498298223</v>
      </c>
      <c r="E187" s="149">
        <f>SUM(E188:E191)</f>
        <v>846.9</v>
      </c>
      <c r="F187" s="149">
        <f>E187/B187*100</f>
        <v>0.64125813498298223</v>
      </c>
      <c r="G187" s="149">
        <f>SUM(G188:G191)</f>
        <v>49.7</v>
      </c>
      <c r="H187" s="149">
        <f>G187/B187*100</f>
        <v>3.7631986431283765E-2</v>
      </c>
      <c r="I187" s="149">
        <f t="shared" si="8"/>
        <v>132018.79999999999</v>
      </c>
      <c r="J187" s="561" t="s">
        <v>281</v>
      </c>
      <c r="K187" s="49" t="s">
        <v>238</v>
      </c>
    </row>
    <row r="188" spans="1:11" s="48" customFormat="1" ht="19.5" x14ac:dyDescent="0.25">
      <c r="A188" s="78" t="s">
        <v>0</v>
      </c>
      <c r="B188" s="149">
        <v>0</v>
      </c>
      <c r="C188" s="149">
        <v>0</v>
      </c>
      <c r="D188" s="149">
        <v>0</v>
      </c>
      <c r="E188" s="149">
        <v>0</v>
      </c>
      <c r="F188" s="149">
        <v>0</v>
      </c>
      <c r="G188" s="149">
        <v>0</v>
      </c>
      <c r="H188" s="149">
        <v>0</v>
      </c>
      <c r="I188" s="149">
        <f t="shared" si="8"/>
        <v>0</v>
      </c>
      <c r="J188" s="569" t="s">
        <v>10</v>
      </c>
    </row>
    <row r="189" spans="1:11" s="48" customFormat="1" ht="19.5" x14ac:dyDescent="0.25">
      <c r="A189" s="78" t="s">
        <v>1</v>
      </c>
      <c r="B189" s="149">
        <v>124144.4</v>
      </c>
      <c r="C189" s="149">
        <v>796.1</v>
      </c>
      <c r="D189" s="149">
        <f>C189/B189*100</f>
        <v>0.64126936051887962</v>
      </c>
      <c r="E189" s="149">
        <v>796.1</v>
      </c>
      <c r="F189" s="149">
        <f>E189/B189*100</f>
        <v>0.64126936051887962</v>
      </c>
      <c r="G189" s="149">
        <v>46.7</v>
      </c>
      <c r="H189" s="149">
        <f>G189/B189*100</f>
        <v>3.7617484155547894E-2</v>
      </c>
      <c r="I189" s="149">
        <f t="shared" si="8"/>
        <v>124097.7</v>
      </c>
      <c r="J189" s="569"/>
    </row>
    <row r="190" spans="1:11" s="48" customFormat="1" x14ac:dyDescent="0.25">
      <c r="A190" s="79" t="s">
        <v>2</v>
      </c>
      <c r="B190" s="150">
        <v>7924.1</v>
      </c>
      <c r="C190" s="150">
        <v>50.8</v>
      </c>
      <c r="D190" s="150">
        <f>C190/B190*100</f>
        <v>0.64108226801781898</v>
      </c>
      <c r="E190" s="150">
        <v>50.8</v>
      </c>
      <c r="F190" s="150">
        <f>E190/B190*100</f>
        <v>0.64108226801781898</v>
      </c>
      <c r="G190" s="150">
        <v>3</v>
      </c>
      <c r="H190" s="150">
        <f>G190/B190*100</f>
        <v>3.7859189056170417E-2</v>
      </c>
      <c r="I190" s="150">
        <f t="shared" si="8"/>
        <v>7921.1</v>
      </c>
      <c r="J190" s="569"/>
    </row>
    <row r="191" spans="1:11" s="48" customFormat="1" x14ac:dyDescent="0.25">
      <c r="A191" s="79" t="s">
        <v>3</v>
      </c>
      <c r="B191" s="150">
        <v>0</v>
      </c>
      <c r="C191" s="150">
        <v>0</v>
      </c>
      <c r="D191" s="150">
        <v>0</v>
      </c>
      <c r="E191" s="150">
        <v>0</v>
      </c>
      <c r="F191" s="150">
        <v>0</v>
      </c>
      <c r="G191" s="150">
        <v>0</v>
      </c>
      <c r="H191" s="150">
        <v>0</v>
      </c>
      <c r="I191" s="150">
        <f t="shared" si="8"/>
        <v>0</v>
      </c>
      <c r="J191" s="570"/>
    </row>
    <row r="192" spans="1:11" s="50" customFormat="1" ht="56.25" x14ac:dyDescent="0.25">
      <c r="A192" s="158" t="s">
        <v>65</v>
      </c>
      <c r="B192" s="149">
        <f>SUM(B193:B196)</f>
        <v>9857.7999999999993</v>
      </c>
      <c r="C192" s="149">
        <f>SUM(C193:C196)</f>
        <v>2201.4</v>
      </c>
      <c r="D192" s="149">
        <f>C192/B192*100</f>
        <v>22.33155470794701</v>
      </c>
      <c r="E192" s="149">
        <f>SUM(E193:E196)</f>
        <v>2049.8000000000002</v>
      </c>
      <c r="F192" s="149">
        <f>E192/B192*100</f>
        <v>20.793686218020252</v>
      </c>
      <c r="G192" s="149">
        <f>SUM(G193:G196)</f>
        <v>2049.8000000000002</v>
      </c>
      <c r="H192" s="149">
        <f>G192/B192*100</f>
        <v>20.793686218020252</v>
      </c>
      <c r="I192" s="149">
        <f t="shared" si="8"/>
        <v>7807.9999999999991</v>
      </c>
      <c r="J192" s="568" t="s">
        <v>149</v>
      </c>
      <c r="K192" s="50" t="s">
        <v>238</v>
      </c>
    </row>
    <row r="193" spans="1:11" s="50" customFormat="1" ht="19.5" x14ac:dyDescent="0.25">
      <c r="A193" s="78" t="s">
        <v>0</v>
      </c>
      <c r="B193" s="149">
        <v>0</v>
      </c>
      <c r="C193" s="149">
        <v>0</v>
      </c>
      <c r="D193" s="149">
        <v>0</v>
      </c>
      <c r="E193" s="149">
        <v>0</v>
      </c>
      <c r="F193" s="149">
        <v>0</v>
      </c>
      <c r="G193" s="149">
        <v>0</v>
      </c>
      <c r="H193" s="149">
        <v>0</v>
      </c>
      <c r="I193" s="149">
        <f t="shared" si="8"/>
        <v>0</v>
      </c>
      <c r="J193" s="569"/>
    </row>
    <row r="194" spans="1:11" s="8" customFormat="1" ht="19.5" x14ac:dyDescent="0.25">
      <c r="A194" s="78" t="s">
        <v>1</v>
      </c>
      <c r="B194" s="149">
        <v>7403.7</v>
      </c>
      <c r="C194" s="149">
        <v>1926.8</v>
      </c>
      <c r="D194" s="149">
        <f>C194/B194*100</f>
        <v>26.024825425125275</v>
      </c>
      <c r="E194" s="149">
        <v>1926.8</v>
      </c>
      <c r="F194" s="149">
        <f>E194/B194*100</f>
        <v>26.024825425125275</v>
      </c>
      <c r="G194" s="149">
        <v>1926.8</v>
      </c>
      <c r="H194" s="149">
        <f>G194/B194*100</f>
        <v>26.024825425125275</v>
      </c>
      <c r="I194" s="149">
        <f t="shared" si="8"/>
        <v>5476.9</v>
      </c>
      <c r="J194" s="569"/>
    </row>
    <row r="195" spans="1:11" s="8" customFormat="1" x14ac:dyDescent="0.25">
      <c r="A195" s="79" t="s">
        <v>2</v>
      </c>
      <c r="B195" s="150">
        <v>2454.1</v>
      </c>
      <c r="C195" s="150">
        <v>274.60000000000002</v>
      </c>
      <c r="D195" s="150">
        <f>C195/B195*100</f>
        <v>11.189438083207696</v>
      </c>
      <c r="E195" s="150">
        <v>123</v>
      </c>
      <c r="F195" s="150">
        <f>E195/B195*100</f>
        <v>5.0120207000529726</v>
      </c>
      <c r="G195" s="150">
        <v>123</v>
      </c>
      <c r="H195" s="150">
        <f>G195/B195*100</f>
        <v>5.0120207000529726</v>
      </c>
      <c r="I195" s="150">
        <f t="shared" si="8"/>
        <v>2331.1</v>
      </c>
      <c r="J195" s="569"/>
    </row>
    <row r="196" spans="1:11" s="8" customFormat="1" x14ac:dyDescent="0.25">
      <c r="A196" s="80" t="s">
        <v>3</v>
      </c>
      <c r="B196" s="150">
        <v>0</v>
      </c>
      <c r="C196" s="150">
        <v>0</v>
      </c>
      <c r="D196" s="150">
        <v>0</v>
      </c>
      <c r="E196" s="150">
        <v>0</v>
      </c>
      <c r="F196" s="150">
        <v>0</v>
      </c>
      <c r="G196" s="150">
        <v>0</v>
      </c>
      <c r="H196" s="150">
        <v>0</v>
      </c>
      <c r="I196" s="150">
        <f t="shared" si="8"/>
        <v>0</v>
      </c>
      <c r="J196" s="570"/>
    </row>
    <row r="197" spans="1:11" s="8" customFormat="1" ht="37.5" x14ac:dyDescent="0.25">
      <c r="A197" s="153" t="s">
        <v>66</v>
      </c>
      <c r="B197" s="149">
        <f>SUM(B198:B201)</f>
        <v>258559.6</v>
      </c>
      <c r="C197" s="149">
        <f>SUM(C198:C201)</f>
        <v>27792.399999999998</v>
      </c>
      <c r="D197" s="149">
        <f>C197/B197*100</f>
        <v>10.748933708127643</v>
      </c>
      <c r="E197" s="149">
        <f>SUM(E198:E201)</f>
        <v>27656.5</v>
      </c>
      <c r="F197" s="149">
        <f>E197/B197*100</f>
        <v>10.696373292656702</v>
      </c>
      <c r="G197" s="149">
        <f>SUM(G198:G201)</f>
        <v>27656.5</v>
      </c>
      <c r="H197" s="149">
        <f>G197/B197*100</f>
        <v>10.696373292656702</v>
      </c>
      <c r="I197" s="149">
        <f t="shared" si="8"/>
        <v>230903.1</v>
      </c>
      <c r="J197" s="568" t="s">
        <v>150</v>
      </c>
      <c r="K197" s="105" t="s">
        <v>117</v>
      </c>
    </row>
    <row r="198" spans="1:11" s="8" customFormat="1" ht="19.5" x14ac:dyDescent="0.25">
      <c r="A198" s="58" t="s">
        <v>0</v>
      </c>
      <c r="B198" s="149">
        <v>0</v>
      </c>
      <c r="C198" s="149">
        <v>0</v>
      </c>
      <c r="D198" s="149">
        <v>0</v>
      </c>
      <c r="E198" s="149">
        <v>0</v>
      </c>
      <c r="F198" s="149">
        <v>0</v>
      </c>
      <c r="G198" s="149">
        <v>0</v>
      </c>
      <c r="H198" s="149">
        <v>0</v>
      </c>
      <c r="I198" s="149">
        <f t="shared" si="8"/>
        <v>0</v>
      </c>
      <c r="J198" s="569"/>
    </row>
    <row r="199" spans="1:11" s="8" customFormat="1" ht="19.5" x14ac:dyDescent="0.25">
      <c r="A199" s="58" t="s">
        <v>1</v>
      </c>
      <c r="B199" s="149">
        <v>239866.1</v>
      </c>
      <c r="C199" s="149">
        <v>25997.1</v>
      </c>
      <c r="D199" s="149">
        <f>C199/B199*100</f>
        <v>10.838171796681564</v>
      </c>
      <c r="E199" s="149">
        <v>25997.1</v>
      </c>
      <c r="F199" s="149">
        <f>E199/B199*100</f>
        <v>10.838171796681564</v>
      </c>
      <c r="G199" s="149">
        <v>25997.1</v>
      </c>
      <c r="H199" s="149">
        <f>G199/B199*100</f>
        <v>10.838171796681564</v>
      </c>
      <c r="I199" s="149">
        <f t="shared" si="8"/>
        <v>213869</v>
      </c>
      <c r="J199" s="569"/>
    </row>
    <row r="200" spans="1:11" s="8" customFormat="1" x14ac:dyDescent="0.25">
      <c r="A200" s="60" t="s">
        <v>2</v>
      </c>
      <c r="B200" s="150">
        <v>18693.5</v>
      </c>
      <c r="C200" s="150">
        <v>1795.3</v>
      </c>
      <c r="D200" s="150">
        <f>C200/B200*100</f>
        <v>9.6038730039853437</v>
      </c>
      <c r="E200" s="150">
        <v>1659.4</v>
      </c>
      <c r="F200" s="150">
        <f>E200/B200*100</f>
        <v>8.8768823387808595</v>
      </c>
      <c r="G200" s="150">
        <v>1659.4</v>
      </c>
      <c r="H200" s="150">
        <f>G200/B200*100</f>
        <v>8.8768823387808595</v>
      </c>
      <c r="I200" s="150">
        <f t="shared" si="8"/>
        <v>17034.099999999999</v>
      </c>
      <c r="J200" s="569"/>
    </row>
    <row r="201" spans="1:11" s="8" customFormat="1" x14ac:dyDescent="0.25">
      <c r="A201" s="60" t="s">
        <v>3</v>
      </c>
      <c r="B201" s="150">
        <v>0</v>
      </c>
      <c r="C201" s="150">
        <v>0</v>
      </c>
      <c r="D201" s="150">
        <v>0</v>
      </c>
      <c r="E201" s="150">
        <v>0</v>
      </c>
      <c r="F201" s="150">
        <v>0</v>
      </c>
      <c r="G201" s="150">
        <v>0</v>
      </c>
      <c r="H201" s="150">
        <v>0</v>
      </c>
      <c r="I201" s="150">
        <f t="shared" si="8"/>
        <v>0</v>
      </c>
      <c r="J201" s="570"/>
    </row>
    <row r="202" spans="1:11" s="8" customFormat="1" ht="336.75" customHeight="1" x14ac:dyDescent="0.25">
      <c r="A202" s="153" t="s">
        <v>67</v>
      </c>
      <c r="B202" s="149">
        <f>SUM(B203:B206)</f>
        <v>159665.60000000001</v>
      </c>
      <c r="C202" s="149">
        <f>SUM(C203:C206)</f>
        <v>105800.5</v>
      </c>
      <c r="D202" s="149">
        <f>C202/B202*100</f>
        <v>66.2638038500466</v>
      </c>
      <c r="E202" s="149">
        <v>139297.29999999999</v>
      </c>
      <c r="F202" s="149">
        <f>E202/B202*100</f>
        <v>87.243150684931493</v>
      </c>
      <c r="G202" s="149">
        <f>SUM(G203:G206)</f>
        <v>105800.5</v>
      </c>
      <c r="H202" s="149">
        <f>G202/B202*100</f>
        <v>66.2638038500466</v>
      </c>
      <c r="I202" s="149">
        <f t="shared" si="8"/>
        <v>53865.100000000006</v>
      </c>
      <c r="J202" s="568" t="s">
        <v>151</v>
      </c>
    </row>
    <row r="203" spans="1:11" s="8" customFormat="1" ht="19.5" x14ac:dyDescent="0.25">
      <c r="A203" s="58" t="s">
        <v>0</v>
      </c>
      <c r="B203" s="149">
        <v>0</v>
      </c>
      <c r="C203" s="149">
        <v>0</v>
      </c>
      <c r="D203" s="149">
        <v>0</v>
      </c>
      <c r="E203" s="149">
        <v>0</v>
      </c>
      <c r="F203" s="149">
        <v>0</v>
      </c>
      <c r="G203" s="149">
        <v>0</v>
      </c>
      <c r="H203" s="149">
        <v>0</v>
      </c>
      <c r="I203" s="149">
        <f t="shared" si="8"/>
        <v>0</v>
      </c>
      <c r="J203" s="569"/>
    </row>
    <row r="204" spans="1:11" s="8" customFormat="1" ht="19.5" x14ac:dyDescent="0.25">
      <c r="A204" s="58" t="s">
        <v>1</v>
      </c>
      <c r="B204" s="149">
        <v>159665.60000000001</v>
      </c>
      <c r="C204" s="149">
        <v>105800.5</v>
      </c>
      <c r="D204" s="149">
        <f>C204/B204*100</f>
        <v>66.2638038500466</v>
      </c>
      <c r="E204" s="149">
        <v>105800.5</v>
      </c>
      <c r="F204" s="149">
        <f>E204/B204*100</f>
        <v>66.2638038500466</v>
      </c>
      <c r="G204" s="149">
        <v>105800.5</v>
      </c>
      <c r="H204" s="149">
        <f>G204/B204*100</f>
        <v>66.2638038500466</v>
      </c>
      <c r="I204" s="149">
        <f t="shared" si="8"/>
        <v>53865.100000000006</v>
      </c>
      <c r="J204" s="569"/>
    </row>
    <row r="205" spans="1:11" s="8" customFormat="1" x14ac:dyDescent="0.25">
      <c r="A205" s="60" t="s">
        <v>2</v>
      </c>
      <c r="B205" s="150">
        <v>0</v>
      </c>
      <c r="C205" s="150">
        <v>0</v>
      </c>
      <c r="D205" s="150">
        <v>0</v>
      </c>
      <c r="E205" s="150">
        <v>0</v>
      </c>
      <c r="F205" s="150">
        <v>0</v>
      </c>
      <c r="G205" s="150">
        <v>0</v>
      </c>
      <c r="H205" s="150">
        <v>0</v>
      </c>
      <c r="I205" s="150">
        <f t="shared" si="8"/>
        <v>0</v>
      </c>
      <c r="J205" s="569"/>
    </row>
    <row r="206" spans="1:11" s="8" customFormat="1" x14ac:dyDescent="0.25">
      <c r="A206" s="60" t="s">
        <v>3</v>
      </c>
      <c r="B206" s="150">
        <v>0</v>
      </c>
      <c r="C206" s="150">
        <v>0</v>
      </c>
      <c r="D206" s="150">
        <v>0</v>
      </c>
      <c r="E206" s="150">
        <v>0</v>
      </c>
      <c r="F206" s="150">
        <v>0</v>
      </c>
      <c r="G206" s="150">
        <v>0</v>
      </c>
      <c r="H206" s="150">
        <v>0</v>
      </c>
      <c r="I206" s="150">
        <f t="shared" si="8"/>
        <v>0</v>
      </c>
      <c r="J206" s="570"/>
    </row>
    <row r="207" spans="1:11" s="19" customFormat="1" x14ac:dyDescent="0.25">
      <c r="A207" s="499" t="s">
        <v>235</v>
      </c>
      <c r="B207" s="500"/>
      <c r="C207" s="500"/>
      <c r="D207" s="500"/>
      <c r="E207" s="500"/>
      <c r="F207" s="500"/>
      <c r="G207" s="500"/>
      <c r="H207" s="500"/>
      <c r="I207" s="500"/>
      <c r="J207" s="500"/>
    </row>
    <row r="208" spans="1:11" x14ac:dyDescent="0.25">
      <c r="A208" s="501" t="s">
        <v>166</v>
      </c>
      <c r="B208" s="502"/>
      <c r="C208" s="502"/>
      <c r="D208" s="502"/>
      <c r="E208" s="502"/>
      <c r="F208" s="502"/>
      <c r="G208" s="502"/>
      <c r="H208" s="502"/>
      <c r="I208" s="502"/>
      <c r="J208" s="502"/>
    </row>
    <row r="209" spans="1:11" s="94" customFormat="1" x14ac:dyDescent="0.25">
      <c r="A209" s="495" t="s">
        <v>158</v>
      </c>
      <c r="B209" s="495"/>
      <c r="C209" s="495"/>
      <c r="D209" s="495"/>
      <c r="E209" s="495"/>
      <c r="F209" s="495"/>
      <c r="G209" s="495"/>
      <c r="H209" s="495"/>
      <c r="I209" s="495"/>
      <c r="J209" s="495"/>
    </row>
    <row r="210" spans="1:11" s="94" customFormat="1" x14ac:dyDescent="0.25">
      <c r="A210" s="496" t="s">
        <v>118</v>
      </c>
      <c r="B210" s="496"/>
      <c r="C210" s="496"/>
      <c r="D210" s="496"/>
      <c r="E210" s="496"/>
      <c r="F210" s="496"/>
      <c r="G210" s="496"/>
      <c r="H210" s="496"/>
      <c r="I210" s="496"/>
      <c r="J210" s="496"/>
    </row>
    <row r="211" spans="1:11" s="94" customFormat="1" x14ac:dyDescent="0.25">
      <c r="A211" s="520" t="s">
        <v>165</v>
      </c>
      <c r="B211" s="520"/>
      <c r="C211" s="520"/>
      <c r="D211" s="520"/>
      <c r="E211" s="520"/>
      <c r="F211" s="520"/>
      <c r="G211" s="520"/>
      <c r="H211" s="520"/>
      <c r="I211" s="520"/>
      <c r="J211" s="520"/>
    </row>
    <row r="212" spans="1:11" s="48" customFormat="1" ht="56.25" x14ac:dyDescent="0.25">
      <c r="A212" s="153" t="s">
        <v>167</v>
      </c>
      <c r="B212" s="149">
        <f>SUM(B213:B216)</f>
        <v>208238.7</v>
      </c>
      <c r="C212" s="149">
        <f>SUM(C213:C216)</f>
        <v>140127.79999999999</v>
      </c>
      <c r="D212" s="149">
        <f>C212/B212*100</f>
        <v>67.291910677506138</v>
      </c>
      <c r="E212" s="149">
        <f>SUM(E213:E216)</f>
        <v>140127.79999999999</v>
      </c>
      <c r="F212" s="149">
        <f>E212/B212*100</f>
        <v>67.291910677506138</v>
      </c>
      <c r="G212" s="149">
        <f>SUM(G213:G216)</f>
        <v>36849.9</v>
      </c>
      <c r="H212" s="149">
        <f>G212/B212*100</f>
        <v>17.695990226600529</v>
      </c>
      <c r="I212" s="149">
        <f>B212-G212</f>
        <v>171388.80000000002</v>
      </c>
      <c r="J212" s="568"/>
      <c r="K212" s="49"/>
    </row>
    <row r="213" spans="1:11" s="48" customFormat="1" ht="19.5" x14ac:dyDescent="0.25">
      <c r="A213" s="78" t="s">
        <v>0</v>
      </c>
      <c r="B213" s="149">
        <v>0</v>
      </c>
      <c r="C213" s="149">
        <v>0</v>
      </c>
      <c r="D213" s="149">
        <v>0</v>
      </c>
      <c r="E213" s="149">
        <v>0</v>
      </c>
      <c r="F213" s="149">
        <v>0</v>
      </c>
      <c r="G213" s="149">
        <v>0</v>
      </c>
      <c r="H213" s="149">
        <v>0</v>
      </c>
      <c r="I213" s="149">
        <f>B213-G213</f>
        <v>0</v>
      </c>
      <c r="J213" s="569"/>
      <c r="K213" s="49"/>
    </row>
    <row r="214" spans="1:11" s="48" customFormat="1" ht="19.5" x14ac:dyDescent="0.25">
      <c r="A214" s="78" t="s">
        <v>1</v>
      </c>
      <c r="B214" s="149">
        <v>193000</v>
      </c>
      <c r="C214" s="149">
        <v>130153</v>
      </c>
      <c r="D214" s="149">
        <f>C214/B214*100</f>
        <v>67.436787564766846</v>
      </c>
      <c r="E214" s="149">
        <v>130153</v>
      </c>
      <c r="F214" s="149">
        <f>E214/B214*100</f>
        <v>67.436787564766846</v>
      </c>
      <c r="G214" s="149">
        <v>34638.9</v>
      </c>
      <c r="H214" s="149">
        <f>G214/B214*100</f>
        <v>17.947616580310882</v>
      </c>
      <c r="I214" s="149">
        <f>B214-G214</f>
        <v>158361.1</v>
      </c>
      <c r="J214" s="569"/>
      <c r="K214" s="49"/>
    </row>
    <row r="215" spans="1:11" s="48" customFormat="1" x14ac:dyDescent="0.25">
      <c r="A215" s="79" t="s">
        <v>2</v>
      </c>
      <c r="B215" s="150">
        <v>15238.7</v>
      </c>
      <c r="C215" s="150">
        <v>9974.7999999999993</v>
      </c>
      <c r="D215" s="150">
        <f>C215/B215*100</f>
        <v>65.457027174234014</v>
      </c>
      <c r="E215" s="150">
        <v>9974.7999999999993</v>
      </c>
      <c r="F215" s="150">
        <f>E215/B215*100</f>
        <v>65.457027174234014</v>
      </c>
      <c r="G215" s="150">
        <v>2211</v>
      </c>
      <c r="H215" s="150">
        <f>G215/B215*100</f>
        <v>14.509111669630611</v>
      </c>
      <c r="I215" s="150">
        <f>B215-G215</f>
        <v>13027.7</v>
      </c>
      <c r="J215" s="569"/>
      <c r="K215" s="49"/>
    </row>
    <row r="216" spans="1:11" s="48" customFormat="1" x14ac:dyDescent="0.25">
      <c r="A216" s="79" t="s">
        <v>3</v>
      </c>
      <c r="B216" s="150">
        <v>0</v>
      </c>
      <c r="C216" s="150">
        <v>0</v>
      </c>
      <c r="D216" s="150">
        <v>0</v>
      </c>
      <c r="E216" s="150">
        <v>0</v>
      </c>
      <c r="F216" s="150">
        <v>0</v>
      </c>
      <c r="G216" s="150">
        <v>0</v>
      </c>
      <c r="H216" s="150">
        <v>0</v>
      </c>
      <c r="I216" s="150">
        <f>B216-G216</f>
        <v>0</v>
      </c>
      <c r="J216" s="570"/>
      <c r="K216" s="49"/>
    </row>
    <row r="217" spans="1:11" x14ac:dyDescent="0.25">
      <c r="A217" s="528" t="s">
        <v>177</v>
      </c>
      <c r="B217" s="529"/>
      <c r="C217" s="529"/>
      <c r="D217" s="529"/>
      <c r="E217" s="529"/>
      <c r="F217" s="529"/>
      <c r="G217" s="529"/>
      <c r="H217" s="529"/>
      <c r="I217" s="529"/>
      <c r="J217" s="530"/>
    </row>
    <row r="218" spans="1:11" s="32" customFormat="1" x14ac:dyDescent="0.25">
      <c r="A218" s="474" t="s">
        <v>141</v>
      </c>
      <c r="B218" s="475"/>
      <c r="C218" s="475"/>
      <c r="D218" s="475"/>
      <c r="E218" s="475"/>
      <c r="F218" s="475"/>
      <c r="G218" s="475"/>
      <c r="H218" s="475"/>
      <c r="I218" s="475"/>
      <c r="J218" s="490"/>
    </row>
    <row r="219" spans="1:11" s="32" customFormat="1" x14ac:dyDescent="0.25">
      <c r="A219" s="412" t="s">
        <v>114</v>
      </c>
      <c r="B219" s="413"/>
      <c r="C219" s="413"/>
      <c r="D219" s="413"/>
      <c r="E219" s="413"/>
      <c r="F219" s="413"/>
      <c r="G219" s="413"/>
      <c r="H219" s="413"/>
      <c r="I219" s="413"/>
      <c r="J219" s="414"/>
    </row>
    <row r="220" spans="1:11" s="32" customFormat="1" x14ac:dyDescent="0.25">
      <c r="A220" s="511" t="s">
        <v>239</v>
      </c>
      <c r="B220" s="512"/>
      <c r="C220" s="512"/>
      <c r="D220" s="512"/>
      <c r="E220" s="512"/>
      <c r="F220" s="512"/>
      <c r="G220" s="512"/>
      <c r="H220" s="512"/>
      <c r="I220" s="512"/>
      <c r="J220" s="513"/>
    </row>
    <row r="221" spans="1:11" ht="243" customHeight="1" x14ac:dyDescent="0.25">
      <c r="A221" s="153" t="s">
        <v>68</v>
      </c>
      <c r="B221" s="149">
        <f>SUM(B222:B225)</f>
        <v>2.6</v>
      </c>
      <c r="C221" s="149">
        <f>SUM(C222:C225)</f>
        <v>2.6</v>
      </c>
      <c r="D221" s="149">
        <f>C221/B221*100</f>
        <v>100</v>
      </c>
      <c r="E221" s="149">
        <f>SUM(E222:E225)</f>
        <v>2.6</v>
      </c>
      <c r="F221" s="149">
        <f>E221/B221*100</f>
        <v>100</v>
      </c>
      <c r="G221" s="149">
        <f>SUM(G222:G225)</f>
        <v>2.6</v>
      </c>
      <c r="H221" s="149">
        <f>G221/B221*100</f>
        <v>100</v>
      </c>
      <c r="I221" s="149">
        <f>B221-G221</f>
        <v>0</v>
      </c>
      <c r="J221" s="561" t="s">
        <v>178</v>
      </c>
      <c r="K221" s="89" t="s">
        <v>115</v>
      </c>
    </row>
    <row r="222" spans="1:11" ht="19.5" x14ac:dyDescent="0.25">
      <c r="A222" s="58" t="s">
        <v>0</v>
      </c>
      <c r="B222" s="149">
        <v>0</v>
      </c>
      <c r="C222" s="149">
        <v>0</v>
      </c>
      <c r="D222" s="149">
        <v>0</v>
      </c>
      <c r="E222" s="149">
        <v>0</v>
      </c>
      <c r="F222" s="149">
        <v>0</v>
      </c>
      <c r="G222" s="149">
        <v>0</v>
      </c>
      <c r="H222" s="149">
        <v>0</v>
      </c>
      <c r="I222" s="149">
        <f>B222-G222</f>
        <v>0</v>
      </c>
      <c r="J222" s="562"/>
    </row>
    <row r="223" spans="1:11" ht="19.5" x14ac:dyDescent="0.25">
      <c r="A223" s="58" t="s">
        <v>1</v>
      </c>
      <c r="B223" s="149">
        <v>2.6</v>
      </c>
      <c r="C223" s="149">
        <v>2.6</v>
      </c>
      <c r="D223" s="149">
        <f>C223/B223*100</f>
        <v>100</v>
      </c>
      <c r="E223" s="149">
        <v>2.6</v>
      </c>
      <c r="F223" s="149">
        <f>E223/B223*100</f>
        <v>100</v>
      </c>
      <c r="G223" s="149">
        <v>2.6</v>
      </c>
      <c r="H223" s="149">
        <f>G223/B223*100</f>
        <v>100</v>
      </c>
      <c r="I223" s="149">
        <f>B223-G223</f>
        <v>0</v>
      </c>
      <c r="J223" s="562"/>
    </row>
    <row r="224" spans="1:11" x14ac:dyDescent="0.25">
      <c r="A224" s="60" t="s">
        <v>2</v>
      </c>
      <c r="B224" s="150">
        <v>0</v>
      </c>
      <c r="C224" s="150">
        <v>0</v>
      </c>
      <c r="D224" s="150">
        <v>0</v>
      </c>
      <c r="E224" s="150">
        <v>0</v>
      </c>
      <c r="F224" s="150">
        <v>0</v>
      </c>
      <c r="G224" s="150">
        <v>0</v>
      </c>
      <c r="H224" s="150">
        <v>0</v>
      </c>
      <c r="I224" s="150">
        <f>B224-G224</f>
        <v>0</v>
      </c>
      <c r="J224" s="562"/>
    </row>
    <row r="225" spans="1:12" x14ac:dyDescent="0.25">
      <c r="A225" s="60" t="s">
        <v>3</v>
      </c>
      <c r="B225" s="150">
        <v>0</v>
      </c>
      <c r="C225" s="150">
        <v>0</v>
      </c>
      <c r="D225" s="150">
        <v>0</v>
      </c>
      <c r="E225" s="150">
        <v>0</v>
      </c>
      <c r="F225" s="150">
        <v>0</v>
      </c>
      <c r="G225" s="150">
        <v>0</v>
      </c>
      <c r="H225" s="150">
        <v>0</v>
      </c>
      <c r="I225" s="150">
        <f>B225-G225</f>
        <v>0</v>
      </c>
      <c r="J225" s="563"/>
    </row>
    <row r="226" spans="1:12" s="19" customFormat="1" x14ac:dyDescent="0.25">
      <c r="A226" s="468" t="s">
        <v>240</v>
      </c>
      <c r="B226" s="469"/>
      <c r="C226" s="469"/>
      <c r="D226" s="469"/>
      <c r="E226" s="469"/>
      <c r="F226" s="469"/>
      <c r="G226" s="469"/>
      <c r="H226" s="469"/>
      <c r="I226" s="469"/>
      <c r="J226" s="470"/>
    </row>
    <row r="227" spans="1:12" s="1" customFormat="1" x14ac:dyDescent="0.25">
      <c r="A227" s="484" t="s">
        <v>69</v>
      </c>
      <c r="B227" s="485"/>
      <c r="C227" s="485"/>
      <c r="D227" s="485"/>
      <c r="E227" s="485"/>
      <c r="F227" s="485"/>
      <c r="G227" s="485"/>
      <c r="H227" s="485"/>
      <c r="I227" s="485"/>
      <c r="J227" s="489"/>
    </row>
    <row r="228" spans="1:12" s="42" customFormat="1" x14ac:dyDescent="0.25">
      <c r="A228" s="474" t="s">
        <v>270</v>
      </c>
      <c r="B228" s="475"/>
      <c r="C228" s="475"/>
      <c r="D228" s="475"/>
      <c r="E228" s="475"/>
      <c r="F228" s="475"/>
      <c r="G228" s="475"/>
      <c r="H228" s="475"/>
      <c r="I228" s="475"/>
      <c r="J228" s="490"/>
    </row>
    <row r="229" spans="1:12" s="93" customFormat="1" x14ac:dyDescent="0.25">
      <c r="A229" s="471" t="s">
        <v>113</v>
      </c>
      <c r="B229" s="472"/>
      <c r="C229" s="472"/>
      <c r="D229" s="472"/>
      <c r="E229" s="472"/>
      <c r="F229" s="472"/>
      <c r="G229" s="472"/>
      <c r="H229" s="472"/>
      <c r="I229" s="472"/>
      <c r="J229" s="473"/>
    </row>
    <row r="230" spans="1:12" s="1" customFormat="1" x14ac:dyDescent="0.25">
      <c r="A230" s="476" t="s">
        <v>241</v>
      </c>
      <c r="B230" s="477"/>
      <c r="C230" s="477"/>
      <c r="D230" s="477"/>
      <c r="E230" s="477"/>
      <c r="F230" s="477"/>
      <c r="G230" s="477"/>
      <c r="H230" s="477"/>
      <c r="I230" s="477"/>
      <c r="J230" s="486"/>
    </row>
    <row r="231" spans="1:12" ht="93.75" x14ac:dyDescent="0.25">
      <c r="A231" s="153" t="s">
        <v>70</v>
      </c>
      <c r="B231" s="149">
        <f>SUM(B232:B235)</f>
        <v>20252.099999999999</v>
      </c>
      <c r="C231" s="149">
        <f>SUM(C232:C235)</f>
        <v>4450.5</v>
      </c>
      <c r="D231" s="149">
        <f>C231/B231*100</f>
        <v>21.97549883715763</v>
      </c>
      <c r="E231" s="149">
        <f>SUM(E232:E235)</f>
        <v>4450.5</v>
      </c>
      <c r="F231" s="149">
        <f>E231/B231*100</f>
        <v>21.97549883715763</v>
      </c>
      <c r="G231" s="149">
        <f>SUM(G232:G235)</f>
        <v>4450.5</v>
      </c>
      <c r="H231" s="149">
        <f>G231/B231*100</f>
        <v>21.97549883715763</v>
      </c>
      <c r="I231" s="149">
        <f>B231-G231</f>
        <v>15801.599999999999</v>
      </c>
      <c r="J231" s="568" t="s">
        <v>152</v>
      </c>
      <c r="K231" s="15" t="s">
        <v>116</v>
      </c>
    </row>
    <row r="232" spans="1:12" ht="19.5" x14ac:dyDescent="0.25">
      <c r="A232" s="58" t="s">
        <v>0</v>
      </c>
      <c r="B232" s="149">
        <v>0</v>
      </c>
      <c r="C232" s="149">
        <v>0</v>
      </c>
      <c r="D232" s="149">
        <v>0</v>
      </c>
      <c r="E232" s="149">
        <v>0</v>
      </c>
      <c r="F232" s="149">
        <v>0</v>
      </c>
      <c r="G232" s="149">
        <v>0</v>
      </c>
      <c r="H232" s="149">
        <v>0</v>
      </c>
      <c r="I232" s="149">
        <f>B232-G232</f>
        <v>0</v>
      </c>
      <c r="J232" s="569"/>
    </row>
    <row r="233" spans="1:12" ht="19.5" x14ac:dyDescent="0.25">
      <c r="A233" s="58" t="s">
        <v>1</v>
      </c>
      <c r="B233" s="149">
        <v>18952.099999999999</v>
      </c>
      <c r="C233" s="149">
        <v>4164.8</v>
      </c>
      <c r="D233" s="149">
        <f>C233/B233*100</f>
        <v>21.975401142881264</v>
      </c>
      <c r="E233" s="149">
        <v>4164.8</v>
      </c>
      <c r="F233" s="149">
        <f>E233/B233*100</f>
        <v>21.975401142881264</v>
      </c>
      <c r="G233" s="149">
        <v>4164.8</v>
      </c>
      <c r="H233" s="149">
        <f>G233/B233*100</f>
        <v>21.975401142881264</v>
      </c>
      <c r="I233" s="149">
        <f>B233-G233</f>
        <v>14787.3</v>
      </c>
      <c r="J233" s="569"/>
    </row>
    <row r="234" spans="1:12" x14ac:dyDescent="0.25">
      <c r="A234" s="60" t="s">
        <v>2</v>
      </c>
      <c r="B234" s="150">
        <v>1300</v>
      </c>
      <c r="C234" s="150">
        <v>285.7</v>
      </c>
      <c r="D234" s="150">
        <f>C234/B234*100</f>
        <v>21.976923076923079</v>
      </c>
      <c r="E234" s="150">
        <v>285.7</v>
      </c>
      <c r="F234" s="150">
        <f>E234/B234*100</f>
        <v>21.976923076923079</v>
      </c>
      <c r="G234" s="150">
        <v>285.7</v>
      </c>
      <c r="H234" s="150">
        <f>G234/B234*100</f>
        <v>21.976923076923079</v>
      </c>
      <c r="I234" s="150">
        <f>B234-G234</f>
        <v>1014.3</v>
      </c>
      <c r="J234" s="569"/>
    </row>
    <row r="235" spans="1:12" x14ac:dyDescent="0.25">
      <c r="A235" s="60" t="s">
        <v>3</v>
      </c>
      <c r="B235" s="150">
        <v>0</v>
      </c>
      <c r="C235" s="150">
        <v>0</v>
      </c>
      <c r="D235" s="150">
        <v>0</v>
      </c>
      <c r="E235" s="150">
        <v>0</v>
      </c>
      <c r="F235" s="150">
        <v>0</v>
      </c>
      <c r="G235" s="150">
        <v>0</v>
      </c>
      <c r="H235" s="150">
        <v>0</v>
      </c>
      <c r="I235" s="150">
        <f>B235-G235</f>
        <v>0</v>
      </c>
      <c r="J235" s="570"/>
    </row>
    <row r="236" spans="1:12" s="25" customFormat="1" x14ac:dyDescent="0.3">
      <c r="A236" s="468" t="s">
        <v>242</v>
      </c>
      <c r="B236" s="469"/>
      <c r="C236" s="469"/>
      <c r="D236" s="469"/>
      <c r="E236" s="469"/>
      <c r="F236" s="469"/>
      <c r="G236" s="469"/>
      <c r="H236" s="469"/>
      <c r="I236" s="469"/>
      <c r="J236" s="470"/>
      <c r="K236" s="23"/>
      <c r="L236" s="24"/>
    </row>
    <row r="237" spans="1:12" s="28" customFormat="1" x14ac:dyDescent="0.3">
      <c r="A237" s="484" t="s">
        <v>71</v>
      </c>
      <c r="B237" s="485"/>
      <c r="C237" s="485"/>
      <c r="D237" s="485"/>
      <c r="E237" s="485"/>
      <c r="F237" s="485"/>
      <c r="G237" s="485"/>
      <c r="H237" s="485"/>
      <c r="I237" s="485"/>
      <c r="J237" s="489"/>
      <c r="K237" s="26"/>
      <c r="L237" s="27"/>
    </row>
    <row r="238" spans="1:12" s="42" customFormat="1" x14ac:dyDescent="0.25">
      <c r="A238" s="474" t="s">
        <v>270</v>
      </c>
      <c r="B238" s="475"/>
      <c r="C238" s="475"/>
      <c r="D238" s="475"/>
      <c r="E238" s="475"/>
      <c r="F238" s="475"/>
      <c r="G238" s="475"/>
      <c r="H238" s="475"/>
      <c r="I238" s="475"/>
      <c r="J238" s="490"/>
    </row>
    <row r="239" spans="1:12" s="8" customFormat="1" x14ac:dyDescent="0.25">
      <c r="A239" s="471" t="s">
        <v>269</v>
      </c>
      <c r="B239" s="472"/>
      <c r="C239" s="472"/>
      <c r="D239" s="472"/>
      <c r="E239" s="472"/>
      <c r="F239" s="472"/>
      <c r="G239" s="472"/>
      <c r="H239" s="472"/>
      <c r="I239" s="472"/>
      <c r="J239" s="473"/>
    </row>
    <row r="240" spans="1:12" s="8" customFormat="1" x14ac:dyDescent="0.25">
      <c r="A240" s="511" t="s">
        <v>256</v>
      </c>
      <c r="B240" s="512"/>
      <c r="C240" s="512"/>
      <c r="D240" s="512"/>
      <c r="E240" s="512"/>
      <c r="F240" s="512"/>
      <c r="G240" s="512"/>
      <c r="H240" s="512"/>
      <c r="I240" s="512"/>
      <c r="J240" s="513"/>
    </row>
    <row r="241" spans="1:10" ht="130.5" customHeight="1" x14ac:dyDescent="0.25">
      <c r="A241" s="153" t="s">
        <v>72</v>
      </c>
      <c r="B241" s="149">
        <f>SUM(B242:B245)</f>
        <v>3759.7</v>
      </c>
      <c r="C241" s="149">
        <f>SUM(C242:C245)</f>
        <v>3189</v>
      </c>
      <c r="D241" s="149">
        <f>C241/B241*100</f>
        <v>84.820597388089482</v>
      </c>
      <c r="E241" s="149">
        <f>SUM(E242:E245)</f>
        <v>2693</v>
      </c>
      <c r="F241" s="149">
        <f>E241/B241*100</f>
        <v>71.628055429954514</v>
      </c>
      <c r="G241" s="149">
        <f>SUM(G242:G245)</f>
        <v>2693</v>
      </c>
      <c r="H241" s="149">
        <f>G241/B241*100</f>
        <v>71.628055429954514</v>
      </c>
      <c r="I241" s="149">
        <f>B241-G241</f>
        <v>1066.6999999999998</v>
      </c>
      <c r="J241" s="568" t="s">
        <v>179</v>
      </c>
    </row>
    <row r="242" spans="1:10" ht="19.5" x14ac:dyDescent="0.25">
      <c r="A242" s="58" t="s">
        <v>0</v>
      </c>
      <c r="B242" s="149">
        <v>0</v>
      </c>
      <c r="C242" s="149">
        <v>0</v>
      </c>
      <c r="D242" s="149">
        <v>0</v>
      </c>
      <c r="E242" s="149">
        <v>0</v>
      </c>
      <c r="F242" s="149">
        <v>0</v>
      </c>
      <c r="G242" s="149">
        <v>0</v>
      </c>
      <c r="H242" s="149">
        <v>0</v>
      </c>
      <c r="I242" s="149">
        <f>B242-G242</f>
        <v>0</v>
      </c>
      <c r="J242" s="569"/>
    </row>
    <row r="243" spans="1:10" ht="19.5" x14ac:dyDescent="0.25">
      <c r="A243" s="58" t="s">
        <v>1</v>
      </c>
      <c r="B243" s="149">
        <v>2759.7</v>
      </c>
      <c r="C243" s="149">
        <v>2759.7</v>
      </c>
      <c r="D243" s="149">
        <f>C243/B243*100</f>
        <v>100</v>
      </c>
      <c r="E243" s="149">
        <v>2263.6999999999998</v>
      </c>
      <c r="F243" s="149">
        <f>E243/B243*100</f>
        <v>82.027031923759836</v>
      </c>
      <c r="G243" s="149">
        <v>2263.6999999999998</v>
      </c>
      <c r="H243" s="149">
        <f>G243/B243*100</f>
        <v>82.027031923759836</v>
      </c>
      <c r="I243" s="149">
        <f>B243-G243</f>
        <v>496</v>
      </c>
      <c r="J243" s="569"/>
    </row>
    <row r="244" spans="1:10" x14ac:dyDescent="0.25">
      <c r="A244" s="60" t="s">
        <v>2</v>
      </c>
      <c r="B244" s="150">
        <v>1000</v>
      </c>
      <c r="C244" s="150">
        <v>429.3</v>
      </c>
      <c r="D244" s="150">
        <f>C244/B244*100</f>
        <v>42.93</v>
      </c>
      <c r="E244" s="150">
        <v>429.3</v>
      </c>
      <c r="F244" s="150">
        <f>E244/B244*100</f>
        <v>42.93</v>
      </c>
      <c r="G244" s="150">
        <v>429.3</v>
      </c>
      <c r="H244" s="150">
        <f>G244/B244*100</f>
        <v>42.93</v>
      </c>
      <c r="I244" s="150">
        <f>B244-G244</f>
        <v>570.70000000000005</v>
      </c>
      <c r="J244" s="569"/>
    </row>
    <row r="245" spans="1:10" x14ac:dyDescent="0.25">
      <c r="A245" s="60" t="s">
        <v>3</v>
      </c>
      <c r="B245" s="150">
        <v>0</v>
      </c>
      <c r="C245" s="150">
        <v>0</v>
      </c>
      <c r="D245" s="150">
        <v>0</v>
      </c>
      <c r="E245" s="150">
        <v>0</v>
      </c>
      <c r="F245" s="150">
        <v>0</v>
      </c>
      <c r="G245" s="150">
        <v>0</v>
      </c>
      <c r="H245" s="150">
        <v>0</v>
      </c>
      <c r="I245" s="150">
        <f>B245-G245</f>
        <v>0</v>
      </c>
      <c r="J245" s="570"/>
    </row>
    <row r="246" spans="1:10" s="29" customFormat="1" x14ac:dyDescent="0.25">
      <c r="A246" s="531" t="s">
        <v>244</v>
      </c>
      <c r="B246" s="532"/>
      <c r="C246" s="532"/>
      <c r="D246" s="532"/>
      <c r="E246" s="532"/>
      <c r="F246" s="532"/>
      <c r="G246" s="532"/>
      <c r="H246" s="532"/>
      <c r="I246" s="532"/>
      <c r="J246" s="533"/>
    </row>
    <row r="247" spans="1:10" x14ac:dyDescent="0.25">
      <c r="A247" s="384" t="s">
        <v>103</v>
      </c>
      <c r="B247" s="385"/>
      <c r="C247" s="385"/>
      <c r="D247" s="385"/>
      <c r="E247" s="385"/>
      <c r="F247" s="385"/>
      <c r="G247" s="385"/>
      <c r="H247" s="385"/>
      <c r="I247" s="385"/>
      <c r="J247" s="386"/>
    </row>
    <row r="248" spans="1:10" x14ac:dyDescent="0.25">
      <c r="A248" s="474" t="s">
        <v>153</v>
      </c>
      <c r="B248" s="475"/>
      <c r="C248" s="475"/>
      <c r="D248" s="475"/>
      <c r="E248" s="475"/>
      <c r="F248" s="475"/>
      <c r="G248" s="475"/>
      <c r="H248" s="475"/>
      <c r="I248" s="475"/>
      <c r="J248" s="490"/>
    </row>
    <row r="249" spans="1:10" x14ac:dyDescent="0.25">
      <c r="A249" s="471" t="s">
        <v>267</v>
      </c>
      <c r="B249" s="472"/>
      <c r="C249" s="472"/>
      <c r="D249" s="472"/>
      <c r="E249" s="472"/>
      <c r="F249" s="472"/>
      <c r="G249" s="472"/>
      <c r="H249" s="472"/>
      <c r="I249" s="472"/>
      <c r="J249" s="473"/>
    </row>
    <row r="250" spans="1:10" x14ac:dyDescent="0.25">
      <c r="A250" s="506" t="s">
        <v>35</v>
      </c>
      <c r="B250" s="507"/>
      <c r="C250" s="507"/>
      <c r="D250" s="507"/>
      <c r="E250" s="507"/>
      <c r="F250" s="507"/>
      <c r="G250" s="507"/>
      <c r="H250" s="507"/>
      <c r="I250" s="507"/>
      <c r="J250" s="508"/>
    </row>
    <row r="251" spans="1:10" ht="205.5" customHeight="1" x14ac:dyDescent="0.25">
      <c r="A251" s="153" t="s">
        <v>73</v>
      </c>
      <c r="B251" s="149">
        <f>SUM(B252:B255)</f>
        <v>1482236.1</v>
      </c>
      <c r="C251" s="149">
        <f>SUM(C252:C255)</f>
        <v>1350872.9</v>
      </c>
      <c r="D251" s="149">
        <f>C251/B251*100</f>
        <v>91.137498270349766</v>
      </c>
      <c r="E251" s="149">
        <f>SUM(E252:E255)</f>
        <v>1350872.9</v>
      </c>
      <c r="F251" s="149">
        <f>E251/B251*100</f>
        <v>91.137498270349766</v>
      </c>
      <c r="G251" s="149">
        <f>SUM(G252:G255)</f>
        <v>1262378.1000000001</v>
      </c>
      <c r="H251" s="149">
        <f t="shared" ref="H251:H258" si="9">G251/B251*100</f>
        <v>85.167140376624204</v>
      </c>
      <c r="I251" s="149">
        <f>B251-G251</f>
        <v>219858</v>
      </c>
      <c r="J251" s="561" t="s">
        <v>180</v>
      </c>
    </row>
    <row r="252" spans="1:10" ht="19.5" x14ac:dyDescent="0.25">
      <c r="A252" s="66" t="s">
        <v>0</v>
      </c>
      <c r="B252" s="149">
        <v>0</v>
      </c>
      <c r="C252" s="149">
        <v>0</v>
      </c>
      <c r="D252" s="149">
        <v>0</v>
      </c>
      <c r="E252" s="149">
        <v>0</v>
      </c>
      <c r="F252" s="149">
        <v>0</v>
      </c>
      <c r="G252" s="149">
        <v>0</v>
      </c>
      <c r="H252" s="149">
        <v>0</v>
      </c>
      <c r="I252" s="149">
        <f t="shared" ref="I252:I260" si="10">B252-G252</f>
        <v>0</v>
      </c>
      <c r="J252" s="562"/>
    </row>
    <row r="253" spans="1:10" ht="19.5" x14ac:dyDescent="0.25">
      <c r="A253" s="66" t="s">
        <v>1</v>
      </c>
      <c r="B253" s="149">
        <v>1482236.1</v>
      </c>
      <c r="C253" s="149">
        <v>1350872.9</v>
      </c>
      <c r="D253" s="149">
        <f>C253/B253*100</f>
        <v>91.137498270349766</v>
      </c>
      <c r="E253" s="149">
        <v>1350872.9</v>
      </c>
      <c r="F253" s="149">
        <f>E253/B253*100</f>
        <v>91.137498270349766</v>
      </c>
      <c r="G253" s="149">
        <v>1262378.1000000001</v>
      </c>
      <c r="H253" s="149">
        <f t="shared" si="9"/>
        <v>85.167140376624204</v>
      </c>
      <c r="I253" s="149">
        <f t="shared" si="10"/>
        <v>219858</v>
      </c>
      <c r="J253" s="562"/>
    </row>
    <row r="254" spans="1:10" x14ac:dyDescent="0.25">
      <c r="A254" s="67" t="s">
        <v>2</v>
      </c>
      <c r="B254" s="150">
        <v>0</v>
      </c>
      <c r="C254" s="150">
        <v>0</v>
      </c>
      <c r="D254" s="150">
        <v>0</v>
      </c>
      <c r="E254" s="150">
        <v>0</v>
      </c>
      <c r="F254" s="150">
        <v>0</v>
      </c>
      <c r="G254" s="150">
        <v>0</v>
      </c>
      <c r="H254" s="150">
        <v>0</v>
      </c>
      <c r="I254" s="150">
        <f t="shared" si="10"/>
        <v>0</v>
      </c>
      <c r="J254" s="562"/>
    </row>
    <row r="255" spans="1:10" x14ac:dyDescent="0.25">
      <c r="A255" s="67" t="s">
        <v>3</v>
      </c>
      <c r="B255" s="150">
        <v>0</v>
      </c>
      <c r="C255" s="150">
        <v>0</v>
      </c>
      <c r="D255" s="150">
        <v>0</v>
      </c>
      <c r="E255" s="150">
        <v>0</v>
      </c>
      <c r="F255" s="150">
        <v>0</v>
      </c>
      <c r="G255" s="150">
        <v>0</v>
      </c>
      <c r="H255" s="150">
        <v>0</v>
      </c>
      <c r="I255" s="150">
        <f t="shared" si="10"/>
        <v>0</v>
      </c>
      <c r="J255" s="563"/>
    </row>
    <row r="256" spans="1:10" ht="112.5" x14ac:dyDescent="0.25">
      <c r="A256" s="153" t="s">
        <v>74</v>
      </c>
      <c r="B256" s="149">
        <f>SUM(B257:B260)</f>
        <v>92717.3</v>
      </c>
      <c r="C256" s="149">
        <f>SUM(C257:C260)</f>
        <v>61079.1</v>
      </c>
      <c r="D256" s="149">
        <f>C256/B256*100</f>
        <v>65.876702621840792</v>
      </c>
      <c r="E256" s="149">
        <f>SUM(E257:E260)</f>
        <v>61079.1</v>
      </c>
      <c r="F256" s="149">
        <f>E256/B256*100</f>
        <v>65.876702621840792</v>
      </c>
      <c r="G256" s="149">
        <f>SUM(G257:G260)</f>
        <v>60967.9</v>
      </c>
      <c r="H256" s="149">
        <f t="shared" si="9"/>
        <v>65.756768154378946</v>
      </c>
      <c r="I256" s="149">
        <f t="shared" si="10"/>
        <v>31749.4</v>
      </c>
      <c r="J256" s="561" t="s">
        <v>181</v>
      </c>
    </row>
    <row r="257" spans="1:10" ht="19.5" x14ac:dyDescent="0.25">
      <c r="A257" s="66" t="s">
        <v>0</v>
      </c>
      <c r="B257" s="149">
        <v>0</v>
      </c>
      <c r="C257" s="149">
        <v>0</v>
      </c>
      <c r="D257" s="149">
        <v>0</v>
      </c>
      <c r="E257" s="149">
        <v>0</v>
      </c>
      <c r="F257" s="149">
        <v>0</v>
      </c>
      <c r="G257" s="149">
        <v>0</v>
      </c>
      <c r="H257" s="149">
        <v>0</v>
      </c>
      <c r="I257" s="149">
        <f t="shared" si="10"/>
        <v>0</v>
      </c>
      <c r="J257" s="562"/>
    </row>
    <row r="258" spans="1:10" ht="19.5" x14ac:dyDescent="0.25">
      <c r="A258" s="66" t="s">
        <v>1</v>
      </c>
      <c r="B258" s="149">
        <v>92717.3</v>
      </c>
      <c r="C258" s="149">
        <v>61079.1</v>
      </c>
      <c r="D258" s="149">
        <f>C258/B258*100</f>
        <v>65.876702621840792</v>
      </c>
      <c r="E258" s="149">
        <v>61079.1</v>
      </c>
      <c r="F258" s="149">
        <f>E258/B258*100</f>
        <v>65.876702621840792</v>
      </c>
      <c r="G258" s="149">
        <v>60967.9</v>
      </c>
      <c r="H258" s="149">
        <f t="shared" si="9"/>
        <v>65.756768154378946</v>
      </c>
      <c r="I258" s="149">
        <f>B258-G258</f>
        <v>31749.4</v>
      </c>
      <c r="J258" s="562"/>
    </row>
    <row r="259" spans="1:10" x14ac:dyDescent="0.25">
      <c r="A259" s="67" t="s">
        <v>2</v>
      </c>
      <c r="B259" s="150">
        <v>0</v>
      </c>
      <c r="C259" s="150">
        <v>0</v>
      </c>
      <c r="D259" s="150">
        <v>0</v>
      </c>
      <c r="E259" s="150">
        <v>0</v>
      </c>
      <c r="F259" s="150">
        <v>0</v>
      </c>
      <c r="G259" s="150">
        <v>0</v>
      </c>
      <c r="H259" s="150">
        <v>0</v>
      </c>
      <c r="I259" s="150">
        <f t="shared" si="10"/>
        <v>0</v>
      </c>
      <c r="J259" s="562"/>
    </row>
    <row r="260" spans="1:10" x14ac:dyDescent="0.25">
      <c r="A260" s="67" t="s">
        <v>3</v>
      </c>
      <c r="B260" s="150">
        <v>0</v>
      </c>
      <c r="C260" s="150">
        <v>0</v>
      </c>
      <c r="D260" s="150">
        <v>0</v>
      </c>
      <c r="E260" s="150">
        <v>0</v>
      </c>
      <c r="F260" s="150">
        <v>0</v>
      </c>
      <c r="G260" s="150">
        <v>0</v>
      </c>
      <c r="H260" s="150">
        <v>0</v>
      </c>
      <c r="I260" s="150">
        <f t="shared" si="10"/>
        <v>0</v>
      </c>
      <c r="J260" s="563"/>
    </row>
    <row r="261" spans="1:10" ht="114.75" customHeight="1" x14ac:dyDescent="0.25">
      <c r="A261" s="153" t="s">
        <v>184</v>
      </c>
      <c r="B261" s="149">
        <f>SUM(B262:B265)</f>
        <v>81579.900000000009</v>
      </c>
      <c r="C261" s="149">
        <f>SUM(C262:C265)</f>
        <v>14321.599999999999</v>
      </c>
      <c r="D261" s="149">
        <f>C261/B261*100</f>
        <v>17.555304676764738</v>
      </c>
      <c r="E261" s="149">
        <f>SUM(E262:E265)</f>
        <v>14320.599999999999</v>
      </c>
      <c r="F261" s="149">
        <f>E261/B261*100</f>
        <v>17.554078884627213</v>
      </c>
      <c r="G261" s="149">
        <f>SUM(G262:G265)</f>
        <v>14320.599999999999</v>
      </c>
      <c r="H261" s="149">
        <f>G261/B261*100</f>
        <v>17.554078884627213</v>
      </c>
      <c r="I261" s="149">
        <f t="shared" ref="I261:I275" si="11">B261-G261</f>
        <v>67259.300000000017</v>
      </c>
      <c r="J261" s="568" t="s">
        <v>185</v>
      </c>
    </row>
    <row r="262" spans="1:10" ht="19.5" x14ac:dyDescent="0.25">
      <c r="A262" s="58" t="s">
        <v>0</v>
      </c>
      <c r="B262" s="149">
        <v>0</v>
      </c>
      <c r="C262" s="149">
        <v>0</v>
      </c>
      <c r="D262" s="149">
        <v>0</v>
      </c>
      <c r="E262" s="149">
        <v>0</v>
      </c>
      <c r="F262" s="149">
        <v>0</v>
      </c>
      <c r="G262" s="149">
        <v>0</v>
      </c>
      <c r="H262" s="149">
        <v>0</v>
      </c>
      <c r="I262" s="149">
        <f t="shared" si="11"/>
        <v>0</v>
      </c>
      <c r="J262" s="569"/>
    </row>
    <row r="263" spans="1:10" ht="19.5" x14ac:dyDescent="0.25">
      <c r="A263" s="58" t="s">
        <v>1</v>
      </c>
      <c r="B263" s="149">
        <v>76685.100000000006</v>
      </c>
      <c r="C263" s="149">
        <v>13462.3</v>
      </c>
      <c r="D263" s="149">
        <f>C263/B263*100</f>
        <v>17.555300834190735</v>
      </c>
      <c r="E263" s="149">
        <v>13462.3</v>
      </c>
      <c r="F263" s="149">
        <f>E263/B263*100</f>
        <v>17.555300834190735</v>
      </c>
      <c r="G263" s="149">
        <v>13462.3</v>
      </c>
      <c r="H263" s="149">
        <f>G263/B263*100</f>
        <v>17.555300834190735</v>
      </c>
      <c r="I263" s="149">
        <f t="shared" si="11"/>
        <v>63222.8</v>
      </c>
      <c r="J263" s="569"/>
    </row>
    <row r="264" spans="1:10" x14ac:dyDescent="0.25">
      <c r="A264" s="60" t="s">
        <v>2</v>
      </c>
      <c r="B264" s="150">
        <v>4894.8</v>
      </c>
      <c r="C264" s="150">
        <v>859.3</v>
      </c>
      <c r="D264" s="150">
        <f>C264/B264*100</f>
        <v>17.555364877012337</v>
      </c>
      <c r="E264" s="150">
        <v>858.3</v>
      </c>
      <c r="F264" s="150">
        <f>E264/B264*100</f>
        <v>17.534935033096346</v>
      </c>
      <c r="G264" s="150">
        <v>858.3</v>
      </c>
      <c r="H264" s="150">
        <f>G264/B264*100</f>
        <v>17.534935033096346</v>
      </c>
      <c r="I264" s="150">
        <f t="shared" si="11"/>
        <v>4036.5</v>
      </c>
      <c r="J264" s="569"/>
    </row>
    <row r="265" spans="1:10" x14ac:dyDescent="0.25">
      <c r="A265" s="60" t="s">
        <v>3</v>
      </c>
      <c r="B265" s="150">
        <v>0</v>
      </c>
      <c r="C265" s="150">
        <v>0</v>
      </c>
      <c r="D265" s="150">
        <v>0</v>
      </c>
      <c r="E265" s="150">
        <v>0</v>
      </c>
      <c r="F265" s="150">
        <v>0</v>
      </c>
      <c r="G265" s="150">
        <v>0</v>
      </c>
      <c r="H265" s="150">
        <v>0</v>
      </c>
      <c r="I265" s="150">
        <f t="shared" si="11"/>
        <v>0</v>
      </c>
      <c r="J265" s="570"/>
    </row>
    <row r="266" spans="1:10" ht="129.75" customHeight="1" x14ac:dyDescent="0.25">
      <c r="A266" s="153" t="s">
        <v>75</v>
      </c>
      <c r="B266" s="149">
        <f>SUM(B267:B270)</f>
        <v>63804.5</v>
      </c>
      <c r="C266" s="149">
        <f>SUM(C267:C270)</f>
        <v>17509.8</v>
      </c>
      <c r="D266" s="149">
        <f>C266/B266*100</f>
        <v>27.442891959031101</v>
      </c>
      <c r="E266" s="149">
        <f>SUM(E267:E270)</f>
        <v>17509.8</v>
      </c>
      <c r="F266" s="149">
        <f>E266/B266*100</f>
        <v>27.442891959031101</v>
      </c>
      <c r="G266" s="149">
        <f>SUM(G267:G270)</f>
        <v>17509.8</v>
      </c>
      <c r="H266" s="149">
        <f>G266/B266*100</f>
        <v>27.442891959031101</v>
      </c>
      <c r="I266" s="149">
        <f t="shared" si="11"/>
        <v>46294.7</v>
      </c>
      <c r="J266" s="568" t="s">
        <v>182</v>
      </c>
    </row>
    <row r="267" spans="1:10" ht="19.5" x14ac:dyDescent="0.25">
      <c r="A267" s="58" t="s">
        <v>0</v>
      </c>
      <c r="B267" s="149">
        <v>0</v>
      </c>
      <c r="C267" s="149">
        <v>0</v>
      </c>
      <c r="D267" s="149">
        <v>0</v>
      </c>
      <c r="E267" s="149">
        <v>0</v>
      </c>
      <c r="F267" s="149">
        <v>0</v>
      </c>
      <c r="G267" s="149">
        <v>0</v>
      </c>
      <c r="H267" s="149">
        <v>0</v>
      </c>
      <c r="I267" s="149">
        <f t="shared" si="11"/>
        <v>0</v>
      </c>
      <c r="J267" s="569"/>
    </row>
    <row r="268" spans="1:10" ht="19.5" x14ac:dyDescent="0.25">
      <c r="A268" s="58" t="s">
        <v>1</v>
      </c>
      <c r="B268" s="149">
        <v>59871.5</v>
      </c>
      <c r="C268" s="149">
        <v>16459.2</v>
      </c>
      <c r="D268" s="149">
        <f>C268/B268*100</f>
        <v>27.490876293395022</v>
      </c>
      <c r="E268" s="149">
        <v>16459.2</v>
      </c>
      <c r="F268" s="149">
        <f>E268/B268*100</f>
        <v>27.490876293395022</v>
      </c>
      <c r="G268" s="149">
        <v>16459.2</v>
      </c>
      <c r="H268" s="149">
        <f>G268/B268*100</f>
        <v>27.490876293395022</v>
      </c>
      <c r="I268" s="149">
        <f t="shared" si="11"/>
        <v>43412.3</v>
      </c>
      <c r="J268" s="569"/>
    </row>
    <row r="269" spans="1:10" x14ac:dyDescent="0.25">
      <c r="A269" s="60" t="s">
        <v>2</v>
      </c>
      <c r="B269" s="150">
        <v>3933</v>
      </c>
      <c r="C269" s="150">
        <v>1050.5999999999999</v>
      </c>
      <c r="D269" s="150">
        <f>C269/B269*100</f>
        <v>26.712433257055679</v>
      </c>
      <c r="E269" s="150">
        <v>1050.5999999999999</v>
      </c>
      <c r="F269" s="150">
        <f>E269/B269*100</f>
        <v>26.712433257055679</v>
      </c>
      <c r="G269" s="150">
        <v>1050.5999999999999</v>
      </c>
      <c r="H269" s="150">
        <f>G269/B269*100</f>
        <v>26.712433257055679</v>
      </c>
      <c r="I269" s="150">
        <f t="shared" si="11"/>
        <v>2882.4</v>
      </c>
      <c r="J269" s="569"/>
    </row>
    <row r="270" spans="1:10" x14ac:dyDescent="0.25">
      <c r="A270" s="60" t="s">
        <v>3</v>
      </c>
      <c r="B270" s="150">
        <v>0</v>
      </c>
      <c r="C270" s="150">
        <v>0</v>
      </c>
      <c r="D270" s="150">
        <v>0</v>
      </c>
      <c r="E270" s="150">
        <v>0</v>
      </c>
      <c r="F270" s="150">
        <v>0</v>
      </c>
      <c r="G270" s="150">
        <v>0</v>
      </c>
      <c r="H270" s="150">
        <v>0</v>
      </c>
      <c r="I270" s="150">
        <f t="shared" si="11"/>
        <v>0</v>
      </c>
      <c r="J270" s="570"/>
    </row>
    <row r="271" spans="1:10" s="8" customFormat="1" ht="96" customHeight="1" x14ac:dyDescent="0.25">
      <c r="A271" s="153" t="s">
        <v>136</v>
      </c>
      <c r="B271" s="149">
        <f>SUM(B272:B275)</f>
        <v>12829</v>
      </c>
      <c r="C271" s="149">
        <f>SUM(C272:C275)</f>
        <v>11615.3</v>
      </c>
      <c r="D271" s="149">
        <f>C271/B271*100</f>
        <v>90.539402915270088</v>
      </c>
      <c r="E271" s="149">
        <f>SUM(E272:E275)</f>
        <v>11615.3</v>
      </c>
      <c r="F271" s="149">
        <f>E271/B271*100</f>
        <v>90.539402915270088</v>
      </c>
      <c r="G271" s="149">
        <f>SUM(G272:G275)</f>
        <v>11615.3</v>
      </c>
      <c r="H271" s="149">
        <f>G271/B271*100</f>
        <v>90.539402915270088</v>
      </c>
      <c r="I271" s="149">
        <f t="shared" si="11"/>
        <v>1213.7000000000007</v>
      </c>
      <c r="J271" s="561" t="s">
        <v>183</v>
      </c>
    </row>
    <row r="272" spans="1:10" s="8" customFormat="1" ht="19.5" x14ac:dyDescent="0.25">
      <c r="A272" s="58" t="s">
        <v>0</v>
      </c>
      <c r="B272" s="149">
        <v>0</v>
      </c>
      <c r="C272" s="149">
        <v>0</v>
      </c>
      <c r="D272" s="149">
        <v>0</v>
      </c>
      <c r="E272" s="149">
        <v>0</v>
      </c>
      <c r="F272" s="149">
        <v>0</v>
      </c>
      <c r="G272" s="149">
        <v>0</v>
      </c>
      <c r="H272" s="149">
        <v>0</v>
      </c>
      <c r="I272" s="149">
        <f t="shared" si="11"/>
        <v>0</v>
      </c>
      <c r="J272" s="562"/>
    </row>
    <row r="273" spans="1:10" s="8" customFormat="1" ht="19.5" x14ac:dyDescent="0.25">
      <c r="A273" s="58" t="s">
        <v>1</v>
      </c>
      <c r="B273" s="149">
        <v>12829</v>
      </c>
      <c r="C273" s="149">
        <v>11615.3</v>
      </c>
      <c r="D273" s="149">
        <f>C273/B273*100</f>
        <v>90.539402915270088</v>
      </c>
      <c r="E273" s="149">
        <v>11615.3</v>
      </c>
      <c r="F273" s="149">
        <f>E273/B273*100</f>
        <v>90.539402915270088</v>
      </c>
      <c r="G273" s="149">
        <v>11615.3</v>
      </c>
      <c r="H273" s="149">
        <f>G273/B273*100</f>
        <v>90.539402915270088</v>
      </c>
      <c r="I273" s="149">
        <f t="shared" si="11"/>
        <v>1213.7000000000007</v>
      </c>
      <c r="J273" s="562"/>
    </row>
    <row r="274" spans="1:10" s="8" customFormat="1" x14ac:dyDescent="0.25">
      <c r="A274" s="60" t="s">
        <v>2</v>
      </c>
      <c r="B274" s="150">
        <v>0</v>
      </c>
      <c r="C274" s="150">
        <v>0</v>
      </c>
      <c r="D274" s="150">
        <v>0</v>
      </c>
      <c r="E274" s="150">
        <v>0</v>
      </c>
      <c r="F274" s="150">
        <v>0</v>
      </c>
      <c r="G274" s="150">
        <v>0</v>
      </c>
      <c r="H274" s="150">
        <v>0</v>
      </c>
      <c r="I274" s="150">
        <f t="shared" si="11"/>
        <v>0</v>
      </c>
      <c r="J274" s="562"/>
    </row>
    <row r="275" spans="1:10" s="8" customFormat="1" x14ac:dyDescent="0.25">
      <c r="A275" s="60" t="s">
        <v>3</v>
      </c>
      <c r="B275" s="150">
        <v>0</v>
      </c>
      <c r="C275" s="150">
        <v>0</v>
      </c>
      <c r="D275" s="150">
        <v>0</v>
      </c>
      <c r="E275" s="150">
        <v>0</v>
      </c>
      <c r="F275" s="150">
        <v>0</v>
      </c>
      <c r="G275" s="150">
        <v>0</v>
      </c>
      <c r="H275" s="150">
        <v>0</v>
      </c>
      <c r="I275" s="150">
        <f t="shared" si="11"/>
        <v>0</v>
      </c>
      <c r="J275" s="563"/>
    </row>
    <row r="276" spans="1:10" x14ac:dyDescent="0.25">
      <c r="A276" s="384" t="s">
        <v>104</v>
      </c>
      <c r="B276" s="385"/>
      <c r="C276" s="385"/>
      <c r="D276" s="385"/>
      <c r="E276" s="385"/>
      <c r="F276" s="385"/>
      <c r="G276" s="385"/>
      <c r="H276" s="385"/>
      <c r="I276" s="385"/>
      <c r="J276" s="386"/>
    </row>
    <row r="277" spans="1:10" x14ac:dyDescent="0.25">
      <c r="A277" s="523" t="s">
        <v>96</v>
      </c>
      <c r="B277" s="524"/>
      <c r="C277" s="524"/>
      <c r="D277" s="524"/>
      <c r="E277" s="524"/>
      <c r="F277" s="524"/>
      <c r="G277" s="524"/>
      <c r="H277" s="524"/>
      <c r="I277" s="524"/>
      <c r="J277" s="525"/>
    </row>
    <row r="278" spans="1:10" x14ac:dyDescent="0.25">
      <c r="A278" s="506" t="s">
        <v>105</v>
      </c>
      <c r="B278" s="507"/>
      <c r="C278" s="507"/>
      <c r="D278" s="507"/>
      <c r="E278" s="507"/>
      <c r="F278" s="507"/>
      <c r="G278" s="507"/>
      <c r="H278" s="507"/>
      <c r="I278" s="507"/>
      <c r="J278" s="508"/>
    </row>
    <row r="279" spans="1:10" ht="265.5" customHeight="1" x14ac:dyDescent="0.25">
      <c r="A279" s="153" t="s">
        <v>76</v>
      </c>
      <c r="B279" s="149">
        <f>SUM(B280:B283)</f>
        <v>3023.0830000000001</v>
      </c>
      <c r="C279" s="149">
        <f>SUM(C280:C283)</f>
        <v>2453.1</v>
      </c>
      <c r="D279" s="149">
        <f>C279/B279*100</f>
        <v>81.145638409530932</v>
      </c>
      <c r="E279" s="149">
        <f>SUM(E280:E283)</f>
        <v>2453.1</v>
      </c>
      <c r="F279" s="149">
        <f>E279/B279*100</f>
        <v>81.145638409530932</v>
      </c>
      <c r="G279" s="149">
        <f>SUM(G280:G283)</f>
        <v>2453.1</v>
      </c>
      <c r="H279" s="149">
        <f>G279/B279*100</f>
        <v>81.145638409530932</v>
      </c>
      <c r="I279" s="149">
        <f>B279-G279</f>
        <v>569.98300000000017</v>
      </c>
      <c r="J279" s="564" t="s">
        <v>186</v>
      </c>
    </row>
    <row r="280" spans="1:10" ht="19.5" x14ac:dyDescent="0.25">
      <c r="A280" s="66" t="s">
        <v>0</v>
      </c>
      <c r="B280" s="149">
        <v>0</v>
      </c>
      <c r="C280" s="149">
        <v>0</v>
      </c>
      <c r="D280" s="149">
        <v>0</v>
      </c>
      <c r="E280" s="149">
        <v>0</v>
      </c>
      <c r="F280" s="149">
        <v>0</v>
      </c>
      <c r="G280" s="149">
        <v>0</v>
      </c>
      <c r="H280" s="149">
        <v>0</v>
      </c>
      <c r="I280" s="149">
        <f>B280-G280</f>
        <v>0</v>
      </c>
      <c r="J280" s="565"/>
    </row>
    <row r="281" spans="1:10" ht="19.5" x14ac:dyDescent="0.25">
      <c r="A281" s="66" t="s">
        <v>1</v>
      </c>
      <c r="B281" s="149">
        <v>3023.0830000000001</v>
      </c>
      <c r="C281" s="149">
        <v>2453.1</v>
      </c>
      <c r="D281" s="149">
        <f>C281/B281*100</f>
        <v>81.145638409530932</v>
      </c>
      <c r="E281" s="149">
        <v>2453.1</v>
      </c>
      <c r="F281" s="149">
        <f>E281/B281*100</f>
        <v>81.145638409530932</v>
      </c>
      <c r="G281" s="149">
        <v>2453.1</v>
      </c>
      <c r="H281" s="149">
        <f>G281/B281*100</f>
        <v>81.145638409530932</v>
      </c>
      <c r="I281" s="149">
        <f>B281-G281</f>
        <v>569.98300000000017</v>
      </c>
      <c r="J281" s="565"/>
    </row>
    <row r="282" spans="1:10" x14ac:dyDescent="0.25">
      <c r="A282" s="67" t="s">
        <v>2</v>
      </c>
      <c r="B282" s="150">
        <v>0</v>
      </c>
      <c r="C282" s="150">
        <v>0</v>
      </c>
      <c r="D282" s="150">
        <v>0</v>
      </c>
      <c r="E282" s="150">
        <v>0</v>
      </c>
      <c r="F282" s="150">
        <v>0</v>
      </c>
      <c r="G282" s="150">
        <v>0</v>
      </c>
      <c r="H282" s="150">
        <v>0</v>
      </c>
      <c r="I282" s="150">
        <f>B282-G282</f>
        <v>0</v>
      </c>
      <c r="J282" s="565"/>
    </row>
    <row r="283" spans="1:10" x14ac:dyDescent="0.25">
      <c r="A283" s="67" t="s">
        <v>3</v>
      </c>
      <c r="B283" s="150">
        <v>0</v>
      </c>
      <c r="C283" s="150">
        <v>0</v>
      </c>
      <c r="D283" s="150">
        <v>0</v>
      </c>
      <c r="E283" s="150">
        <v>0</v>
      </c>
      <c r="F283" s="150">
        <v>0</v>
      </c>
      <c r="G283" s="150">
        <v>0</v>
      </c>
      <c r="H283" s="150">
        <v>0</v>
      </c>
      <c r="I283" s="150">
        <f>B283-G283</f>
        <v>0</v>
      </c>
      <c r="J283" s="566"/>
    </row>
    <row r="284" spans="1:10" x14ac:dyDescent="0.25">
      <c r="A284" s="474" t="s">
        <v>153</v>
      </c>
      <c r="B284" s="475"/>
      <c r="C284" s="475"/>
      <c r="D284" s="475"/>
      <c r="E284" s="475"/>
      <c r="F284" s="475"/>
      <c r="G284" s="475"/>
      <c r="H284" s="475"/>
      <c r="I284" s="475"/>
      <c r="J284" s="490"/>
    </row>
    <row r="285" spans="1:10" x14ac:dyDescent="0.25">
      <c r="A285" s="471" t="s">
        <v>267</v>
      </c>
      <c r="B285" s="472"/>
      <c r="C285" s="472"/>
      <c r="D285" s="472"/>
      <c r="E285" s="472"/>
      <c r="F285" s="472"/>
      <c r="G285" s="472"/>
      <c r="H285" s="472"/>
      <c r="I285" s="472"/>
      <c r="J285" s="473"/>
    </row>
    <row r="286" spans="1:10" x14ac:dyDescent="0.25">
      <c r="A286" s="506" t="s">
        <v>35</v>
      </c>
      <c r="B286" s="507"/>
      <c r="C286" s="507"/>
      <c r="D286" s="507"/>
      <c r="E286" s="507"/>
      <c r="F286" s="507"/>
      <c r="G286" s="507"/>
      <c r="H286" s="507"/>
      <c r="I286" s="507"/>
      <c r="J286" s="508"/>
    </row>
    <row r="287" spans="1:10" ht="206.25" x14ac:dyDescent="0.25">
      <c r="A287" s="153" t="s">
        <v>77</v>
      </c>
      <c r="B287" s="149">
        <f>SUM(B288:B291)</f>
        <v>4273</v>
      </c>
      <c r="C287" s="149">
        <f>SUM(C288:C291)</f>
        <v>2589</v>
      </c>
      <c r="D287" s="149">
        <f>C287/B287*100</f>
        <v>60.589749590451667</v>
      </c>
      <c r="E287" s="149">
        <f>SUM(E288:E291)</f>
        <v>2581.1</v>
      </c>
      <c r="F287" s="149">
        <f>E287/B287*100</f>
        <v>60.404867774397374</v>
      </c>
      <c r="G287" s="149">
        <f>SUM(G288:G291)</f>
        <v>2222.8999999999996</v>
      </c>
      <c r="H287" s="149">
        <f>G287/B287*100</f>
        <v>52.021998595834297</v>
      </c>
      <c r="I287" s="149">
        <f>B287-G287</f>
        <v>2050.1000000000004</v>
      </c>
      <c r="J287" s="555" t="s">
        <v>187</v>
      </c>
    </row>
    <row r="288" spans="1:10" ht="19.5" x14ac:dyDescent="0.25">
      <c r="A288" s="66" t="s">
        <v>0</v>
      </c>
      <c r="B288" s="149">
        <v>0</v>
      </c>
      <c r="C288" s="149">
        <v>0</v>
      </c>
      <c r="D288" s="149">
        <v>0</v>
      </c>
      <c r="E288" s="149">
        <v>0</v>
      </c>
      <c r="F288" s="149">
        <v>0</v>
      </c>
      <c r="G288" s="149">
        <v>0</v>
      </c>
      <c r="H288" s="149">
        <v>0</v>
      </c>
      <c r="I288" s="149">
        <f>B288-G288</f>
        <v>0</v>
      </c>
      <c r="J288" s="556"/>
    </row>
    <row r="289" spans="1:11" ht="19.5" x14ac:dyDescent="0.25">
      <c r="A289" s="66" t="s">
        <v>1</v>
      </c>
      <c r="B289" s="149">
        <v>3540.2</v>
      </c>
      <c r="C289" s="149">
        <v>2426.1999999999998</v>
      </c>
      <c r="D289" s="149">
        <f>C289/B289*100</f>
        <v>68.532851251341725</v>
      </c>
      <c r="E289" s="149">
        <v>2426.1999999999998</v>
      </c>
      <c r="F289" s="149">
        <f>E289/B289*100</f>
        <v>68.532851251341725</v>
      </c>
      <c r="G289" s="149">
        <v>2092.1999999999998</v>
      </c>
      <c r="H289" s="149">
        <f>G289/B289*100</f>
        <v>59.098356025083334</v>
      </c>
      <c r="I289" s="149">
        <f>B289-G289</f>
        <v>1448</v>
      </c>
      <c r="J289" s="556"/>
    </row>
    <row r="290" spans="1:11" x14ac:dyDescent="0.25">
      <c r="A290" s="67" t="s">
        <v>2</v>
      </c>
      <c r="B290" s="150">
        <v>732.8</v>
      </c>
      <c r="C290" s="150">
        <v>162.80000000000001</v>
      </c>
      <c r="D290" s="150">
        <f>C290/B290*100</f>
        <v>22.216157205240179</v>
      </c>
      <c r="E290" s="150">
        <v>154.9</v>
      </c>
      <c r="F290" s="150">
        <f>E290/B290*100</f>
        <v>21.138100436681224</v>
      </c>
      <c r="G290" s="150">
        <v>130.69999999999999</v>
      </c>
      <c r="H290" s="150">
        <f>G290/B290*100</f>
        <v>17.835698689956331</v>
      </c>
      <c r="I290" s="150">
        <f>B290-G290</f>
        <v>602.09999999999991</v>
      </c>
      <c r="J290" s="556"/>
    </row>
    <row r="291" spans="1:11" x14ac:dyDescent="0.25">
      <c r="A291" s="67" t="s">
        <v>3</v>
      </c>
      <c r="B291" s="150">
        <v>0</v>
      </c>
      <c r="C291" s="149">
        <v>0</v>
      </c>
      <c r="D291" s="150">
        <v>0</v>
      </c>
      <c r="E291" s="150">
        <v>0</v>
      </c>
      <c r="F291" s="150">
        <v>0</v>
      </c>
      <c r="G291" s="150">
        <v>0</v>
      </c>
      <c r="H291" s="150">
        <v>0</v>
      </c>
      <c r="I291" s="150">
        <f>B291-G291</f>
        <v>0</v>
      </c>
      <c r="J291" s="557"/>
    </row>
    <row r="292" spans="1:11" x14ac:dyDescent="0.25">
      <c r="A292" s="474" t="s">
        <v>153</v>
      </c>
      <c r="B292" s="475"/>
      <c r="C292" s="475"/>
      <c r="D292" s="475"/>
      <c r="E292" s="475"/>
      <c r="F292" s="475"/>
      <c r="G292" s="475"/>
      <c r="H292" s="475"/>
      <c r="I292" s="475"/>
      <c r="J292" s="490"/>
    </row>
    <row r="293" spans="1:11" s="8" customFormat="1" x14ac:dyDescent="0.25">
      <c r="A293" s="471" t="s">
        <v>102</v>
      </c>
      <c r="B293" s="472"/>
      <c r="C293" s="472"/>
      <c r="D293" s="472"/>
      <c r="E293" s="472"/>
      <c r="F293" s="472"/>
      <c r="G293" s="472"/>
      <c r="H293" s="472"/>
      <c r="I293" s="472"/>
      <c r="J293" s="473"/>
    </row>
    <row r="294" spans="1:11" s="1" customFormat="1" x14ac:dyDescent="0.25">
      <c r="A294" s="476" t="s">
        <v>35</v>
      </c>
      <c r="B294" s="477"/>
      <c r="C294" s="477"/>
      <c r="D294" s="477"/>
      <c r="E294" s="477"/>
      <c r="F294" s="477"/>
      <c r="G294" s="477"/>
      <c r="H294" s="477"/>
      <c r="I294" s="477"/>
      <c r="J294" s="486"/>
    </row>
    <row r="295" spans="1:11" ht="187.5" x14ac:dyDescent="0.25">
      <c r="A295" s="153" t="s">
        <v>78</v>
      </c>
      <c r="B295" s="149">
        <f>SUM(B296:B299)</f>
        <v>0</v>
      </c>
      <c r="C295" s="149">
        <f>SUM(C296:C299)</f>
        <v>0</v>
      </c>
      <c r="D295" s="149">
        <v>0</v>
      </c>
      <c r="E295" s="149">
        <f>SUM(E296:E299)</f>
        <v>0</v>
      </c>
      <c r="F295" s="149">
        <v>0</v>
      </c>
      <c r="G295" s="149">
        <f>SUM(G296:G299)</f>
        <v>0</v>
      </c>
      <c r="H295" s="149">
        <v>0</v>
      </c>
      <c r="I295" s="149">
        <f>B295-G295</f>
        <v>0</v>
      </c>
      <c r="J295" s="555"/>
      <c r="K295" s="104" t="s">
        <v>112</v>
      </c>
    </row>
    <row r="296" spans="1:11" ht="19.5" x14ac:dyDescent="0.25">
      <c r="A296" s="66" t="s">
        <v>0</v>
      </c>
      <c r="B296" s="149">
        <v>0</v>
      </c>
      <c r="C296" s="149">
        <v>0</v>
      </c>
      <c r="D296" s="149">
        <v>0</v>
      </c>
      <c r="E296" s="149">
        <v>0</v>
      </c>
      <c r="F296" s="149">
        <v>0</v>
      </c>
      <c r="G296" s="149">
        <v>0</v>
      </c>
      <c r="H296" s="149">
        <v>0</v>
      </c>
      <c r="I296" s="149">
        <f>B296-G296</f>
        <v>0</v>
      </c>
      <c r="J296" s="556"/>
    </row>
    <row r="297" spans="1:11" ht="19.5" x14ac:dyDescent="0.25">
      <c r="A297" s="66" t="s">
        <v>1</v>
      </c>
      <c r="B297" s="149">
        <v>0</v>
      </c>
      <c r="C297" s="149">
        <v>0</v>
      </c>
      <c r="D297" s="149">
        <v>0</v>
      </c>
      <c r="E297" s="149">
        <v>0</v>
      </c>
      <c r="F297" s="149">
        <v>0</v>
      </c>
      <c r="G297" s="149">
        <v>0</v>
      </c>
      <c r="H297" s="149">
        <v>0</v>
      </c>
      <c r="I297" s="149">
        <f>B297-G297</f>
        <v>0</v>
      </c>
      <c r="J297" s="556"/>
    </row>
    <row r="298" spans="1:11" x14ac:dyDescent="0.25">
      <c r="A298" s="67" t="s">
        <v>2</v>
      </c>
      <c r="B298" s="150">
        <v>0</v>
      </c>
      <c r="C298" s="150">
        <v>0</v>
      </c>
      <c r="D298" s="150">
        <v>0</v>
      </c>
      <c r="E298" s="150">
        <v>0</v>
      </c>
      <c r="F298" s="150">
        <v>0</v>
      </c>
      <c r="G298" s="150">
        <v>0</v>
      </c>
      <c r="H298" s="150">
        <v>0</v>
      </c>
      <c r="I298" s="150">
        <f>B298-G298</f>
        <v>0</v>
      </c>
      <c r="J298" s="556"/>
    </row>
    <row r="299" spans="1:11" x14ac:dyDescent="0.25">
      <c r="A299" s="67" t="s">
        <v>3</v>
      </c>
      <c r="B299" s="150">
        <v>0</v>
      </c>
      <c r="C299" s="150">
        <v>0</v>
      </c>
      <c r="D299" s="150">
        <v>0</v>
      </c>
      <c r="E299" s="150">
        <v>0</v>
      </c>
      <c r="F299" s="150">
        <v>0</v>
      </c>
      <c r="G299" s="150">
        <v>0</v>
      </c>
      <c r="H299" s="150">
        <v>0</v>
      </c>
      <c r="I299" s="150">
        <f>B299-G299</f>
        <v>0</v>
      </c>
      <c r="J299" s="557"/>
    </row>
    <row r="300" spans="1:11" s="30" customFormat="1" x14ac:dyDescent="0.25">
      <c r="A300" s="468" t="s">
        <v>226</v>
      </c>
      <c r="B300" s="469"/>
      <c r="C300" s="469"/>
      <c r="D300" s="469"/>
      <c r="E300" s="469"/>
      <c r="F300" s="469"/>
      <c r="G300" s="469"/>
      <c r="H300" s="469"/>
      <c r="I300" s="469"/>
      <c r="J300" s="470"/>
    </row>
    <row r="301" spans="1:11" s="1" customFormat="1" x14ac:dyDescent="0.25">
      <c r="A301" s="484" t="s">
        <v>79</v>
      </c>
      <c r="B301" s="485"/>
      <c r="C301" s="485"/>
      <c r="D301" s="485"/>
      <c r="E301" s="485"/>
      <c r="F301" s="485"/>
      <c r="G301" s="485"/>
      <c r="H301" s="485"/>
      <c r="I301" s="485"/>
      <c r="J301" s="489"/>
    </row>
    <row r="302" spans="1:11" x14ac:dyDescent="0.25">
      <c r="A302" s="474" t="s">
        <v>153</v>
      </c>
      <c r="B302" s="475"/>
      <c r="C302" s="475"/>
      <c r="D302" s="475"/>
      <c r="E302" s="475"/>
      <c r="F302" s="475"/>
      <c r="G302" s="475"/>
      <c r="H302" s="475"/>
      <c r="I302" s="475"/>
      <c r="J302" s="490"/>
    </row>
    <row r="303" spans="1:11" s="8" customFormat="1" x14ac:dyDescent="0.25">
      <c r="A303" s="471" t="s">
        <v>102</v>
      </c>
      <c r="B303" s="472"/>
      <c r="C303" s="472"/>
      <c r="D303" s="472"/>
      <c r="E303" s="472"/>
      <c r="F303" s="472"/>
      <c r="G303" s="472"/>
      <c r="H303" s="472"/>
      <c r="I303" s="472"/>
      <c r="J303" s="473"/>
    </row>
    <row r="304" spans="1:11" s="1" customFormat="1" x14ac:dyDescent="0.25">
      <c r="A304" s="476" t="s">
        <v>35</v>
      </c>
      <c r="B304" s="477"/>
      <c r="C304" s="477"/>
      <c r="D304" s="477"/>
      <c r="E304" s="477"/>
      <c r="F304" s="477"/>
      <c r="G304" s="477"/>
      <c r="H304" s="477"/>
      <c r="I304" s="477"/>
      <c r="J304" s="486"/>
    </row>
    <row r="305" spans="1:11" ht="190.5" customHeight="1" x14ac:dyDescent="0.25">
      <c r="A305" s="153" t="s">
        <v>101</v>
      </c>
      <c r="B305" s="149">
        <f>SUM(B306:B309)</f>
        <v>4939.7</v>
      </c>
      <c r="C305" s="149">
        <f>SUM(C306:C309)</f>
        <v>4243.3</v>
      </c>
      <c r="D305" s="149">
        <f>C305/B305*100</f>
        <v>85.901977852906057</v>
      </c>
      <c r="E305" s="149">
        <f>SUM(E306:E309)</f>
        <v>4243.3</v>
      </c>
      <c r="F305" s="149">
        <f>E305/B305*100</f>
        <v>85.901977852906057</v>
      </c>
      <c r="G305" s="149">
        <f>SUM(G306:G309)</f>
        <v>4243.3</v>
      </c>
      <c r="H305" s="149">
        <f>G305/B305*100</f>
        <v>85.901977852906057</v>
      </c>
      <c r="I305" s="149">
        <f t="shared" ref="I305:I324" si="12">B305-G305</f>
        <v>696.39999999999964</v>
      </c>
      <c r="J305" s="558" t="s">
        <v>188</v>
      </c>
      <c r="K305" s="2" t="s">
        <v>227</v>
      </c>
    </row>
    <row r="306" spans="1:11" ht="19.5" x14ac:dyDescent="0.25">
      <c r="A306" s="58" t="s">
        <v>0</v>
      </c>
      <c r="B306" s="149">
        <v>0</v>
      </c>
      <c r="C306" s="149">
        <v>0</v>
      </c>
      <c r="D306" s="149">
        <v>0</v>
      </c>
      <c r="E306" s="149">
        <v>0</v>
      </c>
      <c r="F306" s="149">
        <v>0</v>
      </c>
      <c r="G306" s="149">
        <v>0</v>
      </c>
      <c r="H306" s="149">
        <v>0</v>
      </c>
      <c r="I306" s="149">
        <f t="shared" si="12"/>
        <v>0</v>
      </c>
      <c r="J306" s="559"/>
    </row>
    <row r="307" spans="1:11" ht="19.5" x14ac:dyDescent="0.25">
      <c r="A307" s="58" t="s">
        <v>1</v>
      </c>
      <c r="B307" s="149">
        <v>4939.7</v>
      </c>
      <c r="C307" s="149">
        <v>4243.3</v>
      </c>
      <c r="D307" s="149">
        <f>C307/B307*100</f>
        <v>85.901977852906057</v>
      </c>
      <c r="E307" s="149">
        <v>4243.3</v>
      </c>
      <c r="F307" s="149">
        <f>E307/B307*100</f>
        <v>85.901977852906057</v>
      </c>
      <c r="G307" s="149">
        <v>4243.3</v>
      </c>
      <c r="H307" s="149">
        <f>G307/B307*100</f>
        <v>85.901977852906057</v>
      </c>
      <c r="I307" s="149">
        <f t="shared" si="12"/>
        <v>696.39999999999964</v>
      </c>
      <c r="J307" s="559"/>
    </row>
    <row r="308" spans="1:11" x14ac:dyDescent="0.25">
      <c r="A308" s="60" t="s">
        <v>2</v>
      </c>
      <c r="B308" s="150">
        <v>0</v>
      </c>
      <c r="C308" s="150">
        <v>0</v>
      </c>
      <c r="D308" s="150">
        <v>0</v>
      </c>
      <c r="E308" s="150">
        <v>0</v>
      </c>
      <c r="F308" s="150">
        <v>0</v>
      </c>
      <c r="G308" s="150">
        <v>0</v>
      </c>
      <c r="H308" s="150">
        <v>0</v>
      </c>
      <c r="I308" s="150">
        <f t="shared" si="12"/>
        <v>0</v>
      </c>
      <c r="J308" s="559"/>
    </row>
    <row r="309" spans="1:11" x14ac:dyDescent="0.25">
      <c r="A309" s="60" t="s">
        <v>3</v>
      </c>
      <c r="B309" s="150">
        <v>0</v>
      </c>
      <c r="C309" s="150">
        <v>0</v>
      </c>
      <c r="D309" s="150">
        <v>0</v>
      </c>
      <c r="E309" s="150">
        <v>0</v>
      </c>
      <c r="F309" s="150">
        <v>0</v>
      </c>
      <c r="G309" s="150">
        <v>0</v>
      </c>
      <c r="H309" s="150">
        <v>0</v>
      </c>
      <c r="I309" s="150">
        <f t="shared" si="12"/>
        <v>0</v>
      </c>
      <c r="J309" s="560"/>
    </row>
    <row r="310" spans="1:11" ht="209.25" customHeight="1" x14ac:dyDescent="0.25">
      <c r="A310" s="153" t="s">
        <v>80</v>
      </c>
      <c r="B310" s="149">
        <f>SUM(B311:B314)</f>
        <v>318.39999999999998</v>
      </c>
      <c r="C310" s="149">
        <f>SUM(C311:C314)</f>
        <v>164.9</v>
      </c>
      <c r="D310" s="149">
        <f>C310/B310*100</f>
        <v>51.790201005025125</v>
      </c>
      <c r="E310" s="149">
        <f>SUM(E311:E314)</f>
        <v>164.9</v>
      </c>
      <c r="F310" s="149">
        <f>E310/B310*100</f>
        <v>51.790201005025125</v>
      </c>
      <c r="G310" s="149">
        <f>SUM(G311:G314)</f>
        <v>164.9</v>
      </c>
      <c r="H310" s="149">
        <f>G310/B310*100</f>
        <v>51.790201005025125</v>
      </c>
      <c r="I310" s="149">
        <f t="shared" si="12"/>
        <v>153.49999999999997</v>
      </c>
      <c r="J310" s="558" t="s">
        <v>206</v>
      </c>
      <c r="K310" s="2" t="s">
        <v>227</v>
      </c>
    </row>
    <row r="311" spans="1:11" ht="19.5" x14ac:dyDescent="0.25">
      <c r="A311" s="58" t="s">
        <v>0</v>
      </c>
      <c r="B311" s="149">
        <v>0</v>
      </c>
      <c r="C311" s="149">
        <v>0</v>
      </c>
      <c r="D311" s="149">
        <v>0</v>
      </c>
      <c r="E311" s="149">
        <v>0</v>
      </c>
      <c r="F311" s="149">
        <v>0</v>
      </c>
      <c r="G311" s="149">
        <v>0</v>
      </c>
      <c r="H311" s="149">
        <v>0</v>
      </c>
      <c r="I311" s="149">
        <f t="shared" si="12"/>
        <v>0</v>
      </c>
      <c r="J311" s="559"/>
    </row>
    <row r="312" spans="1:11" ht="19.5" x14ac:dyDescent="0.25">
      <c r="A312" s="58" t="s">
        <v>1</v>
      </c>
      <c r="B312" s="149">
        <v>318.39999999999998</v>
      </c>
      <c r="C312" s="149">
        <v>164.9</v>
      </c>
      <c r="D312" s="149">
        <f>C312/B312*100</f>
        <v>51.790201005025125</v>
      </c>
      <c r="E312" s="149">
        <v>164.9</v>
      </c>
      <c r="F312" s="149">
        <f>E312/B312*100</f>
        <v>51.790201005025125</v>
      </c>
      <c r="G312" s="149">
        <v>164.9</v>
      </c>
      <c r="H312" s="149">
        <f>G312/B312*100</f>
        <v>51.790201005025125</v>
      </c>
      <c r="I312" s="149">
        <f t="shared" si="12"/>
        <v>153.49999999999997</v>
      </c>
      <c r="J312" s="559"/>
    </row>
    <row r="313" spans="1:11" x14ac:dyDescent="0.25">
      <c r="A313" s="60" t="s">
        <v>2</v>
      </c>
      <c r="B313" s="150">
        <v>0</v>
      </c>
      <c r="C313" s="150">
        <v>0</v>
      </c>
      <c r="D313" s="150">
        <v>0</v>
      </c>
      <c r="E313" s="150">
        <v>0</v>
      </c>
      <c r="F313" s="150">
        <v>0</v>
      </c>
      <c r="G313" s="150">
        <v>0</v>
      </c>
      <c r="H313" s="150">
        <v>0</v>
      </c>
      <c r="I313" s="150">
        <f t="shared" si="12"/>
        <v>0</v>
      </c>
      <c r="J313" s="559"/>
    </row>
    <row r="314" spans="1:11" x14ac:dyDescent="0.25">
      <c r="A314" s="60" t="s">
        <v>3</v>
      </c>
      <c r="B314" s="150">
        <v>0</v>
      </c>
      <c r="C314" s="150">
        <v>0</v>
      </c>
      <c r="D314" s="150">
        <v>0</v>
      </c>
      <c r="E314" s="150">
        <v>0</v>
      </c>
      <c r="F314" s="150">
        <v>0</v>
      </c>
      <c r="G314" s="150">
        <v>0</v>
      </c>
      <c r="H314" s="150">
        <v>0</v>
      </c>
      <c r="I314" s="150">
        <f t="shared" si="12"/>
        <v>0</v>
      </c>
      <c r="J314" s="560"/>
    </row>
    <row r="315" spans="1:11" ht="210" customHeight="1" x14ac:dyDescent="0.25">
      <c r="A315" s="153" t="s">
        <v>81</v>
      </c>
      <c r="B315" s="149">
        <f>SUM(B316:B319)</f>
        <v>52887.3</v>
      </c>
      <c r="C315" s="149">
        <f>SUM(C316:C319)</f>
        <v>44020.9</v>
      </c>
      <c r="D315" s="149">
        <f>C315/B315*100</f>
        <v>83.23529467376855</v>
      </c>
      <c r="E315" s="149">
        <f>SUM(E316:E319)</f>
        <v>44013.1</v>
      </c>
      <c r="F315" s="149">
        <f>E315/B315*100</f>
        <v>83.220546331538941</v>
      </c>
      <c r="G315" s="149">
        <f>SUM(G316:G319)</f>
        <v>44013.1</v>
      </c>
      <c r="H315" s="149">
        <f>G315/B315*100</f>
        <v>83.220546331538941</v>
      </c>
      <c r="I315" s="149">
        <f t="shared" si="12"/>
        <v>8874.2000000000044</v>
      </c>
      <c r="J315" s="558" t="s">
        <v>207</v>
      </c>
      <c r="K315" s="2" t="s">
        <v>227</v>
      </c>
    </row>
    <row r="316" spans="1:11" ht="19.5" x14ac:dyDescent="0.25">
      <c r="A316" s="58" t="s">
        <v>0</v>
      </c>
      <c r="B316" s="149">
        <v>0</v>
      </c>
      <c r="C316" s="149">
        <v>0</v>
      </c>
      <c r="D316" s="149">
        <v>0</v>
      </c>
      <c r="E316" s="149">
        <v>0</v>
      </c>
      <c r="F316" s="149">
        <v>0</v>
      </c>
      <c r="G316" s="149">
        <v>0</v>
      </c>
      <c r="H316" s="149">
        <v>0</v>
      </c>
      <c r="I316" s="149">
        <f t="shared" si="12"/>
        <v>0</v>
      </c>
      <c r="J316" s="559"/>
    </row>
    <row r="317" spans="1:11" ht="19.5" x14ac:dyDescent="0.25">
      <c r="A317" s="58" t="s">
        <v>1</v>
      </c>
      <c r="B317" s="149">
        <v>52887.3</v>
      </c>
      <c r="C317" s="149">
        <v>44020.9</v>
      </c>
      <c r="D317" s="149">
        <f>C317/B317*100</f>
        <v>83.23529467376855</v>
      </c>
      <c r="E317" s="149">
        <v>44013.1</v>
      </c>
      <c r="F317" s="149">
        <f>E317/B317*100</f>
        <v>83.220546331538941</v>
      </c>
      <c r="G317" s="149">
        <v>44013.1</v>
      </c>
      <c r="H317" s="149">
        <f>G317/B317*100</f>
        <v>83.220546331538941</v>
      </c>
      <c r="I317" s="149">
        <f t="shared" si="12"/>
        <v>8874.2000000000044</v>
      </c>
      <c r="J317" s="559"/>
    </row>
    <row r="318" spans="1:11" x14ac:dyDescent="0.25">
      <c r="A318" s="60" t="s">
        <v>2</v>
      </c>
      <c r="B318" s="150">
        <v>0</v>
      </c>
      <c r="C318" s="150">
        <v>0</v>
      </c>
      <c r="D318" s="150">
        <v>0</v>
      </c>
      <c r="E318" s="150">
        <v>0</v>
      </c>
      <c r="F318" s="150">
        <v>0</v>
      </c>
      <c r="G318" s="150">
        <v>0</v>
      </c>
      <c r="H318" s="150">
        <v>0</v>
      </c>
      <c r="I318" s="150">
        <f t="shared" si="12"/>
        <v>0</v>
      </c>
      <c r="J318" s="559"/>
    </row>
    <row r="319" spans="1:11" x14ac:dyDescent="0.25">
      <c r="A319" s="60" t="s">
        <v>3</v>
      </c>
      <c r="B319" s="150">
        <v>0</v>
      </c>
      <c r="C319" s="150">
        <v>0</v>
      </c>
      <c r="D319" s="150">
        <v>0</v>
      </c>
      <c r="E319" s="150">
        <v>0</v>
      </c>
      <c r="F319" s="150">
        <v>0</v>
      </c>
      <c r="G319" s="150">
        <v>0</v>
      </c>
      <c r="H319" s="150">
        <v>0</v>
      </c>
      <c r="I319" s="150">
        <f t="shared" si="12"/>
        <v>0</v>
      </c>
      <c r="J319" s="560"/>
    </row>
    <row r="320" spans="1:11" ht="225" x14ac:dyDescent="0.25">
      <c r="A320" s="153" t="s">
        <v>100</v>
      </c>
      <c r="B320" s="149">
        <f>SUM(B321:B324)</f>
        <v>8895.6</v>
      </c>
      <c r="C320" s="149">
        <f>SUM(C321:C324)</f>
        <v>7128.7</v>
      </c>
      <c r="D320" s="149">
        <f>C320/B320*100</f>
        <v>80.137371284680057</v>
      </c>
      <c r="E320" s="149">
        <f>SUM(E321:E324)</f>
        <v>7128.7</v>
      </c>
      <c r="F320" s="149">
        <f>E320/B320*100</f>
        <v>80.137371284680057</v>
      </c>
      <c r="G320" s="149">
        <f>SUM(G321:G324)</f>
        <v>7128.7</v>
      </c>
      <c r="H320" s="149">
        <f>G320/B320*100</f>
        <v>80.137371284680057</v>
      </c>
      <c r="I320" s="149">
        <f t="shared" si="12"/>
        <v>1766.9000000000005</v>
      </c>
      <c r="J320" s="567" t="s">
        <v>189</v>
      </c>
      <c r="K320" s="2" t="s">
        <v>227</v>
      </c>
    </row>
    <row r="321" spans="1:10" ht="19.5" x14ac:dyDescent="0.25">
      <c r="A321" s="58" t="s">
        <v>0</v>
      </c>
      <c r="B321" s="149">
        <v>0</v>
      </c>
      <c r="C321" s="149">
        <v>0</v>
      </c>
      <c r="D321" s="149">
        <v>0</v>
      </c>
      <c r="E321" s="149">
        <v>0</v>
      </c>
      <c r="F321" s="149">
        <v>0</v>
      </c>
      <c r="G321" s="149">
        <v>0</v>
      </c>
      <c r="H321" s="149">
        <v>0</v>
      </c>
      <c r="I321" s="149">
        <f t="shared" si="12"/>
        <v>0</v>
      </c>
      <c r="J321" s="577"/>
    </row>
    <row r="322" spans="1:10" ht="19.5" x14ac:dyDescent="0.25">
      <c r="A322" s="58" t="s">
        <v>1</v>
      </c>
      <c r="B322" s="149">
        <v>8895.6</v>
      </c>
      <c r="C322" s="149">
        <v>7128.7</v>
      </c>
      <c r="D322" s="149">
        <f>C322/B322*100</f>
        <v>80.137371284680057</v>
      </c>
      <c r="E322" s="149">
        <v>7128.7</v>
      </c>
      <c r="F322" s="149">
        <f>E322/B322*100</f>
        <v>80.137371284680057</v>
      </c>
      <c r="G322" s="149">
        <v>7128.7</v>
      </c>
      <c r="H322" s="149">
        <f>G322/B322*100</f>
        <v>80.137371284680057</v>
      </c>
      <c r="I322" s="149">
        <f t="shared" si="12"/>
        <v>1766.9000000000005</v>
      </c>
      <c r="J322" s="577"/>
    </row>
    <row r="323" spans="1:10" x14ac:dyDescent="0.25">
      <c r="A323" s="60" t="s">
        <v>2</v>
      </c>
      <c r="B323" s="150">
        <v>0</v>
      </c>
      <c r="C323" s="150">
        <v>0</v>
      </c>
      <c r="D323" s="150">
        <v>0</v>
      </c>
      <c r="E323" s="150">
        <v>0</v>
      </c>
      <c r="F323" s="150">
        <v>0</v>
      </c>
      <c r="G323" s="150">
        <v>0</v>
      </c>
      <c r="H323" s="150">
        <v>0</v>
      </c>
      <c r="I323" s="150">
        <f t="shared" si="12"/>
        <v>0</v>
      </c>
      <c r="J323" s="577"/>
    </row>
    <row r="324" spans="1:10" x14ac:dyDescent="0.25">
      <c r="A324" s="60" t="s">
        <v>3</v>
      </c>
      <c r="B324" s="150">
        <v>0</v>
      </c>
      <c r="C324" s="150">
        <v>0</v>
      </c>
      <c r="D324" s="150">
        <v>0</v>
      </c>
      <c r="E324" s="150">
        <v>0</v>
      </c>
      <c r="F324" s="150">
        <v>0</v>
      </c>
      <c r="G324" s="150">
        <v>0</v>
      </c>
      <c r="H324" s="150">
        <v>0</v>
      </c>
      <c r="I324" s="150">
        <f t="shared" si="12"/>
        <v>0</v>
      </c>
      <c r="J324" s="578"/>
    </row>
    <row r="325" spans="1:10" x14ac:dyDescent="0.25">
      <c r="A325" s="468" t="s">
        <v>245</v>
      </c>
      <c r="B325" s="469"/>
      <c r="C325" s="469"/>
      <c r="D325" s="469"/>
      <c r="E325" s="469"/>
      <c r="F325" s="469"/>
      <c r="G325" s="469"/>
      <c r="H325" s="469"/>
      <c r="I325" s="469"/>
      <c r="J325" s="470"/>
    </row>
    <row r="326" spans="1:10" s="1" customFormat="1" x14ac:dyDescent="0.25">
      <c r="A326" s="484" t="s">
        <v>82</v>
      </c>
      <c r="B326" s="485"/>
      <c r="C326" s="485"/>
      <c r="D326" s="485"/>
      <c r="E326" s="485"/>
      <c r="F326" s="485"/>
      <c r="G326" s="485"/>
      <c r="H326" s="485"/>
      <c r="I326" s="485"/>
      <c r="J326" s="489"/>
    </row>
    <row r="327" spans="1:10" s="1" customFormat="1" x14ac:dyDescent="0.25">
      <c r="A327" s="474" t="s">
        <v>98</v>
      </c>
      <c r="B327" s="475"/>
      <c r="C327" s="475"/>
      <c r="D327" s="475"/>
      <c r="E327" s="475"/>
      <c r="F327" s="475"/>
      <c r="G327" s="475"/>
      <c r="H327" s="475"/>
      <c r="I327" s="475"/>
      <c r="J327" s="490"/>
    </row>
    <row r="328" spans="1:10" s="1" customFormat="1" x14ac:dyDescent="0.25">
      <c r="A328" s="471" t="s">
        <v>99</v>
      </c>
      <c r="B328" s="472"/>
      <c r="C328" s="472"/>
      <c r="D328" s="472"/>
      <c r="E328" s="472"/>
      <c r="F328" s="472"/>
      <c r="G328" s="472"/>
      <c r="H328" s="472"/>
      <c r="I328" s="472"/>
      <c r="J328" s="473"/>
    </row>
    <row r="329" spans="1:10" s="1" customFormat="1" x14ac:dyDescent="0.25">
      <c r="A329" s="476" t="s">
        <v>246</v>
      </c>
      <c r="B329" s="477"/>
      <c r="C329" s="477"/>
      <c r="D329" s="477"/>
      <c r="E329" s="477"/>
      <c r="F329" s="477"/>
      <c r="G329" s="477"/>
      <c r="H329" s="477"/>
      <c r="I329" s="477"/>
      <c r="J329" s="486"/>
    </row>
    <row r="330" spans="1:10" ht="187.5" x14ac:dyDescent="0.25">
      <c r="A330" s="153" t="s">
        <v>83</v>
      </c>
      <c r="B330" s="83">
        <f>SUM(B331:B334)</f>
        <v>91352.9</v>
      </c>
      <c r="C330" s="149">
        <f>SUM(C331:C334)</f>
        <v>23814.1</v>
      </c>
      <c r="D330" s="149">
        <f>C330/B330*100</f>
        <v>26.068247422906115</v>
      </c>
      <c r="E330" s="149">
        <f>SUM(E331:E334)</f>
        <v>23814.1</v>
      </c>
      <c r="F330" s="149">
        <f>E330/B330*100</f>
        <v>26.068247422906115</v>
      </c>
      <c r="G330" s="149">
        <f>SUM(G331:G334)</f>
        <v>23814.1</v>
      </c>
      <c r="H330" s="149">
        <f>G330/B330*100</f>
        <v>26.068247422906115</v>
      </c>
      <c r="I330" s="149">
        <f>B330-G330</f>
        <v>67538.799999999988</v>
      </c>
      <c r="J330" s="561" t="s">
        <v>190</v>
      </c>
    </row>
    <row r="331" spans="1:10" ht="19.5" x14ac:dyDescent="0.25">
      <c r="A331" s="58" t="s">
        <v>0</v>
      </c>
      <c r="B331" s="83">
        <v>0</v>
      </c>
      <c r="C331" s="149">
        <v>0</v>
      </c>
      <c r="D331" s="149">
        <v>0</v>
      </c>
      <c r="E331" s="149">
        <v>0</v>
      </c>
      <c r="F331" s="149">
        <v>0</v>
      </c>
      <c r="G331" s="149">
        <v>0</v>
      </c>
      <c r="H331" s="149">
        <v>0</v>
      </c>
      <c r="I331" s="149">
        <f>B331-G331</f>
        <v>0</v>
      </c>
      <c r="J331" s="562"/>
    </row>
    <row r="332" spans="1:10" ht="19.5" x14ac:dyDescent="0.25">
      <c r="A332" s="78" t="s">
        <v>1</v>
      </c>
      <c r="B332" s="83">
        <v>85871.2</v>
      </c>
      <c r="C332" s="149">
        <v>22385.3</v>
      </c>
      <c r="D332" s="149">
        <f>C332/B332*100</f>
        <v>26.068460671331017</v>
      </c>
      <c r="E332" s="149">
        <v>22385.3</v>
      </c>
      <c r="F332" s="149">
        <f>E332/B332*100</f>
        <v>26.068460671331017</v>
      </c>
      <c r="G332" s="149">
        <v>22385.3</v>
      </c>
      <c r="H332" s="149">
        <f>G332/B332*100</f>
        <v>26.068460671331017</v>
      </c>
      <c r="I332" s="149">
        <f>B332-G332</f>
        <v>63485.899999999994</v>
      </c>
      <c r="J332" s="562"/>
    </row>
    <row r="333" spans="1:10" x14ac:dyDescent="0.25">
      <c r="A333" s="79" t="s">
        <v>2</v>
      </c>
      <c r="B333" s="84">
        <v>5481.7</v>
      </c>
      <c r="C333" s="150">
        <v>1428.8</v>
      </c>
      <c r="D333" s="150">
        <f>C333/B333*100</f>
        <v>26.064906871955777</v>
      </c>
      <c r="E333" s="150">
        <v>1428.8</v>
      </c>
      <c r="F333" s="150">
        <f>E333/B333*100</f>
        <v>26.064906871955777</v>
      </c>
      <c r="G333" s="150">
        <v>1428.8</v>
      </c>
      <c r="H333" s="150">
        <f>G333/B333*100</f>
        <v>26.064906871955777</v>
      </c>
      <c r="I333" s="150">
        <f>B333-G333</f>
        <v>4052.8999999999996</v>
      </c>
      <c r="J333" s="562"/>
    </row>
    <row r="334" spans="1:10" x14ac:dyDescent="0.25">
      <c r="A334" s="60" t="s">
        <v>3</v>
      </c>
      <c r="B334" s="84">
        <v>0</v>
      </c>
      <c r="C334" s="150">
        <v>0</v>
      </c>
      <c r="D334" s="150">
        <v>0</v>
      </c>
      <c r="E334" s="150">
        <v>0</v>
      </c>
      <c r="F334" s="150">
        <v>0</v>
      </c>
      <c r="G334" s="150">
        <v>0</v>
      </c>
      <c r="H334" s="150">
        <v>0</v>
      </c>
      <c r="I334" s="150">
        <f>B334-G334</f>
        <v>0</v>
      </c>
      <c r="J334" s="563"/>
    </row>
    <row r="335" spans="1:10" x14ac:dyDescent="0.25">
      <c r="A335" s="468" t="s">
        <v>245</v>
      </c>
      <c r="B335" s="469"/>
      <c r="C335" s="469"/>
      <c r="D335" s="469"/>
      <c r="E335" s="469"/>
      <c r="F335" s="469"/>
      <c r="G335" s="469"/>
      <c r="H335" s="469"/>
      <c r="I335" s="469"/>
      <c r="J335" s="470"/>
    </row>
    <row r="336" spans="1:10" x14ac:dyDescent="0.25">
      <c r="A336" s="484" t="s">
        <v>159</v>
      </c>
      <c r="B336" s="485"/>
      <c r="C336" s="485"/>
      <c r="D336" s="485"/>
      <c r="E336" s="485"/>
      <c r="F336" s="485"/>
      <c r="G336" s="485"/>
      <c r="H336" s="485"/>
      <c r="I336" s="485"/>
      <c r="J336" s="489"/>
    </row>
    <row r="337" spans="1:10" x14ac:dyDescent="0.25">
      <c r="A337" s="474" t="s">
        <v>98</v>
      </c>
      <c r="B337" s="475"/>
      <c r="C337" s="475"/>
      <c r="D337" s="475"/>
      <c r="E337" s="475"/>
      <c r="F337" s="475"/>
      <c r="G337" s="475"/>
      <c r="H337" s="475"/>
      <c r="I337" s="475"/>
      <c r="J337" s="490"/>
    </row>
    <row r="338" spans="1:10" x14ac:dyDescent="0.25">
      <c r="A338" s="471" t="s">
        <v>160</v>
      </c>
      <c r="B338" s="472"/>
      <c r="C338" s="472"/>
      <c r="D338" s="472"/>
      <c r="E338" s="472"/>
      <c r="F338" s="472"/>
      <c r="G338" s="472"/>
      <c r="H338" s="472"/>
      <c r="I338" s="472"/>
      <c r="J338" s="473"/>
    </row>
    <row r="339" spans="1:10" x14ac:dyDescent="0.25">
      <c r="A339" s="476" t="s">
        <v>246</v>
      </c>
      <c r="B339" s="477"/>
      <c r="C339" s="477"/>
      <c r="D339" s="477"/>
      <c r="E339" s="477"/>
      <c r="F339" s="477"/>
      <c r="G339" s="477"/>
      <c r="H339" s="477"/>
      <c r="I339" s="477"/>
      <c r="J339" s="486"/>
    </row>
    <row r="340" spans="1:10" ht="93.75" x14ac:dyDescent="0.25">
      <c r="A340" s="153" t="s">
        <v>161</v>
      </c>
      <c r="B340" s="149">
        <f>SUM(B341:B344)</f>
        <v>777148.9</v>
      </c>
      <c r="C340" s="149">
        <f>SUM(C341:C344)</f>
        <v>44199.9</v>
      </c>
      <c r="D340" s="149">
        <f>C340/B340*100</f>
        <v>5.6874429083023852</v>
      </c>
      <c r="E340" s="149">
        <f>SUM(E341:E344)</f>
        <v>44199.9</v>
      </c>
      <c r="F340" s="149">
        <f>E340/B340*100</f>
        <v>5.6874429083023852</v>
      </c>
      <c r="G340" s="149">
        <f>SUM(G341:G344)</f>
        <v>0</v>
      </c>
      <c r="H340" s="149">
        <f>G340/B340*100</f>
        <v>0</v>
      </c>
      <c r="I340" s="149">
        <f>B340-G340</f>
        <v>777148.9</v>
      </c>
      <c r="J340" s="561" t="s">
        <v>191</v>
      </c>
    </row>
    <row r="341" spans="1:10" ht="19.5" x14ac:dyDescent="0.25">
      <c r="A341" s="58" t="s">
        <v>0</v>
      </c>
      <c r="B341" s="149">
        <v>0</v>
      </c>
      <c r="C341" s="149">
        <v>0</v>
      </c>
      <c r="D341" s="149">
        <v>0</v>
      </c>
      <c r="E341" s="149">
        <v>0</v>
      </c>
      <c r="F341" s="149">
        <v>0</v>
      </c>
      <c r="G341" s="149">
        <v>0</v>
      </c>
      <c r="H341" s="149">
        <v>0</v>
      </c>
      <c r="I341" s="149">
        <f>B341-G341</f>
        <v>0</v>
      </c>
      <c r="J341" s="562"/>
    </row>
    <row r="342" spans="1:10" ht="19.5" x14ac:dyDescent="0.25">
      <c r="A342" s="78" t="s">
        <v>1</v>
      </c>
      <c r="B342" s="149">
        <v>752000</v>
      </c>
      <c r="C342" s="149">
        <v>41547.9</v>
      </c>
      <c r="D342" s="149">
        <f>C342/B342*100</f>
        <v>5.5249867021276602</v>
      </c>
      <c r="E342" s="149">
        <v>41547.9</v>
      </c>
      <c r="F342" s="149">
        <f>E342/B342*100</f>
        <v>5.5249867021276602</v>
      </c>
      <c r="G342" s="149">
        <v>0</v>
      </c>
      <c r="H342" s="149">
        <f>G342/B342*100</f>
        <v>0</v>
      </c>
      <c r="I342" s="149">
        <f>B342-G342</f>
        <v>752000</v>
      </c>
      <c r="J342" s="562"/>
    </row>
    <row r="343" spans="1:10" x14ac:dyDescent="0.25">
      <c r="A343" s="79" t="s">
        <v>2</v>
      </c>
      <c r="B343" s="150">
        <v>25148.9</v>
      </c>
      <c r="C343" s="150">
        <v>2652</v>
      </c>
      <c r="D343" s="150">
        <f>C343/B343*100</f>
        <v>10.545192831495612</v>
      </c>
      <c r="E343" s="150">
        <v>2652</v>
      </c>
      <c r="F343" s="150">
        <f>E343/B343*100</f>
        <v>10.545192831495612</v>
      </c>
      <c r="G343" s="150">
        <v>0</v>
      </c>
      <c r="H343" s="150">
        <f>G343/B343*100</f>
        <v>0</v>
      </c>
      <c r="I343" s="150">
        <f>B343-G343</f>
        <v>25148.9</v>
      </c>
      <c r="J343" s="562"/>
    </row>
    <row r="344" spans="1:10" x14ac:dyDescent="0.25">
      <c r="A344" s="60" t="s">
        <v>3</v>
      </c>
      <c r="B344" s="150">
        <v>0</v>
      </c>
      <c r="C344" s="150">
        <v>0</v>
      </c>
      <c r="D344" s="150">
        <v>0</v>
      </c>
      <c r="E344" s="150">
        <v>0</v>
      </c>
      <c r="F344" s="150">
        <v>0</v>
      </c>
      <c r="G344" s="150">
        <v>0</v>
      </c>
      <c r="H344" s="150">
        <v>0</v>
      </c>
      <c r="I344" s="150">
        <f>B344-G344</f>
        <v>0</v>
      </c>
      <c r="J344" s="563"/>
    </row>
    <row r="345" spans="1:10" s="19" customFormat="1" x14ac:dyDescent="0.25">
      <c r="A345" s="468" t="s">
        <v>231</v>
      </c>
      <c r="B345" s="469"/>
      <c r="C345" s="469"/>
      <c r="D345" s="469"/>
      <c r="E345" s="469"/>
      <c r="F345" s="469"/>
      <c r="G345" s="469"/>
      <c r="H345" s="469"/>
      <c r="I345" s="469"/>
      <c r="J345" s="470"/>
    </row>
    <row r="346" spans="1:10" x14ac:dyDescent="0.25">
      <c r="A346" s="484" t="s">
        <v>58</v>
      </c>
      <c r="B346" s="485"/>
      <c r="C346" s="485"/>
      <c r="D346" s="485"/>
      <c r="E346" s="485"/>
      <c r="F346" s="485"/>
      <c r="G346" s="485"/>
      <c r="H346" s="485"/>
      <c r="I346" s="485"/>
      <c r="J346" s="489"/>
    </row>
    <row r="347" spans="1:10" s="92" customFormat="1" x14ac:dyDescent="0.25">
      <c r="A347" s="393" t="s">
        <v>156</v>
      </c>
      <c r="B347" s="394"/>
      <c r="C347" s="394"/>
      <c r="D347" s="394"/>
      <c r="E347" s="394"/>
      <c r="F347" s="394"/>
      <c r="G347" s="394"/>
      <c r="H347" s="394"/>
      <c r="I347" s="394"/>
      <c r="J347" s="395"/>
    </row>
    <row r="348" spans="1:10" s="22" customFormat="1" x14ac:dyDescent="0.25">
      <c r="A348" s="378" t="s">
        <v>273</v>
      </c>
      <c r="B348" s="379"/>
      <c r="C348" s="379"/>
      <c r="D348" s="379"/>
      <c r="E348" s="379"/>
      <c r="F348" s="379"/>
      <c r="G348" s="379"/>
      <c r="H348" s="379"/>
      <c r="I348" s="379"/>
      <c r="J348" s="380"/>
    </row>
    <row r="349" spans="1:10" x14ac:dyDescent="0.25">
      <c r="A349" s="476" t="s">
        <v>243</v>
      </c>
      <c r="B349" s="477"/>
      <c r="C349" s="477"/>
      <c r="D349" s="477"/>
      <c r="E349" s="477"/>
      <c r="F349" s="477"/>
      <c r="G349" s="477"/>
      <c r="H349" s="477"/>
      <c r="I349" s="477"/>
      <c r="J349" s="486"/>
    </row>
    <row r="350" spans="1:10" ht="77.25" customHeight="1" x14ac:dyDescent="0.25">
      <c r="A350" s="153" t="s">
        <v>124</v>
      </c>
      <c r="B350" s="149">
        <f>SUM(B351:B354)</f>
        <v>475.3</v>
      </c>
      <c r="C350" s="149">
        <f>SUM(C351:C354)</f>
        <v>0</v>
      </c>
      <c r="D350" s="149">
        <f>C350/B350*100</f>
        <v>0</v>
      </c>
      <c r="E350" s="149">
        <f>SUM(E351:E354)</f>
        <v>0</v>
      </c>
      <c r="F350" s="149">
        <f>E350/B350*100</f>
        <v>0</v>
      </c>
      <c r="G350" s="149">
        <f>SUM(G351:G354)</f>
        <v>0</v>
      </c>
      <c r="H350" s="149">
        <f>G350/B350*100</f>
        <v>0</v>
      </c>
      <c r="I350" s="149">
        <f>B350-G350</f>
        <v>475.3</v>
      </c>
      <c r="J350" s="571" t="s">
        <v>192</v>
      </c>
    </row>
    <row r="351" spans="1:10" ht="19.5" x14ac:dyDescent="0.25">
      <c r="A351" s="58" t="s">
        <v>0</v>
      </c>
      <c r="B351" s="149">
        <v>0</v>
      </c>
      <c r="C351" s="149">
        <v>0</v>
      </c>
      <c r="D351" s="149">
        <v>0</v>
      </c>
      <c r="E351" s="151">
        <v>0</v>
      </c>
      <c r="F351" s="149">
        <v>0</v>
      </c>
      <c r="G351" s="149">
        <v>0</v>
      </c>
      <c r="H351" s="149">
        <v>0</v>
      </c>
      <c r="I351" s="149">
        <f>B351-G351</f>
        <v>0</v>
      </c>
      <c r="J351" s="569"/>
    </row>
    <row r="352" spans="1:10" ht="19.5" x14ac:dyDescent="0.25">
      <c r="A352" s="58" t="s">
        <v>1</v>
      </c>
      <c r="B352" s="149">
        <v>475.3</v>
      </c>
      <c r="C352" s="149">
        <v>0</v>
      </c>
      <c r="D352" s="149">
        <f>C352/B352*100</f>
        <v>0</v>
      </c>
      <c r="E352" s="149">
        <v>0</v>
      </c>
      <c r="F352" s="149">
        <f>E352/B352*100</f>
        <v>0</v>
      </c>
      <c r="G352" s="149">
        <v>0</v>
      </c>
      <c r="H352" s="149">
        <f>G352/B352*100</f>
        <v>0</v>
      </c>
      <c r="I352" s="149">
        <f>B352-G352</f>
        <v>475.3</v>
      </c>
      <c r="J352" s="569"/>
    </row>
    <row r="353" spans="1:10" x14ac:dyDescent="0.25">
      <c r="A353" s="60" t="s">
        <v>2</v>
      </c>
      <c r="B353" s="150">
        <v>0</v>
      </c>
      <c r="C353" s="150">
        <v>0</v>
      </c>
      <c r="D353" s="150">
        <v>0</v>
      </c>
      <c r="E353" s="150">
        <v>0</v>
      </c>
      <c r="F353" s="150">
        <v>0</v>
      </c>
      <c r="G353" s="150">
        <v>0</v>
      </c>
      <c r="H353" s="150">
        <v>0</v>
      </c>
      <c r="I353" s="150">
        <f>B353-G353</f>
        <v>0</v>
      </c>
      <c r="J353" s="569"/>
    </row>
    <row r="354" spans="1:10" x14ac:dyDescent="0.25">
      <c r="A354" s="60" t="s">
        <v>3</v>
      </c>
      <c r="B354" s="150">
        <v>0</v>
      </c>
      <c r="C354" s="150">
        <v>0</v>
      </c>
      <c r="D354" s="150">
        <v>0</v>
      </c>
      <c r="E354" s="152">
        <v>0</v>
      </c>
      <c r="F354" s="150">
        <v>0</v>
      </c>
      <c r="G354" s="150">
        <v>0</v>
      </c>
      <c r="H354" s="150">
        <v>0</v>
      </c>
      <c r="I354" s="150">
        <f>B354-G354</f>
        <v>0</v>
      </c>
      <c r="J354" s="570"/>
    </row>
    <row r="355" spans="1:10" s="19" customFormat="1" x14ac:dyDescent="0.25">
      <c r="A355" s="468" t="s">
        <v>231</v>
      </c>
      <c r="B355" s="469"/>
      <c r="C355" s="469"/>
      <c r="D355" s="469"/>
      <c r="E355" s="469"/>
      <c r="F355" s="469"/>
      <c r="G355" s="469"/>
      <c r="H355" s="469"/>
      <c r="I355" s="469"/>
      <c r="J355" s="470"/>
    </row>
    <row r="356" spans="1:10" x14ac:dyDescent="0.25">
      <c r="A356" s="484" t="s">
        <v>164</v>
      </c>
      <c r="B356" s="485"/>
      <c r="C356" s="485"/>
      <c r="D356" s="485"/>
      <c r="E356" s="485"/>
      <c r="F356" s="485"/>
      <c r="G356" s="485"/>
      <c r="H356" s="485"/>
      <c r="I356" s="485"/>
      <c r="J356" s="489"/>
    </row>
    <row r="357" spans="1:10" s="92" customFormat="1" x14ac:dyDescent="0.25">
      <c r="A357" s="393" t="s">
        <v>156</v>
      </c>
      <c r="B357" s="394"/>
      <c r="C357" s="394"/>
      <c r="D357" s="394"/>
      <c r="E357" s="394"/>
      <c r="F357" s="394"/>
      <c r="G357" s="394"/>
      <c r="H357" s="394"/>
      <c r="I357" s="394"/>
      <c r="J357" s="395"/>
    </row>
    <row r="358" spans="1:10" s="22" customFormat="1" x14ac:dyDescent="0.25">
      <c r="A358" s="378" t="s">
        <v>162</v>
      </c>
      <c r="B358" s="379"/>
      <c r="C358" s="379"/>
      <c r="D358" s="379"/>
      <c r="E358" s="379"/>
      <c r="F358" s="379"/>
      <c r="G358" s="379"/>
      <c r="H358" s="379"/>
      <c r="I358" s="379"/>
      <c r="J358" s="380"/>
    </row>
    <row r="359" spans="1:10" x14ac:dyDescent="0.25">
      <c r="A359" s="476" t="s">
        <v>243</v>
      </c>
      <c r="B359" s="477"/>
      <c r="C359" s="477"/>
      <c r="D359" s="477"/>
      <c r="E359" s="477"/>
      <c r="F359" s="477"/>
      <c r="G359" s="477"/>
      <c r="H359" s="477"/>
      <c r="I359" s="477"/>
      <c r="J359" s="486"/>
    </row>
    <row r="360" spans="1:10" ht="37.5" x14ac:dyDescent="0.25">
      <c r="A360" s="153" t="s">
        <v>163</v>
      </c>
      <c r="B360" s="149">
        <f>SUM(B361:B364)</f>
        <v>18127.400000000001</v>
      </c>
      <c r="C360" s="149">
        <f>SUM(C361:C364)</f>
        <v>11202.9</v>
      </c>
      <c r="D360" s="149">
        <f>C360/B360*100</f>
        <v>61.800920154020979</v>
      </c>
      <c r="E360" s="149">
        <f>SUM(E361:E364)</f>
        <v>11202.9</v>
      </c>
      <c r="F360" s="149">
        <f>E360/B360*100</f>
        <v>61.800920154020979</v>
      </c>
      <c r="G360" s="149">
        <f>SUM(G361:G364)</f>
        <v>11202.9</v>
      </c>
      <c r="H360" s="149">
        <f>G360/B360*100</f>
        <v>61.800920154020979</v>
      </c>
      <c r="I360" s="149">
        <f>B360-G360</f>
        <v>6924.5000000000018</v>
      </c>
      <c r="J360" s="561" t="s">
        <v>193</v>
      </c>
    </row>
    <row r="361" spans="1:10" ht="19.5" x14ac:dyDescent="0.25">
      <c r="A361" s="58" t="s">
        <v>0</v>
      </c>
      <c r="B361" s="149">
        <v>0</v>
      </c>
      <c r="C361" s="149">
        <v>0</v>
      </c>
      <c r="D361" s="149">
        <v>0</v>
      </c>
      <c r="E361" s="151">
        <v>0</v>
      </c>
      <c r="F361" s="149">
        <v>0</v>
      </c>
      <c r="G361" s="149">
        <v>0</v>
      </c>
      <c r="H361" s="149">
        <v>0</v>
      </c>
      <c r="I361" s="149">
        <f>B361-G361</f>
        <v>0</v>
      </c>
      <c r="J361" s="562"/>
    </row>
    <row r="362" spans="1:10" ht="19.5" x14ac:dyDescent="0.25">
      <c r="A362" s="58" t="s">
        <v>1</v>
      </c>
      <c r="B362" s="149">
        <v>12354.5</v>
      </c>
      <c r="C362" s="149">
        <v>6297.7</v>
      </c>
      <c r="D362" s="149">
        <f>C362/B362*100</f>
        <v>50.97494839936865</v>
      </c>
      <c r="E362" s="149">
        <v>6297.7</v>
      </c>
      <c r="F362" s="149">
        <f>E362/B362*100</f>
        <v>50.97494839936865</v>
      </c>
      <c r="G362" s="149">
        <v>6297.7</v>
      </c>
      <c r="H362" s="149">
        <f>G362/B362*100</f>
        <v>50.97494839936865</v>
      </c>
      <c r="I362" s="149">
        <f>B362-G362</f>
        <v>6056.8</v>
      </c>
      <c r="J362" s="562"/>
    </row>
    <row r="363" spans="1:10" x14ac:dyDescent="0.25">
      <c r="A363" s="60" t="s">
        <v>2</v>
      </c>
      <c r="B363" s="150">
        <v>5772.9</v>
      </c>
      <c r="C363" s="150">
        <v>4905.2</v>
      </c>
      <c r="D363" s="150">
        <f>C363/B363*100</f>
        <v>84.969426111659658</v>
      </c>
      <c r="E363" s="150">
        <v>4905.2</v>
      </c>
      <c r="F363" s="150">
        <f>E363/B363*100</f>
        <v>84.969426111659658</v>
      </c>
      <c r="G363" s="150">
        <v>4905.2</v>
      </c>
      <c r="H363" s="150">
        <f>G363/B363*100</f>
        <v>84.969426111659658</v>
      </c>
      <c r="I363" s="150">
        <f>B363-G363</f>
        <v>867.69999999999982</v>
      </c>
      <c r="J363" s="562"/>
    </row>
    <row r="364" spans="1:10" x14ac:dyDescent="0.25">
      <c r="A364" s="60" t="s">
        <v>3</v>
      </c>
      <c r="B364" s="150">
        <v>0</v>
      </c>
      <c r="C364" s="150">
        <v>0</v>
      </c>
      <c r="D364" s="150">
        <v>0</v>
      </c>
      <c r="E364" s="152">
        <v>0</v>
      </c>
      <c r="F364" s="150">
        <v>0</v>
      </c>
      <c r="G364" s="150">
        <v>0</v>
      </c>
      <c r="H364" s="150">
        <v>0</v>
      </c>
      <c r="I364" s="150">
        <f>B364-G364</f>
        <v>0</v>
      </c>
      <c r="J364" s="563"/>
    </row>
    <row r="365" spans="1:10" s="19" customFormat="1" x14ac:dyDescent="0.25">
      <c r="A365" s="468" t="s">
        <v>234</v>
      </c>
      <c r="B365" s="469"/>
      <c r="C365" s="469"/>
      <c r="D365" s="469"/>
      <c r="E365" s="469"/>
      <c r="F365" s="469"/>
      <c r="G365" s="469"/>
      <c r="H365" s="469"/>
      <c r="I365" s="469"/>
      <c r="J365" s="470"/>
    </row>
    <row r="366" spans="1:10" x14ac:dyDescent="0.25">
      <c r="A366" s="517" t="s">
        <v>170</v>
      </c>
      <c r="B366" s="518"/>
      <c r="C366" s="518"/>
      <c r="D366" s="518"/>
      <c r="E366" s="518"/>
      <c r="F366" s="518"/>
      <c r="G366" s="518"/>
      <c r="H366" s="518"/>
      <c r="I366" s="518"/>
      <c r="J366" s="519"/>
    </row>
    <row r="367" spans="1:10" s="5" customFormat="1" x14ac:dyDescent="0.25">
      <c r="A367" s="393" t="s">
        <v>157</v>
      </c>
      <c r="B367" s="394"/>
      <c r="C367" s="394"/>
      <c r="D367" s="394"/>
      <c r="E367" s="394"/>
      <c r="F367" s="394"/>
      <c r="G367" s="394"/>
      <c r="H367" s="394"/>
      <c r="I367" s="394"/>
      <c r="J367" s="395"/>
    </row>
    <row r="368" spans="1:10" s="5" customFormat="1" x14ac:dyDescent="0.25">
      <c r="A368" s="377" t="s">
        <v>168</v>
      </c>
      <c r="B368" s="399"/>
      <c r="C368" s="399"/>
      <c r="D368" s="399"/>
      <c r="E368" s="399"/>
      <c r="F368" s="399"/>
      <c r="G368" s="399"/>
      <c r="H368" s="399"/>
      <c r="I368" s="399"/>
      <c r="J368" s="400"/>
    </row>
    <row r="369" spans="1:11" x14ac:dyDescent="0.25">
      <c r="A369" s="476" t="s">
        <v>27</v>
      </c>
      <c r="B369" s="477"/>
      <c r="C369" s="477"/>
      <c r="D369" s="477"/>
      <c r="E369" s="477"/>
      <c r="F369" s="477"/>
      <c r="G369" s="477"/>
      <c r="H369" s="477"/>
      <c r="I369" s="477"/>
      <c r="J369" s="486"/>
    </row>
    <row r="370" spans="1:11" ht="93.75" x14ac:dyDescent="0.25">
      <c r="A370" s="153" t="s">
        <v>169</v>
      </c>
      <c r="B370" s="149">
        <f>SUM(B371:B374)</f>
        <v>468.79999999999995</v>
      </c>
      <c r="C370" s="149">
        <f>SUM(C371:C374)</f>
        <v>389.59999999999997</v>
      </c>
      <c r="D370" s="149">
        <f>C370/B370*100</f>
        <v>83.10580204778158</v>
      </c>
      <c r="E370" s="149">
        <f>SUM(E371:E374)</f>
        <v>389.59999999999997</v>
      </c>
      <c r="F370" s="149">
        <f>E370/B370*100</f>
        <v>83.10580204778158</v>
      </c>
      <c r="G370" s="149">
        <f>SUM(G371:G374)</f>
        <v>389.59999999999997</v>
      </c>
      <c r="H370" s="149">
        <f>G370/B370*100</f>
        <v>83.10580204778158</v>
      </c>
      <c r="I370" s="149">
        <f t="shared" ref="I370:I379" si="13">B370-G370</f>
        <v>79.199999999999989</v>
      </c>
      <c r="J370" s="561" t="s">
        <v>194</v>
      </c>
    </row>
    <row r="371" spans="1:11" ht="19.5" x14ac:dyDescent="0.25">
      <c r="A371" s="66" t="s">
        <v>0</v>
      </c>
      <c r="B371" s="149">
        <v>0</v>
      </c>
      <c r="C371" s="149">
        <v>0</v>
      </c>
      <c r="D371" s="149">
        <v>0</v>
      </c>
      <c r="E371" s="149">
        <v>0</v>
      </c>
      <c r="F371" s="149">
        <v>0</v>
      </c>
      <c r="G371" s="149">
        <v>0</v>
      </c>
      <c r="H371" s="149">
        <v>0</v>
      </c>
      <c r="I371" s="149">
        <f t="shared" si="13"/>
        <v>0</v>
      </c>
      <c r="J371" s="562"/>
    </row>
    <row r="372" spans="1:11" ht="19.5" x14ac:dyDescent="0.25">
      <c r="A372" s="66" t="s">
        <v>1</v>
      </c>
      <c r="B372" s="149">
        <v>429.4</v>
      </c>
      <c r="C372" s="149">
        <v>356.9</v>
      </c>
      <c r="D372" s="149">
        <f>C372/B372*100</f>
        <v>83.115975780158351</v>
      </c>
      <c r="E372" s="149">
        <v>356.9</v>
      </c>
      <c r="F372" s="149">
        <f>E372/B372*100</f>
        <v>83.115975780158351</v>
      </c>
      <c r="G372" s="149">
        <v>356.9</v>
      </c>
      <c r="H372" s="149">
        <f>G372/B372*100</f>
        <v>83.115975780158351</v>
      </c>
      <c r="I372" s="149">
        <f t="shared" si="13"/>
        <v>72.5</v>
      </c>
      <c r="J372" s="562"/>
    </row>
    <row r="373" spans="1:11" x14ac:dyDescent="0.25">
      <c r="A373" s="67" t="s">
        <v>2</v>
      </c>
      <c r="B373" s="150">
        <v>39.4</v>
      </c>
      <c r="C373" s="150">
        <v>32.700000000000003</v>
      </c>
      <c r="D373" s="150">
        <f>C373/B373*100</f>
        <v>82.994923857868031</v>
      </c>
      <c r="E373" s="150">
        <v>32.700000000000003</v>
      </c>
      <c r="F373" s="150">
        <f>E373/B373*100</f>
        <v>82.994923857868031</v>
      </c>
      <c r="G373" s="150">
        <v>32.700000000000003</v>
      </c>
      <c r="H373" s="150">
        <f>G373/B373*100</f>
        <v>82.994923857868031</v>
      </c>
      <c r="I373" s="150">
        <f t="shared" si="13"/>
        <v>6.6999999999999957</v>
      </c>
      <c r="J373" s="562"/>
    </row>
    <row r="374" spans="1:11" x14ac:dyDescent="0.25">
      <c r="A374" s="67" t="s">
        <v>3</v>
      </c>
      <c r="B374" s="150">
        <v>0</v>
      </c>
      <c r="C374" s="150">
        <v>0</v>
      </c>
      <c r="D374" s="150">
        <v>0</v>
      </c>
      <c r="E374" s="150">
        <v>0</v>
      </c>
      <c r="F374" s="150">
        <v>0</v>
      </c>
      <c r="G374" s="150">
        <v>0</v>
      </c>
      <c r="H374" s="150">
        <v>0</v>
      </c>
      <c r="I374" s="150">
        <f t="shared" si="13"/>
        <v>0</v>
      </c>
      <c r="J374" s="563"/>
    </row>
    <row r="375" spans="1:11" ht="75" x14ac:dyDescent="0.25">
      <c r="A375" s="153" t="s">
        <v>171</v>
      </c>
      <c r="B375" s="149">
        <f>SUM(B376:B379)</f>
        <v>424.59999999999997</v>
      </c>
      <c r="C375" s="149">
        <f>SUM(C376:C379)</f>
        <v>218.2</v>
      </c>
      <c r="D375" s="149">
        <f>C375/B375*100</f>
        <v>51.389543099387659</v>
      </c>
      <c r="E375" s="149">
        <f>SUM(E376:E379)</f>
        <v>218.2</v>
      </c>
      <c r="F375" s="149">
        <f>E375/B375*100</f>
        <v>51.389543099387659</v>
      </c>
      <c r="G375" s="149">
        <f>SUM(G376:G379)</f>
        <v>218.2</v>
      </c>
      <c r="H375" s="149">
        <f>G375/B375*100</f>
        <v>51.389543099387659</v>
      </c>
      <c r="I375" s="149">
        <f t="shared" si="13"/>
        <v>206.39999999999998</v>
      </c>
      <c r="J375" s="561" t="s">
        <v>195</v>
      </c>
    </row>
    <row r="376" spans="1:11" ht="19.5" x14ac:dyDescent="0.25">
      <c r="A376" s="66" t="s">
        <v>0</v>
      </c>
      <c r="B376" s="149">
        <v>0</v>
      </c>
      <c r="C376" s="149">
        <v>0</v>
      </c>
      <c r="D376" s="149">
        <v>0</v>
      </c>
      <c r="E376" s="149">
        <v>0</v>
      </c>
      <c r="F376" s="149">
        <v>0</v>
      </c>
      <c r="G376" s="149">
        <v>0</v>
      </c>
      <c r="H376" s="149">
        <v>0</v>
      </c>
      <c r="I376" s="149">
        <f t="shared" si="13"/>
        <v>0</v>
      </c>
      <c r="J376" s="562"/>
    </row>
    <row r="377" spans="1:11" ht="19.5" x14ac:dyDescent="0.25">
      <c r="A377" s="66" t="s">
        <v>1</v>
      </c>
      <c r="B377" s="149">
        <v>311.39999999999998</v>
      </c>
      <c r="C377" s="149">
        <v>160</v>
      </c>
      <c r="D377" s="149">
        <f>C377/B377*100</f>
        <v>51.380860629415551</v>
      </c>
      <c r="E377" s="149">
        <v>160</v>
      </c>
      <c r="F377" s="149">
        <f>E377/B377*100</f>
        <v>51.380860629415551</v>
      </c>
      <c r="G377" s="149">
        <v>160</v>
      </c>
      <c r="H377" s="149">
        <f>G377/B377*100</f>
        <v>51.380860629415551</v>
      </c>
      <c r="I377" s="149">
        <f t="shared" si="13"/>
        <v>151.39999999999998</v>
      </c>
      <c r="J377" s="562"/>
    </row>
    <row r="378" spans="1:11" x14ac:dyDescent="0.25">
      <c r="A378" s="67" t="s">
        <v>2</v>
      </c>
      <c r="B378" s="150">
        <v>113.2</v>
      </c>
      <c r="C378" s="150">
        <v>58.2</v>
      </c>
      <c r="D378" s="150">
        <f>C378/B378*100</f>
        <v>51.413427561837452</v>
      </c>
      <c r="E378" s="150">
        <v>58.2</v>
      </c>
      <c r="F378" s="150">
        <f>E378/B378*100</f>
        <v>51.413427561837452</v>
      </c>
      <c r="G378" s="150">
        <v>58.2</v>
      </c>
      <c r="H378" s="150">
        <f>G378/B378*100</f>
        <v>51.413427561837452</v>
      </c>
      <c r="I378" s="150">
        <f t="shared" si="13"/>
        <v>55</v>
      </c>
      <c r="J378" s="562"/>
    </row>
    <row r="379" spans="1:11" x14ac:dyDescent="0.25">
      <c r="A379" s="67" t="s">
        <v>3</v>
      </c>
      <c r="B379" s="150">
        <v>0</v>
      </c>
      <c r="C379" s="150">
        <v>0</v>
      </c>
      <c r="D379" s="150">
        <v>0</v>
      </c>
      <c r="E379" s="150">
        <v>0</v>
      </c>
      <c r="F379" s="150">
        <v>0</v>
      </c>
      <c r="G379" s="150">
        <v>0</v>
      </c>
      <c r="H379" s="150">
        <v>0</v>
      </c>
      <c r="I379" s="150">
        <f t="shared" si="13"/>
        <v>0</v>
      </c>
      <c r="J379" s="563"/>
    </row>
    <row r="380" spans="1:11" s="19" customFormat="1" x14ac:dyDescent="0.25">
      <c r="A380" s="468" t="s">
        <v>252</v>
      </c>
      <c r="B380" s="469"/>
      <c r="C380" s="469"/>
      <c r="D380" s="469"/>
      <c r="E380" s="469"/>
      <c r="F380" s="469"/>
      <c r="G380" s="469"/>
      <c r="H380" s="469"/>
      <c r="I380" s="469"/>
      <c r="J380" s="470"/>
      <c r="K380" s="19" t="s">
        <v>254</v>
      </c>
    </row>
    <row r="381" spans="1:11" x14ac:dyDescent="0.25">
      <c r="A381" s="517" t="s">
        <v>84</v>
      </c>
      <c r="B381" s="518"/>
      <c r="C381" s="518"/>
      <c r="D381" s="518"/>
      <c r="E381" s="518"/>
      <c r="F381" s="518"/>
      <c r="G381" s="518"/>
      <c r="H381" s="518"/>
      <c r="I381" s="518"/>
      <c r="J381" s="519"/>
    </row>
    <row r="382" spans="1:11" s="42" customFormat="1" x14ac:dyDescent="0.25">
      <c r="A382" s="474" t="s">
        <v>155</v>
      </c>
      <c r="B382" s="475"/>
      <c r="C382" s="475"/>
      <c r="D382" s="475"/>
      <c r="E382" s="475"/>
      <c r="F382" s="475"/>
      <c r="G382" s="475"/>
      <c r="H382" s="475"/>
      <c r="I382" s="475"/>
      <c r="J382" s="490"/>
    </row>
    <row r="383" spans="1:11" s="8" customFormat="1" x14ac:dyDescent="0.25">
      <c r="A383" s="471" t="s">
        <v>269</v>
      </c>
      <c r="B383" s="472"/>
      <c r="C383" s="472"/>
      <c r="D383" s="472"/>
      <c r="E383" s="472"/>
      <c r="F383" s="472"/>
      <c r="G383" s="472"/>
      <c r="H383" s="472"/>
      <c r="I383" s="472"/>
      <c r="J383" s="473"/>
    </row>
    <row r="384" spans="1:11" x14ac:dyDescent="0.25">
      <c r="A384" s="476" t="s">
        <v>253</v>
      </c>
      <c r="B384" s="477"/>
      <c r="C384" s="477"/>
      <c r="D384" s="477"/>
      <c r="E384" s="477"/>
      <c r="F384" s="477"/>
      <c r="G384" s="477"/>
      <c r="H384" s="477"/>
      <c r="I384" s="477"/>
      <c r="J384" s="486"/>
    </row>
    <row r="385" spans="1:11" ht="112.5" x14ac:dyDescent="0.25">
      <c r="A385" s="153" t="s">
        <v>285</v>
      </c>
      <c r="B385" s="149">
        <f>SUM(B386:B389)</f>
        <v>284310.40000000002</v>
      </c>
      <c r="C385" s="149">
        <f>SUM(C386:C389)</f>
        <v>107986.59999999999</v>
      </c>
      <c r="D385" s="149">
        <f>C385/B385*100</f>
        <v>37.981938050806434</v>
      </c>
      <c r="E385" s="149">
        <f>SUM(E386:E389)</f>
        <v>107986.59999999999</v>
      </c>
      <c r="F385" s="149">
        <f>E385/B385*100</f>
        <v>37.981938050806434</v>
      </c>
      <c r="G385" s="149">
        <f>SUM(G386:G389)</f>
        <v>107986.59999999999</v>
      </c>
      <c r="H385" s="149">
        <f>G385/B385*100</f>
        <v>37.981938050806434</v>
      </c>
      <c r="I385" s="149">
        <f>B385-G385</f>
        <v>176323.80000000005</v>
      </c>
      <c r="J385" s="571" t="s">
        <v>286</v>
      </c>
      <c r="K385" s="89" t="s">
        <v>32</v>
      </c>
    </row>
    <row r="386" spans="1:11" ht="19.5" x14ac:dyDescent="0.25">
      <c r="A386" s="58" t="s">
        <v>0</v>
      </c>
      <c r="B386" s="133">
        <v>0</v>
      </c>
      <c r="C386" s="133">
        <v>0</v>
      </c>
      <c r="D386" s="133">
        <v>0</v>
      </c>
      <c r="E386" s="133">
        <v>0</v>
      </c>
      <c r="F386" s="133">
        <v>0</v>
      </c>
      <c r="G386" s="133">
        <v>0</v>
      </c>
      <c r="H386" s="133">
        <v>0</v>
      </c>
      <c r="I386" s="133">
        <f>B386-G386</f>
        <v>0</v>
      </c>
      <c r="J386" s="572"/>
    </row>
    <row r="387" spans="1:11" ht="19.5" x14ac:dyDescent="0.25">
      <c r="A387" s="58" t="s">
        <v>1</v>
      </c>
      <c r="B387" s="139">
        <v>265848.90000000002</v>
      </c>
      <c r="C387" s="139">
        <v>101507.4</v>
      </c>
      <c r="D387" s="133">
        <f>C387/B387*100</f>
        <v>38.182365998129008</v>
      </c>
      <c r="E387" s="139">
        <v>101507.4</v>
      </c>
      <c r="F387" s="133">
        <f>E387/B387*100</f>
        <v>38.182365998129008</v>
      </c>
      <c r="G387" s="139">
        <v>101507.4</v>
      </c>
      <c r="H387" s="133">
        <f>G387/B387*100</f>
        <v>38.182365998129008</v>
      </c>
      <c r="I387" s="133">
        <f>B387-G387</f>
        <v>164341.50000000003</v>
      </c>
      <c r="J387" s="572"/>
    </row>
    <row r="388" spans="1:11" x14ac:dyDescent="0.25">
      <c r="A388" s="60" t="s">
        <v>2</v>
      </c>
      <c r="B388" s="140">
        <v>18461.5</v>
      </c>
      <c r="C388" s="140">
        <v>6479.2</v>
      </c>
      <c r="D388" s="132">
        <f>C388/B388*100</f>
        <v>35.095739782791213</v>
      </c>
      <c r="E388" s="140">
        <v>6479.2</v>
      </c>
      <c r="F388" s="132">
        <f>E388/B388*100</f>
        <v>35.095739782791213</v>
      </c>
      <c r="G388" s="140">
        <v>6479.2</v>
      </c>
      <c r="H388" s="132">
        <f>G388/B388*100</f>
        <v>35.095739782791213</v>
      </c>
      <c r="I388" s="132">
        <f>B388-G388</f>
        <v>11982.3</v>
      </c>
      <c r="J388" s="572"/>
    </row>
    <row r="389" spans="1:11" x14ac:dyDescent="0.25">
      <c r="A389" s="60" t="s">
        <v>3</v>
      </c>
      <c r="B389" s="132">
        <v>0</v>
      </c>
      <c r="C389" s="132">
        <v>0</v>
      </c>
      <c r="D389" s="132">
        <v>0</v>
      </c>
      <c r="E389" s="132">
        <v>0</v>
      </c>
      <c r="F389" s="132">
        <v>0</v>
      </c>
      <c r="G389" s="132">
        <v>0</v>
      </c>
      <c r="H389" s="132">
        <v>0</v>
      </c>
      <c r="I389" s="132">
        <f>B389-G389</f>
        <v>0</v>
      </c>
      <c r="J389" s="573"/>
    </row>
    <row r="390" spans="1:11" s="19" customFormat="1" x14ac:dyDescent="0.25">
      <c r="A390" s="468" t="s">
        <v>247</v>
      </c>
      <c r="B390" s="469"/>
      <c r="C390" s="469"/>
      <c r="D390" s="469"/>
      <c r="E390" s="469"/>
      <c r="F390" s="469"/>
      <c r="G390" s="469"/>
      <c r="H390" s="469"/>
      <c r="I390" s="469"/>
      <c r="J390" s="470"/>
    </row>
    <row r="391" spans="1:11" x14ac:dyDescent="0.25">
      <c r="A391" s="517" t="s">
        <v>85</v>
      </c>
      <c r="B391" s="518"/>
      <c r="C391" s="518"/>
      <c r="D391" s="518"/>
      <c r="E391" s="518"/>
      <c r="F391" s="518"/>
      <c r="G391" s="518"/>
      <c r="H391" s="518"/>
      <c r="I391" s="518"/>
      <c r="J391" s="519"/>
    </row>
    <row r="392" spans="1:11" x14ac:dyDescent="0.25">
      <c r="A392" s="523" t="s">
        <v>96</v>
      </c>
      <c r="B392" s="524"/>
      <c r="C392" s="524"/>
      <c r="D392" s="524"/>
      <c r="E392" s="524"/>
      <c r="F392" s="524"/>
      <c r="G392" s="524"/>
      <c r="H392" s="524"/>
      <c r="I392" s="524"/>
      <c r="J392" s="525"/>
    </row>
    <row r="393" spans="1:11" x14ac:dyDescent="0.25">
      <c r="A393" s="476" t="s">
        <v>248</v>
      </c>
      <c r="B393" s="477"/>
      <c r="C393" s="477"/>
      <c r="D393" s="477"/>
      <c r="E393" s="477"/>
      <c r="F393" s="477"/>
      <c r="G393" s="477"/>
      <c r="H393" s="477"/>
      <c r="I393" s="477"/>
      <c r="J393" s="486"/>
    </row>
    <row r="394" spans="1:11" ht="372" customHeight="1" x14ac:dyDescent="0.25">
      <c r="A394" s="153" t="s">
        <v>86</v>
      </c>
      <c r="B394" s="149">
        <f>SUM(B395:B398)</f>
        <v>3513.8339999999998</v>
      </c>
      <c r="C394" s="149">
        <f>SUM(C395:C398)</f>
        <v>2224.6</v>
      </c>
      <c r="D394" s="149">
        <f>C394/B394*100</f>
        <v>63.309763637098392</v>
      </c>
      <c r="E394" s="149">
        <f>SUM(E395:E398)</f>
        <v>2224.6</v>
      </c>
      <c r="F394" s="149">
        <f>E394/B394*100</f>
        <v>63.309763637098392</v>
      </c>
      <c r="G394" s="149">
        <f>SUM(G395:G398)</f>
        <v>2224.6</v>
      </c>
      <c r="H394" s="149">
        <f>G394/B394*100</f>
        <v>63.309763637098392</v>
      </c>
      <c r="I394" s="149">
        <f>B394-G394</f>
        <v>1289.2339999999999</v>
      </c>
      <c r="J394" s="574" t="s">
        <v>97</v>
      </c>
      <c r="K394" s="90" t="s">
        <v>249</v>
      </c>
    </row>
    <row r="395" spans="1:11" ht="19.5" x14ac:dyDescent="0.25">
      <c r="A395" s="58" t="s">
        <v>0</v>
      </c>
      <c r="B395" s="149">
        <v>0</v>
      </c>
      <c r="C395" s="149">
        <v>0</v>
      </c>
      <c r="D395" s="149">
        <v>0</v>
      </c>
      <c r="E395" s="149">
        <v>0</v>
      </c>
      <c r="F395" s="149">
        <v>0</v>
      </c>
      <c r="G395" s="149">
        <v>0</v>
      </c>
      <c r="H395" s="149">
        <v>0</v>
      </c>
      <c r="I395" s="149">
        <f>B395-G395</f>
        <v>0</v>
      </c>
      <c r="J395" s="575"/>
    </row>
    <row r="396" spans="1:11" ht="19.5" x14ac:dyDescent="0.25">
      <c r="A396" s="58" t="s">
        <v>1</v>
      </c>
      <c r="B396" s="149">
        <v>3513.8339999999998</v>
      </c>
      <c r="C396" s="149">
        <v>2224.6</v>
      </c>
      <c r="D396" s="149">
        <f>C396/B396*100</f>
        <v>63.309763637098392</v>
      </c>
      <c r="E396" s="149">
        <v>2224.6</v>
      </c>
      <c r="F396" s="149">
        <f>E396/B396*100</f>
        <v>63.309763637098392</v>
      </c>
      <c r="G396" s="149">
        <v>2224.6</v>
      </c>
      <c r="H396" s="149">
        <f>G396/B396*100</f>
        <v>63.309763637098392</v>
      </c>
      <c r="I396" s="149">
        <f>B396-G396</f>
        <v>1289.2339999999999</v>
      </c>
      <c r="J396" s="575"/>
    </row>
    <row r="397" spans="1:11" x14ac:dyDescent="0.25">
      <c r="A397" s="60" t="s">
        <v>2</v>
      </c>
      <c r="B397" s="150">
        <v>0</v>
      </c>
      <c r="C397" s="150">
        <v>0</v>
      </c>
      <c r="D397" s="149">
        <v>0</v>
      </c>
      <c r="E397" s="150">
        <v>0</v>
      </c>
      <c r="F397" s="150">
        <v>0</v>
      </c>
      <c r="G397" s="150">
        <v>0</v>
      </c>
      <c r="H397" s="150">
        <v>0</v>
      </c>
      <c r="I397" s="150">
        <f>B397-G397</f>
        <v>0</v>
      </c>
      <c r="J397" s="575"/>
    </row>
    <row r="398" spans="1:11" x14ac:dyDescent="0.25">
      <c r="A398" s="60" t="s">
        <v>3</v>
      </c>
      <c r="B398" s="150">
        <v>0</v>
      </c>
      <c r="C398" s="150">
        <v>0</v>
      </c>
      <c r="D398" s="149">
        <v>0</v>
      </c>
      <c r="E398" s="150">
        <v>0</v>
      </c>
      <c r="F398" s="150">
        <v>0</v>
      </c>
      <c r="G398" s="150">
        <v>0</v>
      </c>
      <c r="H398" s="150">
        <v>0</v>
      </c>
      <c r="I398" s="150">
        <f>B398-G398</f>
        <v>0</v>
      </c>
      <c r="J398" s="576"/>
    </row>
    <row r="399" spans="1:11" s="19" customFormat="1" x14ac:dyDescent="0.25">
      <c r="A399" s="468" t="s">
        <v>250</v>
      </c>
      <c r="B399" s="469"/>
      <c r="C399" s="469"/>
      <c r="D399" s="469"/>
      <c r="E399" s="469"/>
      <c r="F399" s="469"/>
      <c r="G399" s="469"/>
      <c r="H399" s="469"/>
      <c r="I399" s="469"/>
      <c r="J399" s="470"/>
    </row>
    <row r="400" spans="1:11" s="8" customFormat="1" x14ac:dyDescent="0.25">
      <c r="A400" s="484" t="s">
        <v>134</v>
      </c>
      <c r="B400" s="485"/>
      <c r="C400" s="485"/>
      <c r="D400" s="485"/>
      <c r="E400" s="485"/>
      <c r="F400" s="485"/>
      <c r="G400" s="485"/>
      <c r="H400" s="485"/>
      <c r="I400" s="485"/>
      <c r="J400" s="489"/>
    </row>
    <row r="401" spans="1:11" s="92" customFormat="1" x14ac:dyDescent="0.25">
      <c r="A401" s="393" t="s">
        <v>156</v>
      </c>
      <c r="B401" s="394"/>
      <c r="C401" s="394"/>
      <c r="D401" s="394"/>
      <c r="E401" s="394"/>
      <c r="F401" s="394"/>
      <c r="G401" s="394"/>
      <c r="H401" s="394"/>
      <c r="I401" s="394"/>
      <c r="J401" s="395"/>
    </row>
    <row r="402" spans="1:11" s="22" customFormat="1" x14ac:dyDescent="0.25">
      <c r="A402" s="378" t="s">
        <v>273</v>
      </c>
      <c r="B402" s="379"/>
      <c r="C402" s="379"/>
      <c r="D402" s="379"/>
      <c r="E402" s="379"/>
      <c r="F402" s="379"/>
      <c r="G402" s="379"/>
      <c r="H402" s="379"/>
      <c r="I402" s="379"/>
      <c r="J402" s="380"/>
    </row>
    <row r="403" spans="1:11" x14ac:dyDescent="0.25">
      <c r="A403" s="476" t="s">
        <v>243</v>
      </c>
      <c r="B403" s="477"/>
      <c r="C403" s="477"/>
      <c r="D403" s="477"/>
      <c r="E403" s="477"/>
      <c r="F403" s="477"/>
      <c r="G403" s="477"/>
      <c r="H403" s="477"/>
      <c r="I403" s="477"/>
      <c r="J403" s="486"/>
      <c r="K403" s="119">
        <f>B406+B411+B416+B424+B429+B437+B442+B447</f>
        <v>159291.19999999998</v>
      </c>
    </row>
    <row r="404" spans="1:11" s="8" customFormat="1" ht="206.25" x14ac:dyDescent="0.25">
      <c r="A404" s="153" t="s">
        <v>125</v>
      </c>
      <c r="B404" s="149">
        <f>SUM(B405:B408)</f>
        <v>0</v>
      </c>
      <c r="C404" s="149">
        <f>SUM(C405:C408)</f>
        <v>0</v>
      </c>
      <c r="D404" s="149">
        <v>0</v>
      </c>
      <c r="E404" s="149">
        <f>SUM(E405:E408)</f>
        <v>0</v>
      </c>
      <c r="F404" s="149">
        <v>0</v>
      </c>
      <c r="G404" s="149">
        <f>SUM(G405:G408)</f>
        <v>0</v>
      </c>
      <c r="H404" s="149">
        <v>0</v>
      </c>
      <c r="I404" s="149">
        <f t="shared" ref="I404:I418" si="14">B404-G404</f>
        <v>0</v>
      </c>
      <c r="J404" s="568"/>
      <c r="K404" s="31" t="s">
        <v>249</v>
      </c>
    </row>
    <row r="405" spans="1:11" s="8" customFormat="1" ht="19.5" x14ac:dyDescent="0.25">
      <c r="A405" s="58" t="s">
        <v>0</v>
      </c>
      <c r="B405" s="149">
        <v>0</v>
      </c>
      <c r="C405" s="149">
        <v>0</v>
      </c>
      <c r="D405" s="149">
        <v>0</v>
      </c>
      <c r="E405" s="149">
        <v>0</v>
      </c>
      <c r="F405" s="149">
        <v>0</v>
      </c>
      <c r="G405" s="149">
        <v>0</v>
      </c>
      <c r="H405" s="149">
        <v>0</v>
      </c>
      <c r="I405" s="149">
        <f t="shared" si="14"/>
        <v>0</v>
      </c>
      <c r="J405" s="569"/>
      <c r="K405" s="21"/>
    </row>
    <row r="406" spans="1:11" s="8" customFormat="1" ht="19.5" x14ac:dyDescent="0.25">
      <c r="A406" s="58" t="s">
        <v>1</v>
      </c>
      <c r="B406" s="149">
        <v>0</v>
      </c>
      <c r="C406" s="149">
        <v>0</v>
      </c>
      <c r="D406" s="149">
        <v>0</v>
      </c>
      <c r="E406" s="149">
        <v>0</v>
      </c>
      <c r="F406" s="149">
        <v>0</v>
      </c>
      <c r="G406" s="149">
        <v>0</v>
      </c>
      <c r="H406" s="149">
        <v>0</v>
      </c>
      <c r="I406" s="149">
        <f t="shared" si="14"/>
        <v>0</v>
      </c>
      <c r="J406" s="569"/>
      <c r="K406" s="21"/>
    </row>
    <row r="407" spans="1:11" s="8" customFormat="1" x14ac:dyDescent="0.25">
      <c r="A407" s="60" t="s">
        <v>2</v>
      </c>
      <c r="B407" s="150">
        <v>0</v>
      </c>
      <c r="C407" s="150">
        <v>0</v>
      </c>
      <c r="D407" s="150">
        <v>0</v>
      </c>
      <c r="E407" s="150">
        <v>0</v>
      </c>
      <c r="F407" s="150">
        <v>0</v>
      </c>
      <c r="G407" s="150">
        <v>0</v>
      </c>
      <c r="H407" s="150">
        <v>0</v>
      </c>
      <c r="I407" s="150">
        <f t="shared" si="14"/>
        <v>0</v>
      </c>
      <c r="J407" s="569"/>
      <c r="K407" s="21"/>
    </row>
    <row r="408" spans="1:11" s="8" customFormat="1" x14ac:dyDescent="0.25">
      <c r="A408" s="60" t="s">
        <v>3</v>
      </c>
      <c r="B408" s="150">
        <v>0</v>
      </c>
      <c r="C408" s="150">
        <v>0</v>
      </c>
      <c r="D408" s="150">
        <v>0</v>
      </c>
      <c r="E408" s="150">
        <v>0</v>
      </c>
      <c r="F408" s="150">
        <v>0</v>
      </c>
      <c r="G408" s="150">
        <v>0</v>
      </c>
      <c r="H408" s="150">
        <v>0</v>
      </c>
      <c r="I408" s="150">
        <f t="shared" si="14"/>
        <v>0</v>
      </c>
      <c r="J408" s="570"/>
      <c r="K408" s="21"/>
    </row>
    <row r="409" spans="1:11" s="8" customFormat="1" ht="171.75" customHeight="1" x14ac:dyDescent="0.25">
      <c r="A409" s="153" t="s">
        <v>126</v>
      </c>
      <c r="B409" s="149">
        <f>SUM(B410:B413)</f>
        <v>21683.5</v>
      </c>
      <c r="C409" s="149">
        <f>SUM(C410:C413)</f>
        <v>21683.5</v>
      </c>
      <c r="D409" s="149">
        <f>C409/B409*100</f>
        <v>100</v>
      </c>
      <c r="E409" s="149">
        <f>SUM(E410:E413)</f>
        <v>21683.5</v>
      </c>
      <c r="F409" s="149">
        <f>E409/B409*100</f>
        <v>100</v>
      </c>
      <c r="G409" s="149">
        <f>SUM(G410:G413)</f>
        <v>21683.5</v>
      </c>
      <c r="H409" s="149">
        <f>G409/B409*100</f>
        <v>100</v>
      </c>
      <c r="I409" s="149">
        <f t="shared" si="14"/>
        <v>0</v>
      </c>
      <c r="J409" s="561" t="s">
        <v>196</v>
      </c>
      <c r="K409" s="31" t="s">
        <v>249</v>
      </c>
    </row>
    <row r="410" spans="1:11" s="8" customFormat="1" ht="19.5" x14ac:dyDescent="0.25">
      <c r="A410" s="58" t="s">
        <v>0</v>
      </c>
      <c r="B410" s="149">
        <v>0</v>
      </c>
      <c r="C410" s="149">
        <v>0</v>
      </c>
      <c r="D410" s="149">
        <v>0</v>
      </c>
      <c r="E410" s="149">
        <v>0</v>
      </c>
      <c r="F410" s="149">
        <v>0</v>
      </c>
      <c r="G410" s="149">
        <v>0</v>
      </c>
      <c r="H410" s="149">
        <v>0</v>
      </c>
      <c r="I410" s="149">
        <f t="shared" si="14"/>
        <v>0</v>
      </c>
      <c r="J410" s="562"/>
      <c r="K410" s="21"/>
    </row>
    <row r="411" spans="1:11" s="8" customFormat="1" ht="19.5" x14ac:dyDescent="0.25">
      <c r="A411" s="58" t="s">
        <v>1</v>
      </c>
      <c r="B411" s="149">
        <v>21683.5</v>
      </c>
      <c r="C411" s="149">
        <v>21683.5</v>
      </c>
      <c r="D411" s="149">
        <f>C411/B411*100</f>
        <v>100</v>
      </c>
      <c r="E411" s="149">
        <v>21683.5</v>
      </c>
      <c r="F411" s="149">
        <f>E411/B411*100</f>
        <v>100</v>
      </c>
      <c r="G411" s="149">
        <v>21683.5</v>
      </c>
      <c r="H411" s="149">
        <f>G411/B411*100</f>
        <v>100</v>
      </c>
      <c r="I411" s="149">
        <f t="shared" si="14"/>
        <v>0</v>
      </c>
      <c r="J411" s="562"/>
      <c r="K411" s="21"/>
    </row>
    <row r="412" spans="1:11" s="8" customFormat="1" x14ac:dyDescent="0.25">
      <c r="A412" s="60" t="s">
        <v>2</v>
      </c>
      <c r="B412" s="150">
        <v>0</v>
      </c>
      <c r="C412" s="150">
        <v>0</v>
      </c>
      <c r="D412" s="150">
        <v>0</v>
      </c>
      <c r="E412" s="150">
        <v>0</v>
      </c>
      <c r="F412" s="150">
        <v>0</v>
      </c>
      <c r="G412" s="150">
        <v>0</v>
      </c>
      <c r="H412" s="150">
        <v>0</v>
      </c>
      <c r="I412" s="150">
        <f t="shared" si="14"/>
        <v>0</v>
      </c>
      <c r="J412" s="562"/>
      <c r="K412" s="21"/>
    </row>
    <row r="413" spans="1:11" s="8" customFormat="1" x14ac:dyDescent="0.25">
      <c r="A413" s="60" t="s">
        <v>3</v>
      </c>
      <c r="B413" s="150">
        <v>0</v>
      </c>
      <c r="C413" s="150">
        <v>0</v>
      </c>
      <c r="D413" s="150">
        <v>0</v>
      </c>
      <c r="E413" s="150">
        <v>0</v>
      </c>
      <c r="F413" s="150">
        <v>0</v>
      </c>
      <c r="G413" s="150">
        <v>0</v>
      </c>
      <c r="H413" s="150">
        <v>0</v>
      </c>
      <c r="I413" s="150">
        <f t="shared" si="14"/>
        <v>0</v>
      </c>
      <c r="J413" s="563"/>
      <c r="K413" s="21"/>
    </row>
    <row r="414" spans="1:11" s="8" customFormat="1" ht="155.25" customHeight="1" x14ac:dyDescent="0.25">
      <c r="A414" s="153" t="s">
        <v>127</v>
      </c>
      <c r="B414" s="149">
        <f>SUM(B415:B418)</f>
        <v>61051.6</v>
      </c>
      <c r="C414" s="149">
        <f>SUM(C415:C418)</f>
        <v>61051.6</v>
      </c>
      <c r="D414" s="149">
        <f>C414/B414*100</f>
        <v>100</v>
      </c>
      <c r="E414" s="149">
        <f>SUM(E415:E418)</f>
        <v>61051.6</v>
      </c>
      <c r="F414" s="149">
        <f>E414/B414*100</f>
        <v>100</v>
      </c>
      <c r="G414" s="149">
        <f>SUM(G415:G418)</f>
        <v>61051.6</v>
      </c>
      <c r="H414" s="149">
        <f>G414/B414*100</f>
        <v>100</v>
      </c>
      <c r="I414" s="149">
        <f t="shared" si="14"/>
        <v>0</v>
      </c>
      <c r="J414" s="561" t="s">
        <v>197</v>
      </c>
      <c r="K414" s="31" t="s">
        <v>249</v>
      </c>
    </row>
    <row r="415" spans="1:11" s="8" customFormat="1" ht="19.5" x14ac:dyDescent="0.25">
      <c r="A415" s="58" t="s">
        <v>0</v>
      </c>
      <c r="B415" s="149">
        <v>0</v>
      </c>
      <c r="C415" s="149">
        <v>0</v>
      </c>
      <c r="D415" s="149">
        <v>0</v>
      </c>
      <c r="E415" s="149">
        <v>0</v>
      </c>
      <c r="F415" s="149">
        <v>0</v>
      </c>
      <c r="G415" s="149">
        <v>0</v>
      </c>
      <c r="H415" s="149">
        <v>0</v>
      </c>
      <c r="I415" s="149">
        <f t="shared" si="14"/>
        <v>0</v>
      </c>
      <c r="J415" s="562"/>
      <c r="K415" s="21"/>
    </row>
    <row r="416" spans="1:11" s="8" customFormat="1" ht="19.5" x14ac:dyDescent="0.25">
      <c r="A416" s="58" t="s">
        <v>1</v>
      </c>
      <c r="B416" s="149">
        <v>61051.6</v>
      </c>
      <c r="C416" s="149">
        <v>61051.6</v>
      </c>
      <c r="D416" s="149">
        <f>C416/B416*100</f>
        <v>100</v>
      </c>
      <c r="E416" s="149">
        <v>61051.6</v>
      </c>
      <c r="F416" s="149">
        <f>E416/B416*100</f>
        <v>100</v>
      </c>
      <c r="G416" s="149">
        <v>61051.6</v>
      </c>
      <c r="H416" s="149">
        <f>G416/B416*100</f>
        <v>100</v>
      </c>
      <c r="I416" s="149">
        <f t="shared" si="14"/>
        <v>0</v>
      </c>
      <c r="J416" s="562"/>
      <c r="K416" s="21"/>
    </row>
    <row r="417" spans="1:11" s="8" customFormat="1" x14ac:dyDescent="0.25">
      <c r="A417" s="60" t="s">
        <v>2</v>
      </c>
      <c r="B417" s="150">
        <v>0</v>
      </c>
      <c r="C417" s="150">
        <v>0</v>
      </c>
      <c r="D417" s="150">
        <v>0</v>
      </c>
      <c r="E417" s="150">
        <v>0</v>
      </c>
      <c r="F417" s="150">
        <v>0</v>
      </c>
      <c r="G417" s="150">
        <v>0</v>
      </c>
      <c r="H417" s="150">
        <v>0</v>
      </c>
      <c r="I417" s="150">
        <f t="shared" si="14"/>
        <v>0</v>
      </c>
      <c r="J417" s="562"/>
      <c r="K417" s="21"/>
    </row>
    <row r="418" spans="1:11" s="8" customFormat="1" x14ac:dyDescent="0.25">
      <c r="A418" s="60" t="s">
        <v>3</v>
      </c>
      <c r="B418" s="150">
        <v>0</v>
      </c>
      <c r="C418" s="150">
        <v>0</v>
      </c>
      <c r="D418" s="150">
        <v>0</v>
      </c>
      <c r="E418" s="150">
        <v>0</v>
      </c>
      <c r="F418" s="150">
        <v>0</v>
      </c>
      <c r="G418" s="150">
        <v>0</v>
      </c>
      <c r="H418" s="150">
        <v>0</v>
      </c>
      <c r="I418" s="150">
        <f t="shared" si="14"/>
        <v>0</v>
      </c>
      <c r="J418" s="563"/>
      <c r="K418" s="21"/>
    </row>
    <row r="419" spans="1:11" s="94" customFormat="1" x14ac:dyDescent="0.25">
      <c r="A419" s="495" t="s">
        <v>158</v>
      </c>
      <c r="B419" s="495"/>
      <c r="C419" s="495"/>
      <c r="D419" s="495"/>
      <c r="E419" s="495"/>
      <c r="F419" s="495"/>
      <c r="G419" s="495"/>
      <c r="H419" s="495"/>
      <c r="I419" s="495"/>
      <c r="J419" s="495"/>
    </row>
    <row r="420" spans="1:11" s="118" customFormat="1" x14ac:dyDescent="0.25">
      <c r="A420" s="496" t="s">
        <v>118</v>
      </c>
      <c r="B420" s="496"/>
      <c r="C420" s="496"/>
      <c r="D420" s="496"/>
      <c r="E420" s="496"/>
      <c r="F420" s="496"/>
      <c r="G420" s="496"/>
      <c r="H420" s="496"/>
      <c r="I420" s="496"/>
      <c r="J420" s="496"/>
    </row>
    <row r="421" spans="1:11" s="118" customFormat="1" x14ac:dyDescent="0.25">
      <c r="A421" s="520" t="s">
        <v>243</v>
      </c>
      <c r="B421" s="520"/>
      <c r="C421" s="520"/>
      <c r="D421" s="520"/>
      <c r="E421" s="520"/>
      <c r="F421" s="520"/>
      <c r="G421" s="520"/>
      <c r="H421" s="520"/>
      <c r="I421" s="520"/>
      <c r="J421" s="520"/>
    </row>
    <row r="422" spans="1:11" s="8" customFormat="1" ht="134.25" customHeight="1" x14ac:dyDescent="0.25">
      <c r="A422" s="153" t="s">
        <v>128</v>
      </c>
      <c r="B422" s="149">
        <f>SUM(B423:B426)</f>
        <v>3634.9</v>
      </c>
      <c r="C422" s="149">
        <f>SUM(C423:C426)</f>
        <v>3634.9</v>
      </c>
      <c r="D422" s="149">
        <f>C422/B422*100</f>
        <v>100</v>
      </c>
      <c r="E422" s="149">
        <f>SUM(E423:E426)</f>
        <v>3634.9</v>
      </c>
      <c r="F422" s="149">
        <f>E422/B422*100</f>
        <v>100</v>
      </c>
      <c r="G422" s="149">
        <f>SUM(G423:G426)</f>
        <v>3634.9</v>
      </c>
      <c r="H422" s="149">
        <f>G422/B422*100</f>
        <v>100</v>
      </c>
      <c r="I422" s="149">
        <f t="shared" ref="I422:I431" si="15">B422-G422</f>
        <v>0</v>
      </c>
      <c r="J422" s="567" t="s">
        <v>198</v>
      </c>
      <c r="K422" s="31" t="s">
        <v>249</v>
      </c>
    </row>
    <row r="423" spans="1:11" s="8" customFormat="1" ht="19.5" x14ac:dyDescent="0.25">
      <c r="A423" s="58" t="s">
        <v>0</v>
      </c>
      <c r="B423" s="149">
        <v>0</v>
      </c>
      <c r="C423" s="149">
        <v>0</v>
      </c>
      <c r="D423" s="149">
        <v>0</v>
      </c>
      <c r="E423" s="149">
        <v>0</v>
      </c>
      <c r="F423" s="149">
        <v>0</v>
      </c>
      <c r="G423" s="149">
        <v>0</v>
      </c>
      <c r="H423" s="149">
        <v>0</v>
      </c>
      <c r="I423" s="149">
        <f t="shared" si="15"/>
        <v>0</v>
      </c>
      <c r="J423" s="562"/>
      <c r="K423" s="21"/>
    </row>
    <row r="424" spans="1:11" s="8" customFormat="1" ht="19.5" x14ac:dyDescent="0.25">
      <c r="A424" s="58" t="s">
        <v>1</v>
      </c>
      <c r="B424" s="149">
        <v>3634.9</v>
      </c>
      <c r="C424" s="149">
        <v>3634.9</v>
      </c>
      <c r="D424" s="149">
        <f>C424/B424*100</f>
        <v>100</v>
      </c>
      <c r="E424" s="149">
        <v>3634.9</v>
      </c>
      <c r="F424" s="149">
        <f>E424/B424*100</f>
        <v>100</v>
      </c>
      <c r="G424" s="149">
        <v>3634.9</v>
      </c>
      <c r="H424" s="149">
        <f>G424/B424*100</f>
        <v>100</v>
      </c>
      <c r="I424" s="149">
        <f t="shared" si="15"/>
        <v>0</v>
      </c>
      <c r="J424" s="562"/>
      <c r="K424" s="21"/>
    </row>
    <row r="425" spans="1:11" s="8" customFormat="1" x14ac:dyDescent="0.25">
      <c r="A425" s="60" t="s">
        <v>2</v>
      </c>
      <c r="B425" s="150">
        <v>0</v>
      </c>
      <c r="C425" s="150">
        <v>0</v>
      </c>
      <c r="D425" s="150">
        <v>0</v>
      </c>
      <c r="E425" s="150">
        <v>0</v>
      </c>
      <c r="F425" s="150">
        <v>0</v>
      </c>
      <c r="G425" s="150">
        <v>0</v>
      </c>
      <c r="H425" s="150">
        <v>0</v>
      </c>
      <c r="I425" s="150">
        <f t="shared" si="15"/>
        <v>0</v>
      </c>
      <c r="J425" s="562"/>
      <c r="K425" s="21"/>
    </row>
    <row r="426" spans="1:11" s="8" customFormat="1" x14ac:dyDescent="0.25">
      <c r="A426" s="60" t="s">
        <v>3</v>
      </c>
      <c r="B426" s="150">
        <v>0</v>
      </c>
      <c r="C426" s="150">
        <v>0</v>
      </c>
      <c r="D426" s="150">
        <v>0</v>
      </c>
      <c r="E426" s="150">
        <v>0</v>
      </c>
      <c r="F426" s="150">
        <v>0</v>
      </c>
      <c r="G426" s="150">
        <v>0</v>
      </c>
      <c r="H426" s="150">
        <v>0</v>
      </c>
      <c r="I426" s="150">
        <f t="shared" si="15"/>
        <v>0</v>
      </c>
      <c r="J426" s="563"/>
      <c r="K426" s="21"/>
    </row>
    <row r="427" spans="1:11" s="8" customFormat="1" ht="206.25" x14ac:dyDescent="0.25">
      <c r="A427" s="153" t="s">
        <v>129</v>
      </c>
      <c r="B427" s="149">
        <f>SUM(B428:B431)</f>
        <v>3867</v>
      </c>
      <c r="C427" s="149">
        <f>SUM(C428:C431)</f>
        <v>3867</v>
      </c>
      <c r="D427" s="149">
        <f>C427/B427*100</f>
        <v>100</v>
      </c>
      <c r="E427" s="149">
        <f>SUM(E428:E431)</f>
        <v>3867</v>
      </c>
      <c r="F427" s="149">
        <f>E427/B427*100</f>
        <v>100</v>
      </c>
      <c r="G427" s="149">
        <f>SUM(G428:G431)</f>
        <v>3867</v>
      </c>
      <c r="H427" s="149">
        <f>G427/B427*100</f>
        <v>100</v>
      </c>
      <c r="I427" s="149">
        <f t="shared" si="15"/>
        <v>0</v>
      </c>
      <c r="J427" s="561" t="s">
        <v>199</v>
      </c>
      <c r="K427" s="31" t="s">
        <v>249</v>
      </c>
    </row>
    <row r="428" spans="1:11" s="8" customFormat="1" ht="19.5" x14ac:dyDescent="0.25">
      <c r="A428" s="58" t="s">
        <v>0</v>
      </c>
      <c r="B428" s="149">
        <v>0</v>
      </c>
      <c r="C428" s="149">
        <v>0</v>
      </c>
      <c r="D428" s="149">
        <v>0</v>
      </c>
      <c r="E428" s="149">
        <v>0</v>
      </c>
      <c r="F428" s="149">
        <v>0</v>
      </c>
      <c r="G428" s="149">
        <v>0</v>
      </c>
      <c r="H428" s="149">
        <v>0</v>
      </c>
      <c r="I428" s="149">
        <f t="shared" si="15"/>
        <v>0</v>
      </c>
      <c r="J428" s="562"/>
      <c r="K428" s="21"/>
    </row>
    <row r="429" spans="1:11" s="8" customFormat="1" ht="19.5" x14ac:dyDescent="0.25">
      <c r="A429" s="58" t="s">
        <v>1</v>
      </c>
      <c r="B429" s="149">
        <v>3867</v>
      </c>
      <c r="C429" s="149">
        <v>3867</v>
      </c>
      <c r="D429" s="149">
        <f>C429/B429*100</f>
        <v>100</v>
      </c>
      <c r="E429" s="149">
        <v>3867</v>
      </c>
      <c r="F429" s="149">
        <f>E429/B429*100</f>
        <v>100</v>
      </c>
      <c r="G429" s="149">
        <v>3867</v>
      </c>
      <c r="H429" s="149">
        <f>G429/B429*100</f>
        <v>100</v>
      </c>
      <c r="I429" s="149">
        <f t="shared" si="15"/>
        <v>0</v>
      </c>
      <c r="J429" s="562"/>
      <c r="K429" s="21"/>
    </row>
    <row r="430" spans="1:11" s="8" customFormat="1" x14ac:dyDescent="0.25">
      <c r="A430" s="60" t="s">
        <v>2</v>
      </c>
      <c r="B430" s="150">
        <v>0</v>
      </c>
      <c r="C430" s="150">
        <v>0</v>
      </c>
      <c r="D430" s="150">
        <v>0</v>
      </c>
      <c r="E430" s="150">
        <v>0</v>
      </c>
      <c r="F430" s="150">
        <v>0</v>
      </c>
      <c r="G430" s="150">
        <v>0</v>
      </c>
      <c r="H430" s="150">
        <v>0</v>
      </c>
      <c r="I430" s="150">
        <f t="shared" si="15"/>
        <v>0</v>
      </c>
      <c r="J430" s="562"/>
      <c r="K430" s="21"/>
    </row>
    <row r="431" spans="1:11" s="8" customFormat="1" x14ac:dyDescent="0.25">
      <c r="A431" s="60" t="s">
        <v>3</v>
      </c>
      <c r="B431" s="150">
        <v>0</v>
      </c>
      <c r="C431" s="150">
        <v>0</v>
      </c>
      <c r="D431" s="150">
        <v>0</v>
      </c>
      <c r="E431" s="150">
        <v>0</v>
      </c>
      <c r="F431" s="150">
        <v>0</v>
      </c>
      <c r="G431" s="150">
        <v>0</v>
      </c>
      <c r="H431" s="150">
        <v>0</v>
      </c>
      <c r="I431" s="150">
        <f t="shared" si="15"/>
        <v>0</v>
      </c>
      <c r="J431" s="563"/>
      <c r="K431" s="21"/>
    </row>
    <row r="432" spans="1:11" s="94" customFormat="1" x14ac:dyDescent="0.25">
      <c r="A432" s="495" t="s">
        <v>158</v>
      </c>
      <c r="B432" s="495"/>
      <c r="C432" s="495"/>
      <c r="D432" s="495"/>
      <c r="E432" s="495"/>
      <c r="F432" s="495"/>
      <c r="G432" s="495"/>
      <c r="H432" s="495"/>
      <c r="I432" s="495"/>
      <c r="J432" s="495"/>
    </row>
    <row r="433" spans="1:11" s="118" customFormat="1" x14ac:dyDescent="0.25">
      <c r="A433" s="496" t="s">
        <v>130</v>
      </c>
      <c r="B433" s="496"/>
      <c r="C433" s="496"/>
      <c r="D433" s="496"/>
      <c r="E433" s="496"/>
      <c r="F433" s="496"/>
      <c r="G433" s="496"/>
      <c r="H433" s="496"/>
      <c r="I433" s="496"/>
      <c r="J433" s="496"/>
    </row>
    <row r="434" spans="1:11" s="118" customFormat="1" x14ac:dyDescent="0.25">
      <c r="A434" s="520" t="s">
        <v>243</v>
      </c>
      <c r="B434" s="520"/>
      <c r="C434" s="520"/>
      <c r="D434" s="520"/>
      <c r="E434" s="520"/>
      <c r="F434" s="520"/>
      <c r="G434" s="520"/>
      <c r="H434" s="520"/>
      <c r="I434" s="520"/>
      <c r="J434" s="520"/>
    </row>
    <row r="435" spans="1:11" s="8" customFormat="1" ht="171" customHeight="1" x14ac:dyDescent="0.25">
      <c r="A435" s="153" t="s">
        <v>131</v>
      </c>
      <c r="B435" s="149">
        <f>SUM(B436:B439)</f>
        <v>28368.9</v>
      </c>
      <c r="C435" s="149">
        <f>SUM(C436:C439)</f>
        <v>28368.9</v>
      </c>
      <c r="D435" s="149">
        <f>C435/B435*100</f>
        <v>100</v>
      </c>
      <c r="E435" s="149">
        <f>SUM(E436:E439)</f>
        <v>28368.9</v>
      </c>
      <c r="F435" s="149">
        <f>E435/B435*100</f>
        <v>100</v>
      </c>
      <c r="G435" s="149">
        <f>SUM(G436:G439)</f>
        <v>28368.9</v>
      </c>
      <c r="H435" s="149">
        <f>G435/B435*100</f>
        <v>100</v>
      </c>
      <c r="I435" s="149">
        <f t="shared" ref="I435:I449" si="16">B435-G435</f>
        <v>0</v>
      </c>
      <c r="J435" s="567" t="s">
        <v>200</v>
      </c>
      <c r="K435" s="31" t="s">
        <v>249</v>
      </c>
    </row>
    <row r="436" spans="1:11" s="8" customFormat="1" ht="19.5" x14ac:dyDescent="0.25">
      <c r="A436" s="58" t="s">
        <v>0</v>
      </c>
      <c r="B436" s="149">
        <v>0</v>
      </c>
      <c r="C436" s="149">
        <v>0</v>
      </c>
      <c r="D436" s="149">
        <v>0</v>
      </c>
      <c r="E436" s="149">
        <v>0</v>
      </c>
      <c r="F436" s="149">
        <v>0</v>
      </c>
      <c r="G436" s="149">
        <v>0</v>
      </c>
      <c r="H436" s="149">
        <v>0</v>
      </c>
      <c r="I436" s="149">
        <f t="shared" si="16"/>
        <v>0</v>
      </c>
      <c r="J436" s="562"/>
      <c r="K436" s="21"/>
    </row>
    <row r="437" spans="1:11" s="8" customFormat="1" ht="19.5" x14ac:dyDescent="0.25">
      <c r="A437" s="58" t="s">
        <v>1</v>
      </c>
      <c r="B437" s="149">
        <v>28368.9</v>
      </c>
      <c r="C437" s="149">
        <v>28368.9</v>
      </c>
      <c r="D437" s="149">
        <f>C437/B437*100</f>
        <v>100</v>
      </c>
      <c r="E437" s="149">
        <v>28368.9</v>
      </c>
      <c r="F437" s="149">
        <f>E437/B437*100</f>
        <v>100</v>
      </c>
      <c r="G437" s="149">
        <v>28368.9</v>
      </c>
      <c r="H437" s="149">
        <f>G437/B437*100</f>
        <v>100</v>
      </c>
      <c r="I437" s="149">
        <f t="shared" si="16"/>
        <v>0</v>
      </c>
      <c r="J437" s="562"/>
      <c r="K437" s="21"/>
    </row>
    <row r="438" spans="1:11" s="8" customFormat="1" x14ac:dyDescent="0.25">
      <c r="A438" s="60" t="s">
        <v>2</v>
      </c>
      <c r="B438" s="150">
        <v>0</v>
      </c>
      <c r="C438" s="150">
        <v>0</v>
      </c>
      <c r="D438" s="150">
        <v>0</v>
      </c>
      <c r="E438" s="150">
        <v>0</v>
      </c>
      <c r="F438" s="150">
        <v>0</v>
      </c>
      <c r="G438" s="150">
        <v>0</v>
      </c>
      <c r="H438" s="150">
        <v>0</v>
      </c>
      <c r="I438" s="150">
        <f t="shared" si="16"/>
        <v>0</v>
      </c>
      <c r="J438" s="562"/>
      <c r="K438" s="21"/>
    </row>
    <row r="439" spans="1:11" s="8" customFormat="1" x14ac:dyDescent="0.25">
      <c r="A439" s="60" t="s">
        <v>3</v>
      </c>
      <c r="B439" s="150">
        <v>0</v>
      </c>
      <c r="C439" s="150">
        <v>0</v>
      </c>
      <c r="D439" s="150">
        <v>0</v>
      </c>
      <c r="E439" s="150">
        <v>0</v>
      </c>
      <c r="F439" s="150">
        <v>0</v>
      </c>
      <c r="G439" s="150">
        <v>0</v>
      </c>
      <c r="H439" s="150">
        <v>0</v>
      </c>
      <c r="I439" s="150">
        <f t="shared" si="16"/>
        <v>0</v>
      </c>
      <c r="J439" s="563"/>
      <c r="K439" s="21"/>
    </row>
    <row r="440" spans="1:11" s="8" customFormat="1" ht="187.5" x14ac:dyDescent="0.25">
      <c r="A440" s="153" t="s">
        <v>132</v>
      </c>
      <c r="B440" s="149">
        <f>SUM(B441:B444)</f>
        <v>9314.5</v>
      </c>
      <c r="C440" s="149">
        <f>SUM(C441:C444)</f>
        <v>9314.5</v>
      </c>
      <c r="D440" s="149">
        <f>C440/B440*100</f>
        <v>100</v>
      </c>
      <c r="E440" s="149">
        <f>SUM(E441:E444)</f>
        <v>9314.5</v>
      </c>
      <c r="F440" s="149">
        <f>E440/B440*100</f>
        <v>100</v>
      </c>
      <c r="G440" s="149">
        <f>SUM(G441:G444)</f>
        <v>9314.5</v>
      </c>
      <c r="H440" s="149">
        <f>G440/B440*100</f>
        <v>100</v>
      </c>
      <c r="I440" s="149">
        <f t="shared" si="16"/>
        <v>0</v>
      </c>
      <c r="J440" s="561" t="s">
        <v>201</v>
      </c>
      <c r="K440" s="31" t="s">
        <v>249</v>
      </c>
    </row>
    <row r="441" spans="1:11" s="8" customFormat="1" ht="19.5" x14ac:dyDescent="0.25">
      <c r="A441" s="58" t="s">
        <v>0</v>
      </c>
      <c r="B441" s="149">
        <v>0</v>
      </c>
      <c r="C441" s="149">
        <v>0</v>
      </c>
      <c r="D441" s="149">
        <v>0</v>
      </c>
      <c r="E441" s="149">
        <v>0</v>
      </c>
      <c r="F441" s="149">
        <v>0</v>
      </c>
      <c r="G441" s="149">
        <v>0</v>
      </c>
      <c r="H441" s="149">
        <v>0</v>
      </c>
      <c r="I441" s="149">
        <f t="shared" si="16"/>
        <v>0</v>
      </c>
      <c r="J441" s="562"/>
      <c r="K441" s="21"/>
    </row>
    <row r="442" spans="1:11" s="8" customFormat="1" ht="19.5" x14ac:dyDescent="0.25">
      <c r="A442" s="58" t="s">
        <v>1</v>
      </c>
      <c r="B442" s="149">
        <v>9314.5</v>
      </c>
      <c r="C442" s="149">
        <v>9314.5</v>
      </c>
      <c r="D442" s="149">
        <f>C442/B442*100</f>
        <v>100</v>
      </c>
      <c r="E442" s="149">
        <v>9314.5</v>
      </c>
      <c r="F442" s="149">
        <f>E442/B442*100</f>
        <v>100</v>
      </c>
      <c r="G442" s="149">
        <v>9314.5</v>
      </c>
      <c r="H442" s="149">
        <f>G442/B442*100</f>
        <v>100</v>
      </c>
      <c r="I442" s="149">
        <f t="shared" si="16"/>
        <v>0</v>
      </c>
      <c r="J442" s="562"/>
      <c r="K442" s="21"/>
    </row>
    <row r="443" spans="1:11" s="8" customFormat="1" x14ac:dyDescent="0.25">
      <c r="A443" s="60" t="s">
        <v>2</v>
      </c>
      <c r="B443" s="150">
        <v>0</v>
      </c>
      <c r="C443" s="150">
        <v>0</v>
      </c>
      <c r="D443" s="150">
        <v>0</v>
      </c>
      <c r="E443" s="150">
        <v>0</v>
      </c>
      <c r="F443" s="150">
        <v>0</v>
      </c>
      <c r="G443" s="150">
        <v>0</v>
      </c>
      <c r="H443" s="150">
        <v>0</v>
      </c>
      <c r="I443" s="150">
        <f t="shared" si="16"/>
        <v>0</v>
      </c>
      <c r="J443" s="562"/>
      <c r="K443" s="21"/>
    </row>
    <row r="444" spans="1:11" s="8" customFormat="1" x14ac:dyDescent="0.25">
      <c r="A444" s="60" t="s">
        <v>3</v>
      </c>
      <c r="B444" s="150">
        <v>0</v>
      </c>
      <c r="C444" s="150">
        <v>0</v>
      </c>
      <c r="D444" s="150">
        <v>0</v>
      </c>
      <c r="E444" s="150">
        <v>0</v>
      </c>
      <c r="F444" s="150">
        <v>0</v>
      </c>
      <c r="G444" s="150">
        <v>0</v>
      </c>
      <c r="H444" s="150">
        <v>0</v>
      </c>
      <c r="I444" s="150">
        <f t="shared" si="16"/>
        <v>0</v>
      </c>
      <c r="J444" s="563"/>
      <c r="K444" s="21"/>
    </row>
    <row r="445" spans="1:11" s="8" customFormat="1" ht="281.25" x14ac:dyDescent="0.25">
      <c r="A445" s="153" t="s">
        <v>133</v>
      </c>
      <c r="B445" s="149">
        <f>SUM(B446:B449)</f>
        <v>31370.799999999999</v>
      </c>
      <c r="C445" s="149">
        <f>SUM(C446:C449)</f>
        <v>31370.799999999999</v>
      </c>
      <c r="D445" s="149">
        <f>C445/B445*100</f>
        <v>100</v>
      </c>
      <c r="E445" s="149">
        <f>SUM(E446:E449)</f>
        <v>31370.799999999999</v>
      </c>
      <c r="F445" s="149">
        <f>E445/B445*100</f>
        <v>100</v>
      </c>
      <c r="G445" s="149">
        <f>SUM(G446:G449)</f>
        <v>31370.799999999999</v>
      </c>
      <c r="H445" s="149">
        <f>G445/B445*100</f>
        <v>100</v>
      </c>
      <c r="I445" s="149">
        <f t="shared" si="16"/>
        <v>0</v>
      </c>
      <c r="J445" s="568" t="s">
        <v>202</v>
      </c>
      <c r="K445" s="31" t="s">
        <v>249</v>
      </c>
    </row>
    <row r="446" spans="1:11" s="8" customFormat="1" ht="19.5" x14ac:dyDescent="0.25">
      <c r="A446" s="58" t="s">
        <v>0</v>
      </c>
      <c r="B446" s="149">
        <v>0</v>
      </c>
      <c r="C446" s="149">
        <v>0</v>
      </c>
      <c r="D446" s="149">
        <v>0</v>
      </c>
      <c r="E446" s="149">
        <v>0</v>
      </c>
      <c r="F446" s="149">
        <v>0</v>
      </c>
      <c r="G446" s="149">
        <v>0</v>
      </c>
      <c r="H446" s="149">
        <v>0</v>
      </c>
      <c r="I446" s="149">
        <f t="shared" si="16"/>
        <v>0</v>
      </c>
      <c r="J446" s="569"/>
      <c r="K446" s="21"/>
    </row>
    <row r="447" spans="1:11" s="8" customFormat="1" ht="19.5" x14ac:dyDescent="0.25">
      <c r="A447" s="58" t="s">
        <v>1</v>
      </c>
      <c r="B447" s="149">
        <v>31370.799999999999</v>
      </c>
      <c r="C447" s="149">
        <v>31370.799999999999</v>
      </c>
      <c r="D447" s="149">
        <f>C447/B447*100</f>
        <v>100</v>
      </c>
      <c r="E447" s="149">
        <v>31370.799999999999</v>
      </c>
      <c r="F447" s="149">
        <f>E447/B447*100</f>
        <v>100</v>
      </c>
      <c r="G447" s="149">
        <v>31370.799999999999</v>
      </c>
      <c r="H447" s="149">
        <f>G447/B447*100</f>
        <v>100</v>
      </c>
      <c r="I447" s="149">
        <f t="shared" si="16"/>
        <v>0</v>
      </c>
      <c r="J447" s="569"/>
      <c r="K447" s="21"/>
    </row>
    <row r="448" spans="1:11" s="8" customFormat="1" x14ac:dyDescent="0.25">
      <c r="A448" s="60" t="s">
        <v>2</v>
      </c>
      <c r="B448" s="150">
        <v>0</v>
      </c>
      <c r="C448" s="150">
        <v>0</v>
      </c>
      <c r="D448" s="150">
        <v>0</v>
      </c>
      <c r="E448" s="150">
        <v>0</v>
      </c>
      <c r="F448" s="150">
        <v>0</v>
      </c>
      <c r="G448" s="150">
        <v>0</v>
      </c>
      <c r="H448" s="150">
        <v>0</v>
      </c>
      <c r="I448" s="150">
        <f t="shared" si="16"/>
        <v>0</v>
      </c>
      <c r="J448" s="569"/>
      <c r="K448" s="21"/>
    </row>
    <row r="449" spans="1:11" s="8" customFormat="1" x14ac:dyDescent="0.25">
      <c r="A449" s="60" t="s">
        <v>3</v>
      </c>
      <c r="B449" s="150">
        <v>0</v>
      </c>
      <c r="C449" s="150">
        <v>0</v>
      </c>
      <c r="D449" s="150">
        <v>0</v>
      </c>
      <c r="E449" s="150">
        <v>0</v>
      </c>
      <c r="F449" s="150">
        <v>0</v>
      </c>
      <c r="G449" s="150">
        <v>0</v>
      </c>
      <c r="H449" s="150">
        <v>0</v>
      </c>
      <c r="I449" s="150">
        <f t="shared" si="16"/>
        <v>0</v>
      </c>
      <c r="J449" s="570"/>
      <c r="K449" s="21"/>
    </row>
    <row r="450" spans="1:11" x14ac:dyDescent="0.25">
      <c r="A450" s="517" t="s">
        <v>135</v>
      </c>
      <c r="B450" s="518"/>
      <c r="C450" s="518"/>
      <c r="D450" s="518"/>
      <c r="E450" s="518"/>
      <c r="F450" s="518"/>
      <c r="G450" s="518"/>
      <c r="H450" s="518"/>
      <c r="I450" s="518"/>
      <c r="J450" s="519"/>
    </row>
    <row r="451" spans="1:11" x14ac:dyDescent="0.25">
      <c r="A451" s="523" t="s">
        <v>96</v>
      </c>
      <c r="B451" s="524"/>
      <c r="C451" s="524"/>
      <c r="D451" s="524"/>
      <c r="E451" s="524"/>
      <c r="F451" s="524"/>
      <c r="G451" s="524"/>
      <c r="H451" s="524"/>
      <c r="I451" s="524"/>
      <c r="J451" s="525"/>
    </row>
    <row r="452" spans="1:11" x14ac:dyDescent="0.25">
      <c r="A452" s="476" t="s">
        <v>95</v>
      </c>
      <c r="B452" s="477"/>
      <c r="C452" s="477"/>
      <c r="D452" s="477"/>
      <c r="E452" s="477"/>
      <c r="F452" s="477"/>
      <c r="G452" s="477"/>
      <c r="H452" s="477"/>
      <c r="I452" s="477"/>
      <c r="J452" s="486"/>
    </row>
    <row r="453" spans="1:11" ht="283.5" customHeight="1" x14ac:dyDescent="0.25">
      <c r="A453" s="153" t="s">
        <v>87</v>
      </c>
      <c r="B453" s="149">
        <f>SUM(B454:B457)</f>
        <v>1915.09</v>
      </c>
      <c r="C453" s="149">
        <f>SUM(C454:C457)</f>
        <v>1554.8</v>
      </c>
      <c r="D453" s="149">
        <f>C453/B453*100</f>
        <v>81.186784955276252</v>
      </c>
      <c r="E453" s="149">
        <f>SUM(E454:E457)</f>
        <v>1554.8</v>
      </c>
      <c r="F453" s="149">
        <f>E453/B453*100</f>
        <v>81.186784955276252</v>
      </c>
      <c r="G453" s="149">
        <f>SUM(G454:G457)</f>
        <v>1554.8</v>
      </c>
      <c r="H453" s="149">
        <f>G453/B453*100</f>
        <v>81.186784955276252</v>
      </c>
      <c r="I453" s="149">
        <f t="shared" ref="I453:I462" si="17">B453-G453</f>
        <v>360.28999999999996</v>
      </c>
      <c r="J453" s="564" t="s">
        <v>203</v>
      </c>
      <c r="K453" s="31" t="s">
        <v>249</v>
      </c>
    </row>
    <row r="454" spans="1:11" ht="19.5" x14ac:dyDescent="0.25">
      <c r="A454" s="58" t="s">
        <v>0</v>
      </c>
      <c r="B454" s="149">
        <v>0</v>
      </c>
      <c r="C454" s="149">
        <v>0</v>
      </c>
      <c r="D454" s="149">
        <v>0</v>
      </c>
      <c r="E454" s="149">
        <v>0</v>
      </c>
      <c r="F454" s="149">
        <v>0</v>
      </c>
      <c r="G454" s="149">
        <v>0</v>
      </c>
      <c r="H454" s="149">
        <v>0</v>
      </c>
      <c r="I454" s="149">
        <f t="shared" si="17"/>
        <v>0</v>
      </c>
      <c r="J454" s="565"/>
      <c r="K454" s="21"/>
    </row>
    <row r="455" spans="1:11" ht="19.5" x14ac:dyDescent="0.25">
      <c r="A455" s="58" t="s">
        <v>1</v>
      </c>
      <c r="B455" s="149">
        <v>1915.09</v>
      </c>
      <c r="C455" s="149">
        <v>1554.8</v>
      </c>
      <c r="D455" s="149">
        <f>C455/B455*100</f>
        <v>81.186784955276252</v>
      </c>
      <c r="E455" s="149">
        <v>1554.8</v>
      </c>
      <c r="F455" s="149">
        <f>E455/B455*100</f>
        <v>81.186784955276252</v>
      </c>
      <c r="G455" s="149">
        <v>1554.8</v>
      </c>
      <c r="H455" s="149">
        <f>G455/B455*100</f>
        <v>81.186784955276252</v>
      </c>
      <c r="I455" s="149">
        <f t="shared" si="17"/>
        <v>360.28999999999996</v>
      </c>
      <c r="J455" s="565"/>
      <c r="K455" s="21"/>
    </row>
    <row r="456" spans="1:11" x14ac:dyDescent="0.25">
      <c r="A456" s="60" t="s">
        <v>2</v>
      </c>
      <c r="B456" s="150">
        <v>0</v>
      </c>
      <c r="C456" s="150">
        <v>0</v>
      </c>
      <c r="D456" s="150">
        <v>0</v>
      </c>
      <c r="E456" s="150">
        <v>0</v>
      </c>
      <c r="F456" s="150">
        <v>0</v>
      </c>
      <c r="G456" s="150">
        <v>0</v>
      </c>
      <c r="H456" s="150">
        <v>0</v>
      </c>
      <c r="I456" s="150">
        <f t="shared" si="17"/>
        <v>0</v>
      </c>
      <c r="J456" s="565"/>
      <c r="K456" s="21"/>
    </row>
    <row r="457" spans="1:11" x14ac:dyDescent="0.25">
      <c r="A457" s="60" t="s">
        <v>3</v>
      </c>
      <c r="B457" s="150">
        <v>0</v>
      </c>
      <c r="C457" s="150">
        <v>0</v>
      </c>
      <c r="D457" s="150">
        <v>0</v>
      </c>
      <c r="E457" s="150">
        <v>0</v>
      </c>
      <c r="F457" s="150">
        <v>0</v>
      </c>
      <c r="G457" s="150">
        <v>0</v>
      </c>
      <c r="H457" s="150">
        <v>0</v>
      </c>
      <c r="I457" s="150">
        <f t="shared" si="17"/>
        <v>0</v>
      </c>
      <c r="J457" s="566"/>
      <c r="K457" s="21"/>
    </row>
    <row r="458" spans="1:11" ht="280.5" customHeight="1" x14ac:dyDescent="0.25">
      <c r="A458" s="153" t="s">
        <v>88</v>
      </c>
      <c r="B458" s="149">
        <f>SUM(B459:B462)</f>
        <v>36.655999999999999</v>
      </c>
      <c r="C458" s="149">
        <f>SUM(C459:C462)</f>
        <v>10.199999999999999</v>
      </c>
      <c r="D458" s="149">
        <f>C458/B458*100</f>
        <v>27.826276735050193</v>
      </c>
      <c r="E458" s="149">
        <f>SUM(E459:E462)</f>
        <v>10.199999999999999</v>
      </c>
      <c r="F458" s="149">
        <f>E458/B458*100</f>
        <v>27.826276735050193</v>
      </c>
      <c r="G458" s="149">
        <f>SUM(G459:G462)</f>
        <v>10.199999999999999</v>
      </c>
      <c r="H458" s="149">
        <f>G458/B458*100</f>
        <v>27.826276735050193</v>
      </c>
      <c r="I458" s="149">
        <f t="shared" si="17"/>
        <v>26.456</v>
      </c>
      <c r="J458" s="561" t="s">
        <v>204</v>
      </c>
      <c r="K458" s="31" t="s">
        <v>249</v>
      </c>
    </row>
    <row r="459" spans="1:11" ht="19.5" x14ac:dyDescent="0.25">
      <c r="A459" s="66" t="s">
        <v>5</v>
      </c>
      <c r="B459" s="149">
        <v>36.655999999999999</v>
      </c>
      <c r="C459" s="149">
        <v>10.199999999999999</v>
      </c>
      <c r="D459" s="149">
        <f>C459/B459*100</f>
        <v>27.826276735050193</v>
      </c>
      <c r="E459" s="149">
        <v>10.199999999999999</v>
      </c>
      <c r="F459" s="149">
        <f>E459/B459*100</f>
        <v>27.826276735050193</v>
      </c>
      <c r="G459" s="149">
        <v>10.199999999999999</v>
      </c>
      <c r="H459" s="149">
        <f>G459/B459*100</f>
        <v>27.826276735050193</v>
      </c>
      <c r="I459" s="149">
        <f t="shared" si="17"/>
        <v>26.456</v>
      </c>
      <c r="J459" s="562"/>
    </row>
    <row r="460" spans="1:11" ht="19.5" x14ac:dyDescent="0.25">
      <c r="A460" s="66" t="s">
        <v>1</v>
      </c>
      <c r="B460" s="149">
        <v>0</v>
      </c>
      <c r="C460" s="149">
        <v>0</v>
      </c>
      <c r="D460" s="149">
        <v>0</v>
      </c>
      <c r="E460" s="149">
        <v>0</v>
      </c>
      <c r="F460" s="149">
        <v>0</v>
      </c>
      <c r="G460" s="149">
        <v>0</v>
      </c>
      <c r="H460" s="149">
        <v>0</v>
      </c>
      <c r="I460" s="149">
        <f t="shared" si="17"/>
        <v>0</v>
      </c>
      <c r="J460" s="562"/>
    </row>
    <row r="461" spans="1:11" x14ac:dyDescent="0.25">
      <c r="A461" s="67" t="s">
        <v>2</v>
      </c>
      <c r="B461" s="150">
        <v>0</v>
      </c>
      <c r="C461" s="150">
        <v>0</v>
      </c>
      <c r="D461" s="150">
        <v>0</v>
      </c>
      <c r="E461" s="150">
        <v>0</v>
      </c>
      <c r="F461" s="150">
        <v>0</v>
      </c>
      <c r="G461" s="150">
        <v>0</v>
      </c>
      <c r="H461" s="150">
        <v>0</v>
      </c>
      <c r="I461" s="150">
        <f t="shared" si="17"/>
        <v>0</v>
      </c>
      <c r="J461" s="562"/>
    </row>
    <row r="462" spans="1:11" x14ac:dyDescent="0.25">
      <c r="A462" s="67" t="s">
        <v>3</v>
      </c>
      <c r="B462" s="150">
        <v>0</v>
      </c>
      <c r="C462" s="150">
        <v>0</v>
      </c>
      <c r="D462" s="150">
        <v>0</v>
      </c>
      <c r="E462" s="150">
        <v>0</v>
      </c>
      <c r="F462" s="150">
        <v>0</v>
      </c>
      <c r="G462" s="150">
        <v>0</v>
      </c>
      <c r="H462" s="150">
        <v>0</v>
      </c>
      <c r="I462" s="150">
        <f t="shared" si="17"/>
        <v>0</v>
      </c>
      <c r="J462" s="563"/>
    </row>
    <row r="463" spans="1:11" s="29" customFormat="1" x14ac:dyDescent="0.25">
      <c r="A463" s="531" t="s">
        <v>244</v>
      </c>
      <c r="B463" s="532"/>
      <c r="C463" s="532"/>
      <c r="D463" s="532"/>
      <c r="E463" s="532"/>
      <c r="F463" s="532"/>
      <c r="G463" s="532"/>
      <c r="H463" s="532"/>
      <c r="I463" s="532"/>
      <c r="J463" s="533"/>
    </row>
    <row r="464" spans="1:11" x14ac:dyDescent="0.25">
      <c r="A464" s="384" t="s">
        <v>103</v>
      </c>
      <c r="B464" s="385"/>
      <c r="C464" s="385"/>
      <c r="D464" s="385"/>
      <c r="E464" s="385"/>
      <c r="F464" s="385"/>
      <c r="G464" s="385"/>
      <c r="H464" s="385"/>
      <c r="I464" s="385"/>
      <c r="J464" s="386"/>
    </row>
    <row r="465" spans="1:10" x14ac:dyDescent="0.25">
      <c r="A465" s="474" t="s">
        <v>153</v>
      </c>
      <c r="B465" s="475"/>
      <c r="C465" s="475"/>
      <c r="D465" s="475"/>
      <c r="E465" s="475"/>
      <c r="F465" s="475"/>
      <c r="G465" s="475"/>
      <c r="H465" s="475"/>
      <c r="I465" s="475"/>
      <c r="J465" s="490"/>
    </row>
    <row r="466" spans="1:10" x14ac:dyDescent="0.25">
      <c r="A466" s="471" t="s">
        <v>267</v>
      </c>
      <c r="B466" s="472"/>
      <c r="C466" s="472"/>
      <c r="D466" s="472"/>
      <c r="E466" s="472"/>
      <c r="F466" s="472"/>
      <c r="G466" s="472"/>
      <c r="H466" s="472"/>
      <c r="I466" s="472"/>
      <c r="J466" s="473"/>
    </row>
    <row r="467" spans="1:10" x14ac:dyDescent="0.25">
      <c r="A467" s="506" t="s">
        <v>35</v>
      </c>
      <c r="B467" s="507"/>
      <c r="C467" s="507"/>
      <c r="D467" s="507"/>
      <c r="E467" s="507"/>
      <c r="F467" s="507"/>
      <c r="G467" s="507"/>
      <c r="H467" s="507"/>
      <c r="I467" s="507"/>
      <c r="J467" s="508"/>
    </row>
    <row r="468" spans="1:10" ht="93.75" x14ac:dyDescent="0.25">
      <c r="A468" s="153" t="s">
        <v>172</v>
      </c>
      <c r="B468" s="149">
        <f>SUM(B469:B472)</f>
        <v>35457</v>
      </c>
      <c r="C468" s="149">
        <f>SUM(C469:C472)</f>
        <v>27387.699999999997</v>
      </c>
      <c r="D468" s="149">
        <f>C468/B468*100</f>
        <v>77.242011450489315</v>
      </c>
      <c r="E468" s="149">
        <f>SUM(E469:E472)</f>
        <v>27088.399999999998</v>
      </c>
      <c r="F468" s="149">
        <f>E468/B468*100</f>
        <v>76.397890402459311</v>
      </c>
      <c r="G468" s="149">
        <f>SUM(G469:G472)</f>
        <v>26726.5</v>
      </c>
      <c r="H468" s="149">
        <f>G468/B468*100</f>
        <v>75.377217474687654</v>
      </c>
      <c r="I468" s="149">
        <f>B468-G468</f>
        <v>8730.5</v>
      </c>
      <c r="J468" s="558" t="s">
        <v>205</v>
      </c>
    </row>
    <row r="469" spans="1:10" ht="19.5" x14ac:dyDescent="0.25">
      <c r="A469" s="66" t="s">
        <v>0</v>
      </c>
      <c r="B469" s="149">
        <v>0</v>
      </c>
      <c r="C469" s="149">
        <v>0</v>
      </c>
      <c r="D469" s="149">
        <v>0</v>
      </c>
      <c r="E469" s="149">
        <v>0</v>
      </c>
      <c r="F469" s="149">
        <v>0</v>
      </c>
      <c r="G469" s="149">
        <v>0</v>
      </c>
      <c r="H469" s="149">
        <v>0</v>
      </c>
      <c r="I469" s="149">
        <f>B469-G469</f>
        <v>0</v>
      </c>
      <c r="J469" s="559"/>
    </row>
    <row r="470" spans="1:10" ht="19.5" x14ac:dyDescent="0.25">
      <c r="A470" s="66" t="s">
        <v>1</v>
      </c>
      <c r="B470" s="150">
        <v>33329.599999999999</v>
      </c>
      <c r="C470" s="149">
        <v>25463.1</v>
      </c>
      <c r="D470" s="149">
        <f>C470/B470*100</f>
        <v>76.397856559934709</v>
      </c>
      <c r="E470" s="149">
        <v>25463.1</v>
      </c>
      <c r="F470" s="149">
        <f>E470/B470*100</f>
        <v>76.397856559934709</v>
      </c>
      <c r="G470" s="149">
        <v>25122.9</v>
      </c>
      <c r="H470" s="149">
        <f>G470/B470*100</f>
        <v>75.37714223993089</v>
      </c>
      <c r="I470" s="149">
        <f>B470-G470</f>
        <v>8206.6999999999971</v>
      </c>
      <c r="J470" s="559"/>
    </row>
    <row r="471" spans="1:10" x14ac:dyDescent="0.25">
      <c r="A471" s="67" t="s">
        <v>2</v>
      </c>
      <c r="B471" s="150">
        <v>2127.4</v>
      </c>
      <c r="C471" s="150">
        <v>1924.6</v>
      </c>
      <c r="D471" s="150">
        <f>C471/B471*100</f>
        <v>90.467237002914345</v>
      </c>
      <c r="E471" s="150">
        <v>1625.3</v>
      </c>
      <c r="F471" s="150">
        <f>E471/B471*100</f>
        <v>76.398420607314094</v>
      </c>
      <c r="G471" s="150">
        <v>1603.6</v>
      </c>
      <c r="H471" s="150">
        <f>G471/B471*100</f>
        <v>75.378396164332045</v>
      </c>
      <c r="I471" s="150">
        <f>B471-G471</f>
        <v>523.80000000000018</v>
      </c>
      <c r="J471" s="559"/>
    </row>
    <row r="472" spans="1:10" x14ac:dyDescent="0.25">
      <c r="A472" s="67" t="s">
        <v>3</v>
      </c>
      <c r="B472" s="150">
        <v>0</v>
      </c>
      <c r="C472" s="149">
        <v>0</v>
      </c>
      <c r="D472" s="150">
        <v>0</v>
      </c>
      <c r="E472" s="150">
        <v>0</v>
      </c>
      <c r="F472" s="150">
        <v>0</v>
      </c>
      <c r="G472" s="150">
        <v>0</v>
      </c>
      <c r="H472" s="150">
        <v>0</v>
      </c>
      <c r="I472" s="150">
        <f>B472-G472</f>
        <v>0</v>
      </c>
      <c r="J472" s="560"/>
    </row>
    <row r="473" spans="1:10" s="29" customFormat="1" x14ac:dyDescent="0.25">
      <c r="A473" s="531" t="s">
        <v>244</v>
      </c>
      <c r="B473" s="532"/>
      <c r="C473" s="532"/>
      <c r="D473" s="532"/>
      <c r="E473" s="532"/>
      <c r="F473" s="532"/>
      <c r="G473" s="532"/>
      <c r="H473" s="532"/>
      <c r="I473" s="532"/>
      <c r="J473" s="533"/>
    </row>
    <row r="474" spans="1:10" x14ac:dyDescent="0.25">
      <c r="A474" s="552" t="s">
        <v>173</v>
      </c>
      <c r="B474" s="553"/>
      <c r="C474" s="553"/>
      <c r="D474" s="553"/>
      <c r="E474" s="553"/>
      <c r="F474" s="553"/>
      <c r="G474" s="553"/>
      <c r="H474" s="553"/>
      <c r="I474" s="553"/>
      <c r="J474" s="554"/>
    </row>
    <row r="475" spans="1:10" x14ac:dyDescent="0.25">
      <c r="A475" s="474" t="s">
        <v>153</v>
      </c>
      <c r="B475" s="475"/>
      <c r="C475" s="475"/>
      <c r="D475" s="475"/>
      <c r="E475" s="475"/>
      <c r="F475" s="475"/>
      <c r="G475" s="475"/>
      <c r="H475" s="475"/>
      <c r="I475" s="475"/>
      <c r="J475" s="490"/>
    </row>
    <row r="476" spans="1:10" s="8" customFormat="1" x14ac:dyDescent="0.25">
      <c r="A476" s="471" t="s">
        <v>102</v>
      </c>
      <c r="B476" s="472"/>
      <c r="C476" s="472"/>
      <c r="D476" s="472"/>
      <c r="E476" s="472"/>
      <c r="F476" s="472"/>
      <c r="G476" s="472"/>
      <c r="H476" s="472"/>
      <c r="I476" s="472"/>
      <c r="J476" s="473"/>
    </row>
    <row r="477" spans="1:10" s="1" customFormat="1" x14ac:dyDescent="0.25">
      <c r="A477" s="476" t="s">
        <v>35</v>
      </c>
      <c r="B477" s="477"/>
      <c r="C477" s="477"/>
      <c r="D477" s="477"/>
      <c r="E477" s="477"/>
      <c r="F477" s="477"/>
      <c r="G477" s="477"/>
      <c r="H477" s="477"/>
      <c r="I477" s="477"/>
      <c r="J477" s="486"/>
    </row>
    <row r="478" spans="1:10" ht="64.5" customHeight="1" x14ac:dyDescent="0.25">
      <c r="A478" s="153" t="s">
        <v>174</v>
      </c>
      <c r="B478" s="149">
        <f>SUM(B479:B482)</f>
        <v>0</v>
      </c>
      <c r="C478" s="149">
        <f>SUM(C479:C482)</f>
        <v>0</v>
      </c>
      <c r="D478" s="149">
        <v>0</v>
      </c>
      <c r="E478" s="149">
        <f>SUM(E479:E482)</f>
        <v>0</v>
      </c>
      <c r="F478" s="149">
        <v>0</v>
      </c>
      <c r="G478" s="149">
        <f>SUM(G479:G482)</f>
        <v>0</v>
      </c>
      <c r="H478" s="149">
        <v>0</v>
      </c>
      <c r="I478" s="149">
        <f>B478-G478</f>
        <v>0</v>
      </c>
      <c r="J478" s="555"/>
    </row>
    <row r="479" spans="1:10" ht="19.5" x14ac:dyDescent="0.25">
      <c r="A479" s="58" t="s">
        <v>0</v>
      </c>
      <c r="B479" s="149">
        <v>0</v>
      </c>
      <c r="C479" s="149">
        <v>0</v>
      </c>
      <c r="D479" s="149">
        <v>0</v>
      </c>
      <c r="E479" s="149">
        <v>0</v>
      </c>
      <c r="F479" s="149">
        <v>0</v>
      </c>
      <c r="G479" s="149">
        <v>0</v>
      </c>
      <c r="H479" s="149">
        <v>0</v>
      </c>
      <c r="I479" s="149">
        <f>B479-G479</f>
        <v>0</v>
      </c>
      <c r="J479" s="556"/>
    </row>
    <row r="480" spans="1:10" ht="19.5" x14ac:dyDescent="0.25">
      <c r="A480" s="58" t="s">
        <v>1</v>
      </c>
      <c r="B480" s="149">
        <v>0</v>
      </c>
      <c r="C480" s="149">
        <v>0</v>
      </c>
      <c r="D480" s="149">
        <v>0</v>
      </c>
      <c r="E480" s="149">
        <v>0</v>
      </c>
      <c r="F480" s="149">
        <v>0</v>
      </c>
      <c r="G480" s="149">
        <v>0</v>
      </c>
      <c r="H480" s="149">
        <v>0</v>
      </c>
      <c r="I480" s="149">
        <f>B480-G480</f>
        <v>0</v>
      </c>
      <c r="J480" s="556"/>
    </row>
    <row r="481" spans="1:10" x14ac:dyDescent="0.25">
      <c r="A481" s="60" t="s">
        <v>2</v>
      </c>
      <c r="B481" s="150">
        <v>0</v>
      </c>
      <c r="C481" s="150">
        <v>0</v>
      </c>
      <c r="D481" s="150">
        <v>0</v>
      </c>
      <c r="E481" s="150">
        <v>0</v>
      </c>
      <c r="F481" s="150">
        <v>0</v>
      </c>
      <c r="G481" s="150">
        <v>0</v>
      </c>
      <c r="H481" s="150">
        <v>0</v>
      </c>
      <c r="I481" s="150">
        <f>B481-G481</f>
        <v>0</v>
      </c>
      <c r="J481" s="556"/>
    </row>
    <row r="482" spans="1:10" x14ac:dyDescent="0.25">
      <c r="A482" s="60" t="s">
        <v>3</v>
      </c>
      <c r="B482" s="150">
        <v>0</v>
      </c>
      <c r="C482" s="150">
        <v>0</v>
      </c>
      <c r="D482" s="150">
        <v>0</v>
      </c>
      <c r="E482" s="150">
        <v>0</v>
      </c>
      <c r="F482" s="150">
        <v>0</v>
      </c>
      <c r="G482" s="150">
        <v>0</v>
      </c>
      <c r="H482" s="150">
        <v>0</v>
      </c>
      <c r="I482" s="150">
        <f>B482-G482</f>
        <v>0</v>
      </c>
      <c r="J482" s="557"/>
    </row>
  </sheetData>
  <mergeCells count="247">
    <mergeCell ref="A30:J30"/>
    <mergeCell ref="A31:J31"/>
    <mergeCell ref="A28:J28"/>
    <mergeCell ref="A29:J29"/>
    <mergeCell ref="F5:F6"/>
    <mergeCell ref="J5:J6"/>
    <mergeCell ref="K5:K6"/>
    <mergeCell ref="J8:J24"/>
    <mergeCell ref="B11:F11"/>
    <mergeCell ref="H11:I11"/>
    <mergeCell ref="G5:G6"/>
    <mergeCell ref="H5:H6"/>
    <mergeCell ref="I5:I6"/>
    <mergeCell ref="A25:J25"/>
    <mergeCell ref="A26:J26"/>
    <mergeCell ref="A27:J27"/>
    <mergeCell ref="A2:J2"/>
    <mergeCell ref="A5:A6"/>
    <mergeCell ref="B5:B6"/>
    <mergeCell ref="C5:C6"/>
    <mergeCell ref="D5:D6"/>
    <mergeCell ref="E5:E6"/>
    <mergeCell ref="L68:L71"/>
    <mergeCell ref="A73:J73"/>
    <mergeCell ref="A60:J60"/>
    <mergeCell ref="A61:J61"/>
    <mergeCell ref="A62:J62"/>
    <mergeCell ref="A63:J63"/>
    <mergeCell ref="A64:J64"/>
    <mergeCell ref="K32:K36"/>
    <mergeCell ref="A37:J37"/>
    <mergeCell ref="A38:J38"/>
    <mergeCell ref="A39:J39"/>
    <mergeCell ref="J32:J36"/>
    <mergeCell ref="J68:J72"/>
    <mergeCell ref="K68:K71"/>
    <mergeCell ref="A41:J41"/>
    <mergeCell ref="A42:J42"/>
    <mergeCell ref="A43:J43"/>
    <mergeCell ref="J44:J48"/>
    <mergeCell ref="J50:J54"/>
    <mergeCell ref="J55:J59"/>
    <mergeCell ref="A65:J65"/>
    <mergeCell ref="A66:J66"/>
    <mergeCell ref="A67:J67"/>
    <mergeCell ref="A40:J40"/>
    <mergeCell ref="A74:J74"/>
    <mergeCell ref="A75:J75"/>
    <mergeCell ref="A76:J76"/>
    <mergeCell ref="A77:J77"/>
    <mergeCell ref="A78:J78"/>
    <mergeCell ref="A79:J79"/>
    <mergeCell ref="A80:J80"/>
    <mergeCell ref="A81:J81"/>
    <mergeCell ref="A82:J82"/>
    <mergeCell ref="A89:J89"/>
    <mergeCell ref="A90:J90"/>
    <mergeCell ref="J91:J95"/>
    <mergeCell ref="A96:J96"/>
    <mergeCell ref="A97:J97"/>
    <mergeCell ref="A98:J98"/>
    <mergeCell ref="A127:J127"/>
    <mergeCell ref="K83:K86"/>
    <mergeCell ref="A88:J88"/>
    <mergeCell ref="J83:J87"/>
    <mergeCell ref="A137:J137"/>
    <mergeCell ref="A138:J138"/>
    <mergeCell ref="M172:M175"/>
    <mergeCell ref="A128:J128"/>
    <mergeCell ref="A99:J99"/>
    <mergeCell ref="J100:J104"/>
    <mergeCell ref="K100:K104"/>
    <mergeCell ref="A105:J105"/>
    <mergeCell ref="A139:J139"/>
    <mergeCell ref="A140:J140"/>
    <mergeCell ref="A135:J135"/>
    <mergeCell ref="A136:J136"/>
    <mergeCell ref="A116:J116"/>
    <mergeCell ref="A117:J117"/>
    <mergeCell ref="A118:J118"/>
    <mergeCell ref="A119:J119"/>
    <mergeCell ref="A120:J120"/>
    <mergeCell ref="J121:J125"/>
    <mergeCell ref="A129:J129"/>
    <mergeCell ref="J130:J134"/>
    <mergeCell ref="J106:J110"/>
    <mergeCell ref="J111:J115"/>
    <mergeCell ref="A170:J170"/>
    <mergeCell ref="K172:K175"/>
    <mergeCell ref="L172:L175"/>
    <mergeCell ref="A153:J153"/>
    <mergeCell ref="A154:J154"/>
    <mergeCell ref="A141:J141"/>
    <mergeCell ref="J142:J146"/>
    <mergeCell ref="A147:J147"/>
    <mergeCell ref="J148:J152"/>
    <mergeCell ref="J192:J196"/>
    <mergeCell ref="J197:J201"/>
    <mergeCell ref="A155:J155"/>
    <mergeCell ref="A156:J156"/>
    <mergeCell ref="A171:J171"/>
    <mergeCell ref="J172:J176"/>
    <mergeCell ref="A177:J177"/>
    <mergeCell ref="J157:J161"/>
    <mergeCell ref="J162:J166"/>
    <mergeCell ref="A167:J167"/>
    <mergeCell ref="A168:J168"/>
    <mergeCell ref="A169:J169"/>
    <mergeCell ref="A208:J208"/>
    <mergeCell ref="A209:J209"/>
    <mergeCell ref="A178:J178"/>
    <mergeCell ref="A179:J179"/>
    <mergeCell ref="A180:J180"/>
    <mergeCell ref="A181:J181"/>
    <mergeCell ref="J182:J186"/>
    <mergeCell ref="J187:J191"/>
    <mergeCell ref="J202:J206"/>
    <mergeCell ref="A207:J207"/>
    <mergeCell ref="A226:J226"/>
    <mergeCell ref="A227:J227"/>
    <mergeCell ref="A218:J218"/>
    <mergeCell ref="A219:J219"/>
    <mergeCell ref="A220:J220"/>
    <mergeCell ref="J221:J225"/>
    <mergeCell ref="A210:J210"/>
    <mergeCell ref="A211:J211"/>
    <mergeCell ref="A236:J236"/>
    <mergeCell ref="J212:J216"/>
    <mergeCell ref="A217:J217"/>
    <mergeCell ref="A237:J237"/>
    <mergeCell ref="A238:J238"/>
    <mergeCell ref="A239:J239"/>
    <mergeCell ref="A246:J246"/>
    <mergeCell ref="A247:J247"/>
    <mergeCell ref="A276:J276"/>
    <mergeCell ref="A277:J277"/>
    <mergeCell ref="A228:J228"/>
    <mergeCell ref="A229:J229"/>
    <mergeCell ref="A240:J240"/>
    <mergeCell ref="J241:J245"/>
    <mergeCell ref="A248:J248"/>
    <mergeCell ref="A249:J249"/>
    <mergeCell ref="A230:J230"/>
    <mergeCell ref="J231:J235"/>
    <mergeCell ref="A284:J284"/>
    <mergeCell ref="A285:J285"/>
    <mergeCell ref="A250:J250"/>
    <mergeCell ref="J251:J255"/>
    <mergeCell ref="J256:J260"/>
    <mergeCell ref="J261:J265"/>
    <mergeCell ref="J266:J270"/>
    <mergeCell ref="J271:J275"/>
    <mergeCell ref="A278:J278"/>
    <mergeCell ref="J279:J283"/>
    <mergeCell ref="A302:J302"/>
    <mergeCell ref="A303:J303"/>
    <mergeCell ref="A294:J294"/>
    <mergeCell ref="J295:J299"/>
    <mergeCell ref="A300:J300"/>
    <mergeCell ref="A301:J301"/>
    <mergeCell ref="A286:J286"/>
    <mergeCell ref="J287:J291"/>
    <mergeCell ref="J320:J324"/>
    <mergeCell ref="A292:J292"/>
    <mergeCell ref="A293:J293"/>
    <mergeCell ref="A325:J325"/>
    <mergeCell ref="A326:J326"/>
    <mergeCell ref="A327:J327"/>
    <mergeCell ref="J330:J334"/>
    <mergeCell ref="A335:J335"/>
    <mergeCell ref="A348:J348"/>
    <mergeCell ref="A349:J349"/>
    <mergeCell ref="A304:J304"/>
    <mergeCell ref="J305:J309"/>
    <mergeCell ref="A328:J328"/>
    <mergeCell ref="A329:J329"/>
    <mergeCell ref="A336:J336"/>
    <mergeCell ref="A337:J337"/>
    <mergeCell ref="J310:J314"/>
    <mergeCell ref="J315:J319"/>
    <mergeCell ref="A356:J356"/>
    <mergeCell ref="A357:J357"/>
    <mergeCell ref="A338:J338"/>
    <mergeCell ref="A339:J339"/>
    <mergeCell ref="J340:J344"/>
    <mergeCell ref="A345:J345"/>
    <mergeCell ref="A346:J346"/>
    <mergeCell ref="A347:J347"/>
    <mergeCell ref="J350:J354"/>
    <mergeCell ref="A355:J355"/>
    <mergeCell ref="J370:J374"/>
    <mergeCell ref="J375:J379"/>
    <mergeCell ref="A366:J366"/>
    <mergeCell ref="A367:J367"/>
    <mergeCell ref="A368:J368"/>
    <mergeCell ref="A369:J369"/>
    <mergeCell ref="A358:J358"/>
    <mergeCell ref="A359:J359"/>
    <mergeCell ref="A384:J384"/>
    <mergeCell ref="J360:J364"/>
    <mergeCell ref="A365:J365"/>
    <mergeCell ref="A380:J380"/>
    <mergeCell ref="A381:J381"/>
    <mergeCell ref="A392:J392"/>
    <mergeCell ref="A393:J393"/>
    <mergeCell ref="A400:J400"/>
    <mergeCell ref="A401:J401"/>
    <mergeCell ref="A382:J382"/>
    <mergeCell ref="A383:J383"/>
    <mergeCell ref="A402:J402"/>
    <mergeCell ref="A432:J432"/>
    <mergeCell ref="A433:J433"/>
    <mergeCell ref="J422:J426"/>
    <mergeCell ref="J427:J431"/>
    <mergeCell ref="J385:J389"/>
    <mergeCell ref="A390:J390"/>
    <mergeCell ref="A391:J391"/>
    <mergeCell ref="J394:J398"/>
    <mergeCell ref="A399:J399"/>
    <mergeCell ref="A420:J420"/>
    <mergeCell ref="A421:J421"/>
    <mergeCell ref="A403:J403"/>
    <mergeCell ref="J404:J408"/>
    <mergeCell ref="J409:J413"/>
    <mergeCell ref="J414:J418"/>
    <mergeCell ref="A419:J419"/>
    <mergeCell ref="A450:J450"/>
    <mergeCell ref="A451:J451"/>
    <mergeCell ref="A452:J452"/>
    <mergeCell ref="A476:J476"/>
    <mergeCell ref="J453:J457"/>
    <mergeCell ref="A434:J434"/>
    <mergeCell ref="J435:J439"/>
    <mergeCell ref="J440:J444"/>
    <mergeCell ref="J445:J449"/>
    <mergeCell ref="A477:J477"/>
    <mergeCell ref="J478:J482"/>
    <mergeCell ref="A466:J466"/>
    <mergeCell ref="A467:J467"/>
    <mergeCell ref="J468:J472"/>
    <mergeCell ref="A473:J473"/>
    <mergeCell ref="A474:J474"/>
    <mergeCell ref="A475:J475"/>
    <mergeCell ref="J458:J462"/>
    <mergeCell ref="A463:J463"/>
    <mergeCell ref="A464:J464"/>
    <mergeCell ref="A465:J465"/>
  </mergeCells>
  <phoneticPr fontId="62" type="noConversion"/>
  <printOptions horizontalCentered="1"/>
  <pageMargins left="0.19685039370078741" right="0.19685039370078741" top="0.78740157480314965" bottom="0.19685039370078741" header="0" footer="0"/>
  <pageSetup paperSize="9"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87"/>
  <sheetViews>
    <sheetView view="pageBreakPreview" zoomScale="85" zoomScaleNormal="85" zoomScaleSheetLayoutView="85" workbookViewId="0">
      <pane xSplit="1" ySplit="7" topLeftCell="B8" activePane="bottomRight" state="frozen"/>
      <selection pane="topRight" activeCell="B1" sqref="B1"/>
      <selection pane="bottomLeft" activeCell="A9" sqref="A9"/>
      <selection pane="bottomRight" activeCell="B8" sqref="B8"/>
    </sheetView>
  </sheetViews>
  <sheetFormatPr defaultRowHeight="18.75" x14ac:dyDescent="0.3"/>
  <cols>
    <col min="1" max="1" width="46.7109375" style="56" customWidth="1"/>
    <col min="2" max="2" width="21.42578125" style="81" customWidth="1"/>
    <col min="3" max="3" width="18" style="81" customWidth="1"/>
    <col min="4" max="9" width="21.42578125" style="81" customWidth="1"/>
    <col min="10" max="10" width="101.42578125" style="129" customWidth="1"/>
    <col min="11" max="11" width="37.5703125" style="2" customWidth="1"/>
    <col min="12" max="12" width="24.5703125" style="2" customWidth="1"/>
    <col min="13" max="16384" width="9.140625" style="2"/>
  </cols>
  <sheetData>
    <row r="2" spans="1:12" s="3" customFormat="1" ht="22.5" x14ac:dyDescent="0.35">
      <c r="A2" s="465" t="s">
        <v>307</v>
      </c>
      <c r="B2" s="465"/>
      <c r="C2" s="465"/>
      <c r="D2" s="465"/>
      <c r="E2" s="465"/>
      <c r="F2" s="465"/>
      <c r="G2" s="465"/>
      <c r="H2" s="465"/>
      <c r="I2" s="465"/>
      <c r="J2" s="465"/>
      <c r="K2" s="11"/>
    </row>
    <row r="3" spans="1:12" s="3" customFormat="1" ht="21" x14ac:dyDescent="0.35">
      <c r="A3" s="55"/>
      <c r="B3" s="82"/>
      <c r="C3" s="82"/>
      <c r="D3" s="82"/>
      <c r="E3" s="82"/>
      <c r="F3" s="82"/>
      <c r="G3" s="82"/>
      <c r="H3" s="82"/>
      <c r="I3" s="82"/>
      <c r="J3" s="124"/>
      <c r="K3" s="11"/>
    </row>
    <row r="4" spans="1:12" s="115" customFormat="1" ht="23.25" x14ac:dyDescent="0.35">
      <c r="A4" s="111"/>
      <c r="B4" s="112"/>
      <c r="C4" s="112"/>
      <c r="D4" s="112"/>
      <c r="E4" s="112"/>
      <c r="F4" s="112"/>
      <c r="G4" s="112"/>
      <c r="H4" s="112"/>
      <c r="I4" s="112"/>
      <c r="J4" s="125" t="s">
        <v>6</v>
      </c>
      <c r="K4" s="113" t="s">
        <v>140</v>
      </c>
      <c r="L4" s="114" t="s">
        <v>9</v>
      </c>
    </row>
    <row r="5" spans="1:12" ht="67.5" customHeight="1" x14ac:dyDescent="0.25">
      <c r="A5" s="466" t="s">
        <v>89</v>
      </c>
      <c r="B5" s="588" t="s">
        <v>221</v>
      </c>
      <c r="C5" s="588" t="s">
        <v>4</v>
      </c>
      <c r="D5" s="588" t="s">
        <v>92</v>
      </c>
      <c r="E5" s="588" t="s">
        <v>23</v>
      </c>
      <c r="F5" s="588" t="s">
        <v>93</v>
      </c>
      <c r="G5" s="588" t="s">
        <v>24</v>
      </c>
      <c r="H5" s="588" t="s">
        <v>94</v>
      </c>
      <c r="I5" s="588" t="s">
        <v>25</v>
      </c>
      <c r="J5" s="594" t="s">
        <v>7</v>
      </c>
      <c r="K5" s="596" t="s">
        <v>220</v>
      </c>
      <c r="L5" s="51" t="s">
        <v>90</v>
      </c>
    </row>
    <row r="6" spans="1:12" ht="45.75" customHeight="1" x14ac:dyDescent="0.25">
      <c r="A6" s="467"/>
      <c r="B6" s="589"/>
      <c r="C6" s="589"/>
      <c r="D6" s="589"/>
      <c r="E6" s="589"/>
      <c r="F6" s="589"/>
      <c r="G6" s="589"/>
      <c r="H6" s="589"/>
      <c r="I6" s="589"/>
      <c r="J6" s="595"/>
      <c r="K6" s="596"/>
      <c r="L6" s="88" t="s">
        <v>91</v>
      </c>
    </row>
    <row r="7" spans="1:12" s="87" customFormat="1" x14ac:dyDescent="0.25">
      <c r="A7" s="85">
        <v>1</v>
      </c>
      <c r="B7" s="86">
        <v>2</v>
      </c>
      <c r="C7" s="86">
        <v>3</v>
      </c>
      <c r="D7" s="86">
        <v>4</v>
      </c>
      <c r="E7" s="86">
        <v>5</v>
      </c>
      <c r="F7" s="86">
        <v>6</v>
      </c>
      <c r="G7" s="86">
        <v>7</v>
      </c>
      <c r="H7" s="86">
        <v>8</v>
      </c>
      <c r="I7" s="86">
        <v>9</v>
      </c>
      <c r="J7" s="126">
        <v>10</v>
      </c>
      <c r="K7" s="123">
        <f>B9+B10</f>
        <v>6402288.1630000006</v>
      </c>
    </row>
    <row r="8" spans="1:12" s="8" customFormat="1" x14ac:dyDescent="0.25">
      <c r="A8" s="102" t="s">
        <v>251</v>
      </c>
      <c r="B8" s="59">
        <f>SUM(B9:B13)</f>
        <v>6683568.9630000005</v>
      </c>
      <c r="C8" s="59">
        <f>SUM(C9:C13)</f>
        <v>3748287.0359299998</v>
      </c>
      <c r="D8" s="59">
        <f>C8/B8*100</f>
        <v>56.082118052202098</v>
      </c>
      <c r="E8" s="59">
        <f>SUM(E9:E13)</f>
        <v>3730464.1359299999</v>
      </c>
      <c r="F8" s="59">
        <f>E8/B8*100</f>
        <v>55.815450645930589</v>
      </c>
      <c r="G8" s="59">
        <f>SUM(G9:G13)</f>
        <v>3443524.5359300002</v>
      </c>
      <c r="H8" s="59">
        <f>(G8-G11)/B8*100</f>
        <v>51.522241410139245</v>
      </c>
      <c r="I8" s="59">
        <f>B8-G8</f>
        <v>3240044.4270700002</v>
      </c>
      <c r="J8" s="568"/>
    </row>
    <row r="9" spans="1:12" s="9" customFormat="1" ht="19.5" x14ac:dyDescent="0.25">
      <c r="A9" s="74" t="s">
        <v>5</v>
      </c>
      <c r="B9" s="59">
        <f>B16+B21+B26</f>
        <v>709834.85600000003</v>
      </c>
      <c r="C9" s="59">
        <f>C16+C21+C26</f>
        <v>536804.9</v>
      </c>
      <c r="D9" s="59">
        <f>C9/B9*100</f>
        <v>75.623913852999067</v>
      </c>
      <c r="E9" s="59">
        <f>E16+E21+E26</f>
        <v>537804.9</v>
      </c>
      <c r="F9" s="59">
        <f>E9/B9*100</f>
        <v>75.764791691209936</v>
      </c>
      <c r="G9" s="59">
        <f>G16+G21+G26</f>
        <v>536804.9</v>
      </c>
      <c r="H9" s="59">
        <f>G9/B9*100</f>
        <v>75.623913852999067</v>
      </c>
      <c r="I9" s="59">
        <f>B9-G9</f>
        <v>173029.95600000001</v>
      </c>
      <c r="J9" s="569"/>
      <c r="K9" s="9" t="s">
        <v>108</v>
      </c>
    </row>
    <row r="10" spans="1:12" s="9" customFormat="1" ht="19.5" x14ac:dyDescent="0.25">
      <c r="A10" s="74" t="s">
        <v>1</v>
      </c>
      <c r="B10" s="59">
        <f>B17+B22+B27</f>
        <v>5692453.307000001</v>
      </c>
      <c r="C10" s="59">
        <f>C17+C22+C27</f>
        <v>3079653.8669499997</v>
      </c>
      <c r="D10" s="59">
        <f>C10/B10*100</f>
        <v>54.100643445998131</v>
      </c>
      <c r="E10" s="59">
        <f>E17+E22+E27</f>
        <v>3062602.4669499998</v>
      </c>
      <c r="F10" s="59">
        <f>E10/B10*100</f>
        <v>53.801099486998382</v>
      </c>
      <c r="G10" s="59">
        <f>G17+G22+G27</f>
        <v>2789045.8669500002</v>
      </c>
      <c r="H10" s="59">
        <f>G10/B10*100</f>
        <v>48.995498364831818</v>
      </c>
      <c r="I10" s="59">
        <f>B10-G10</f>
        <v>2903407.4400500008</v>
      </c>
      <c r="J10" s="569"/>
      <c r="K10" s="9" t="s">
        <v>109</v>
      </c>
    </row>
    <row r="11" spans="1:12" s="9" customFormat="1" hidden="1" x14ac:dyDescent="0.25">
      <c r="A11" s="116" t="s">
        <v>110</v>
      </c>
      <c r="B11" s="441"/>
      <c r="C11" s="442"/>
      <c r="D11" s="442"/>
      <c r="E11" s="442"/>
      <c r="F11" s="443"/>
      <c r="G11" s="57"/>
      <c r="H11" s="441"/>
      <c r="I11" s="443"/>
      <c r="J11" s="569"/>
    </row>
    <row r="12" spans="1:12" s="8" customFormat="1" x14ac:dyDescent="0.25">
      <c r="A12" s="117" t="s">
        <v>2</v>
      </c>
      <c r="B12" s="57">
        <f>B18+B23+B28</f>
        <v>218272.6</v>
      </c>
      <c r="C12" s="57">
        <f t="shared" ref="C12:G13" si="0">C18+C23</f>
        <v>83889.168980000002</v>
      </c>
      <c r="D12" s="57">
        <f>C12/B12*100</f>
        <v>38.433211030610352</v>
      </c>
      <c r="E12" s="57">
        <f t="shared" si="0"/>
        <v>82117.668980000002</v>
      </c>
      <c r="F12" s="57">
        <f>E12/B12*100</f>
        <v>37.62161122376331</v>
      </c>
      <c r="G12" s="57">
        <f t="shared" si="0"/>
        <v>69734.668980000002</v>
      </c>
      <c r="H12" s="57">
        <f>G12/B12*100</f>
        <v>31.948430073220369</v>
      </c>
      <c r="I12" s="57">
        <f>B12-G12</f>
        <v>148537.93102000002</v>
      </c>
      <c r="J12" s="569"/>
    </row>
    <row r="13" spans="1:12" s="8" customFormat="1" x14ac:dyDescent="0.25">
      <c r="A13" s="117" t="s">
        <v>3</v>
      </c>
      <c r="B13" s="57">
        <f>B19+B24+B29</f>
        <v>63008.2</v>
      </c>
      <c r="C13" s="57">
        <f t="shared" si="0"/>
        <v>47939.1</v>
      </c>
      <c r="D13" s="57">
        <f>C13/B13*100</f>
        <v>76.08390653914887</v>
      </c>
      <c r="E13" s="57">
        <f t="shared" si="0"/>
        <v>47939.1</v>
      </c>
      <c r="F13" s="57">
        <f>E13/B13*100</f>
        <v>76.08390653914887</v>
      </c>
      <c r="G13" s="57">
        <f t="shared" si="0"/>
        <v>47939.1</v>
      </c>
      <c r="H13" s="57">
        <f>G13/B13*100</f>
        <v>76.08390653914887</v>
      </c>
      <c r="I13" s="57">
        <f>B13-G13</f>
        <v>15069.099999999999</v>
      </c>
      <c r="J13" s="569"/>
    </row>
    <row r="14" spans="1:12" x14ac:dyDescent="0.25">
      <c r="A14" s="63" t="s">
        <v>38</v>
      </c>
      <c r="B14" s="103"/>
      <c r="C14" s="57"/>
      <c r="D14" s="57"/>
      <c r="E14" s="57"/>
      <c r="F14" s="57"/>
      <c r="G14" s="57"/>
      <c r="H14" s="57"/>
      <c r="I14" s="57"/>
      <c r="J14" s="569"/>
    </row>
    <row r="15" spans="1:12" x14ac:dyDescent="0.25">
      <c r="A15" s="98" t="s">
        <v>39</v>
      </c>
      <c r="B15" s="59">
        <f>SUM(B16:B19)</f>
        <v>1300341.8</v>
      </c>
      <c r="C15" s="59">
        <f>SUM(C16:C19)</f>
        <v>443802</v>
      </c>
      <c r="D15" s="59">
        <f>C15/B15*100</f>
        <v>34.129641914149033</v>
      </c>
      <c r="E15" s="59">
        <f>SUM(E16:E19)</f>
        <v>435663.6</v>
      </c>
      <c r="F15" s="59">
        <f>E15/B15*100</f>
        <v>33.503775699589134</v>
      </c>
      <c r="G15" s="59">
        <f>SUM(G16:G19)</f>
        <v>433866.4</v>
      </c>
      <c r="H15" s="59">
        <f>G15/B15*100</f>
        <v>33.365565884292884</v>
      </c>
      <c r="I15" s="59">
        <f t="shared" ref="I15:I29" si="1">B15-G15</f>
        <v>866475.4</v>
      </c>
      <c r="J15" s="569"/>
      <c r="K15" s="120" t="s">
        <v>137</v>
      </c>
      <c r="L15" s="121">
        <f>L16+L17</f>
        <v>185134.163</v>
      </c>
    </row>
    <row r="16" spans="1:12" s="1" customFormat="1" ht="19.5" x14ac:dyDescent="0.25">
      <c r="A16" s="61" t="s">
        <v>0</v>
      </c>
      <c r="B16" s="130">
        <f>B56+B89+B97+B112+B127+B193+B391</f>
        <v>315417.2</v>
      </c>
      <c r="C16" s="130">
        <f>C56+C89+C97+C112+C127+C193+C391</f>
        <v>142413.70000000001</v>
      </c>
      <c r="D16" s="130">
        <v>0</v>
      </c>
      <c r="E16" s="130">
        <f>E56+E89+E97+E112+E127+E193+E391</f>
        <v>143413.70000000001</v>
      </c>
      <c r="F16" s="130">
        <v>0</v>
      </c>
      <c r="G16" s="130">
        <f>G56+G89+G97+G112+G127+G193+G391</f>
        <v>142413.70000000001</v>
      </c>
      <c r="H16" s="130">
        <v>0</v>
      </c>
      <c r="I16" s="130">
        <f t="shared" si="1"/>
        <v>173003.5</v>
      </c>
      <c r="J16" s="569"/>
      <c r="K16" s="122" t="s">
        <v>138</v>
      </c>
      <c r="L16" s="121">
        <f>B106+B208+B285+B400+B459+B464</f>
        <v>36.655999999999999</v>
      </c>
    </row>
    <row r="17" spans="1:12" s="1" customFormat="1" ht="19.5" x14ac:dyDescent="0.25">
      <c r="A17" s="61" t="s">
        <v>1</v>
      </c>
      <c r="B17" s="130">
        <f t="shared" ref="B17:C19" si="2">B57+B90+B98+B113+B128+B137+B194+B392</f>
        <v>926324</v>
      </c>
      <c r="C17" s="130">
        <f t="shared" si="2"/>
        <v>284956</v>
      </c>
      <c r="D17" s="130">
        <f>C17/B17*100</f>
        <v>30.762022791161627</v>
      </c>
      <c r="E17" s="130">
        <f>E57+E90+E98+E113+E128+E137+E194+E392</f>
        <v>275848.59999999998</v>
      </c>
      <c r="F17" s="130">
        <f>E17/B17*100</f>
        <v>29.778846278407983</v>
      </c>
      <c r="G17" s="130">
        <f>G57+G90+G98+G113+G128+G137+G194+G392</f>
        <v>275099.2</v>
      </c>
      <c r="H17" s="130">
        <f>G17/B17*100</f>
        <v>29.697945859116249</v>
      </c>
      <c r="I17" s="130">
        <f t="shared" si="1"/>
        <v>651224.80000000005</v>
      </c>
      <c r="J17" s="569"/>
      <c r="K17" s="122" t="s">
        <v>139</v>
      </c>
      <c r="L17" s="121">
        <f>B107+B209+B286+B401+B460+B465</f>
        <v>185097.50700000001</v>
      </c>
    </row>
    <row r="18" spans="1:12" x14ac:dyDescent="0.25">
      <c r="A18" s="62" t="s">
        <v>2</v>
      </c>
      <c r="B18" s="130">
        <f t="shared" si="2"/>
        <v>58600.6</v>
      </c>
      <c r="C18" s="130">
        <f t="shared" si="2"/>
        <v>16432.3</v>
      </c>
      <c r="D18" s="131">
        <f>C18/B18*100</f>
        <v>28.04118046572902</v>
      </c>
      <c r="E18" s="130">
        <f>E58+E91+E99+E114+E129+E138+E195+E393</f>
        <v>16401.3</v>
      </c>
      <c r="F18" s="131">
        <f>E18/B18*100</f>
        <v>27.988279983481394</v>
      </c>
      <c r="G18" s="130">
        <f>G58+G91+G99+G114+G129+G138+G195+G393</f>
        <v>16353.5</v>
      </c>
      <c r="H18" s="131">
        <f>G18/B18*100</f>
        <v>27.906710852789907</v>
      </c>
      <c r="I18" s="131">
        <f t="shared" si="1"/>
        <v>42247.1</v>
      </c>
      <c r="J18" s="569"/>
    </row>
    <row r="19" spans="1:12" x14ac:dyDescent="0.25">
      <c r="A19" s="60" t="s">
        <v>3</v>
      </c>
      <c r="B19" s="130">
        <f t="shared" si="2"/>
        <v>0</v>
      </c>
      <c r="C19" s="130">
        <f t="shared" si="2"/>
        <v>0</v>
      </c>
      <c r="D19" s="131">
        <v>0</v>
      </c>
      <c r="E19" s="130">
        <f>E59+E92+E100+E115+E130+E139+E196+E394</f>
        <v>0</v>
      </c>
      <c r="F19" s="131">
        <v>0</v>
      </c>
      <c r="G19" s="130">
        <f>G59+G92+G100+G115+G130+G139+G196+G394</f>
        <v>0</v>
      </c>
      <c r="H19" s="131">
        <v>0</v>
      </c>
      <c r="I19" s="131">
        <f t="shared" si="1"/>
        <v>0</v>
      </c>
      <c r="J19" s="569"/>
    </row>
    <row r="20" spans="1:12" x14ac:dyDescent="0.25">
      <c r="A20" s="17" t="s">
        <v>40</v>
      </c>
      <c r="B20" s="59">
        <f>SUM(B21:B24)</f>
        <v>5223935.9630000014</v>
      </c>
      <c r="C20" s="59">
        <f>SUM(C21:C24)</f>
        <v>3145193.8359299996</v>
      </c>
      <c r="D20" s="59">
        <f t="shared" ref="D20:D25" si="3">C20/B20*100</f>
        <v>60.207358172204273</v>
      </c>
      <c r="E20" s="59">
        <f>SUM(E21:E24)</f>
        <v>3135509.3359299996</v>
      </c>
      <c r="F20" s="59">
        <f t="shared" ref="F20:F25" si="4">E20/B20*100</f>
        <v>60.021971137053129</v>
      </c>
      <c r="G20" s="59">
        <f>SUM(G21:G24)</f>
        <v>2850366.9359300002</v>
      </c>
      <c r="H20" s="59">
        <f t="shared" ref="H20:H25" si="5">G20/B20*100</f>
        <v>54.563588759864736</v>
      </c>
      <c r="I20" s="59">
        <f t="shared" si="1"/>
        <v>2373569.0270700012</v>
      </c>
      <c r="J20" s="569"/>
    </row>
    <row r="21" spans="1:12" s="1" customFormat="1" ht="19.5" x14ac:dyDescent="0.25">
      <c r="A21" s="61" t="s">
        <v>0</v>
      </c>
      <c r="B21" s="130">
        <f>+B38+B61+B74+B117+B154+B163+B178+B188+B198+B203+B208+B218+B227+B247+B257+B262+B267+B272+B277+B285+B301+B311+B316+B321+B326+B336+B346+B356+B366+B376+B381+B400+B459+B464+B474+B484</f>
        <v>394417.65600000002</v>
      </c>
      <c r="C21" s="130">
        <f>+C38+C61+C74+C117+C154+C163+C178+C188+C198+C203+C208+C218+C227+C247+C257+C262+C267+C272+C277+C285+C301+C311+C316+C321+C326+C336+C346+C356+C366+C376+C381+C400+C459+C464+C474+C484</f>
        <v>394391.2</v>
      </c>
      <c r="D21" s="130">
        <f t="shared" si="3"/>
        <v>99.993292389527312</v>
      </c>
      <c r="E21" s="130">
        <f>+E38+E61+E74+E117+E154+E163+E178+E188+E198+E203+E208+E218+E227+E247+E257+E262+E267+E272+E277+E285+E301+E311+E316+E321+E326+E336+E346+E356+E366+E376+E381+E400+E459+E464+E474+E484</f>
        <v>394391.2</v>
      </c>
      <c r="F21" s="130">
        <f t="shared" si="4"/>
        <v>99.993292389527312</v>
      </c>
      <c r="G21" s="130">
        <f>+G38+G61+G74+G117+G154+G163+G178+G188+G198+G203+G208+G218+G227+G247+G257+G262+G267+G272+G277+G285+G301+G311+G316+G321+G326+G336+G346+G356+G366+G376+G381+G400+G459+G464+G474+G484</f>
        <v>394391.2</v>
      </c>
      <c r="H21" s="130">
        <f t="shared" si="5"/>
        <v>99.993292389527312</v>
      </c>
      <c r="I21" s="130">
        <f t="shared" si="1"/>
        <v>26.456000000005588</v>
      </c>
      <c r="J21" s="569"/>
    </row>
    <row r="22" spans="1:12" s="1" customFormat="1" ht="19.5" x14ac:dyDescent="0.25">
      <c r="A22" s="61" t="s">
        <v>1</v>
      </c>
      <c r="B22" s="130">
        <f t="shared" ref="B22:C24" si="6">+B39+B62+B75+B118+B155+B164+B179+B189+B199+B204+B209+B219+B228+B248+B258+B263+B268+B273+B278+B286+B302+B312+B317+B322+B327+B337+B347+B357+B367+B377+B382+B401+B460+B465+B475+B485</f>
        <v>4606838.1070000008</v>
      </c>
      <c r="C22" s="130">
        <f t="shared" si="6"/>
        <v>2635406.6669499995</v>
      </c>
      <c r="D22" s="130">
        <f t="shared" si="3"/>
        <v>57.206409379690385</v>
      </c>
      <c r="E22" s="130">
        <f>+E39+E62+E75+E118+E155+E164+E179+E189+E199+E204+E209+E219+E228+E248+E258+E263+E268+E273+E278+E286+E302+E312+E317+E322+E327+E337+E347+E357+E367+E377+E382+E401+E460+E465+E475+E485</f>
        <v>2627462.6669499995</v>
      </c>
      <c r="F22" s="130">
        <f t="shared" si="4"/>
        <v>57.033970066315575</v>
      </c>
      <c r="G22" s="130">
        <f>+G39+G62+G75+G118+G155+G164+G179+G189+G199+G204+G209+G219+G228+G248+G258+G263+G268+G273+G278+G286+G302+G312+G317+G322+G327+G337+G347+G357+G367+G377+G382+G401+G460+G465+G475+G485</f>
        <v>2354655.4669499998</v>
      </c>
      <c r="H22" s="130">
        <f t="shared" si="5"/>
        <v>51.112181766755526</v>
      </c>
      <c r="I22" s="130">
        <f t="shared" si="1"/>
        <v>2252182.640050001</v>
      </c>
      <c r="J22" s="569"/>
    </row>
    <row r="23" spans="1:12" x14ac:dyDescent="0.25">
      <c r="A23" s="62" t="s">
        <v>2</v>
      </c>
      <c r="B23" s="130">
        <f t="shared" si="6"/>
        <v>159672</v>
      </c>
      <c r="C23" s="130">
        <f t="shared" si="6"/>
        <v>67456.868979999999</v>
      </c>
      <c r="D23" s="130">
        <f t="shared" si="3"/>
        <v>42.247149769527532</v>
      </c>
      <c r="E23" s="130">
        <f>+E40+E63+E76+E119+E156+E165+E180+E190+E200+E205+E210+E220+E229+E249+E259+E264+E269+E274+E279+E287+E303+E313+E318+E323+E328+E338+E348+E358+E368+E378+E383+E402+E461+E466+E476+E486</f>
        <v>65716.368979999999</v>
      </c>
      <c r="F23" s="130">
        <f t="shared" si="4"/>
        <v>41.157102672979605</v>
      </c>
      <c r="G23" s="130">
        <f>+G40+G63+G76+G119+G156+G165+G180+G190+G200+G205+G210+G220+G229+G249+G259+G264+G269+G274+G279+G287+G303+G313+G318+G323+G328+G338+G348+G358+G368+G378+G383+G402+G461+G466+G476+G486</f>
        <v>53381.168980000002</v>
      </c>
      <c r="H23" s="130">
        <f t="shared" si="5"/>
        <v>33.431765732251115</v>
      </c>
      <c r="I23" s="130">
        <f t="shared" si="1"/>
        <v>106290.83102</v>
      </c>
      <c r="J23" s="569"/>
    </row>
    <row r="24" spans="1:12" x14ac:dyDescent="0.25">
      <c r="A24" s="60" t="s">
        <v>3</v>
      </c>
      <c r="B24" s="130">
        <f t="shared" si="6"/>
        <v>63008.2</v>
      </c>
      <c r="C24" s="130">
        <f t="shared" si="6"/>
        <v>47939.1</v>
      </c>
      <c r="D24" s="130">
        <f t="shared" si="3"/>
        <v>76.08390653914887</v>
      </c>
      <c r="E24" s="130">
        <f>+E41+E64+E77+E120+E157+E166+E181+E191+E201+E206+E211+E221+E230+E250+E260+E265+E270+E275+E280+E288+E304+E314+E319+E324+E329+E339+E349+E359+E369+E379+E384+E403+E462+E467+E477+E487</f>
        <v>47939.1</v>
      </c>
      <c r="F24" s="130">
        <f t="shared" si="4"/>
        <v>76.08390653914887</v>
      </c>
      <c r="G24" s="130">
        <f>+G41+G64+G77+G120+G157+G166+G181+G191+G201+G206+G211+G221+G230+G250+G260+G265+G270+G275+G280+G288+G304+G314+G319+G324+G329+G339+G349+G359+G369+G379+G384+G403+G462+G467+G477+G487</f>
        <v>47939.1</v>
      </c>
      <c r="H24" s="130">
        <f t="shared" si="5"/>
        <v>76.08390653914887</v>
      </c>
      <c r="I24" s="130">
        <f t="shared" si="1"/>
        <v>15069.099999999999</v>
      </c>
      <c r="J24" s="570"/>
    </row>
    <row r="25" spans="1:12" ht="75" x14ac:dyDescent="0.25">
      <c r="A25" s="160" t="s">
        <v>288</v>
      </c>
      <c r="B25" s="59">
        <f>SUM(B26:B29)</f>
        <v>159291.19999999998</v>
      </c>
      <c r="C25" s="59">
        <f>SUM(C26:C29)</f>
        <v>159291.19999999998</v>
      </c>
      <c r="D25" s="59">
        <f t="shared" si="3"/>
        <v>100</v>
      </c>
      <c r="E25" s="59">
        <f>SUM(E26:E29)</f>
        <v>159291.19999999998</v>
      </c>
      <c r="F25" s="59">
        <f t="shared" si="4"/>
        <v>100</v>
      </c>
      <c r="G25" s="59">
        <f>SUM(G26:G29)</f>
        <v>159291.19999999998</v>
      </c>
      <c r="H25" s="59">
        <f t="shared" si="5"/>
        <v>100</v>
      </c>
      <c r="I25" s="59">
        <f t="shared" si="1"/>
        <v>0</v>
      </c>
      <c r="J25" s="159"/>
    </row>
    <row r="26" spans="1:12" s="1" customFormat="1" ht="19.5" x14ac:dyDescent="0.25">
      <c r="A26" s="61" t="s">
        <v>0</v>
      </c>
      <c r="B26" s="130">
        <f>B410+B415+B420+B428+B433+B441+B446</f>
        <v>0</v>
      </c>
      <c r="C26" s="130">
        <f>C410+C415+C420+C428+C433+C441+C446</f>
        <v>0</v>
      </c>
      <c r="D26" s="130">
        <v>0</v>
      </c>
      <c r="E26" s="130">
        <f>E410+E415+E420+E428+E433+E441+E446</f>
        <v>0</v>
      </c>
      <c r="F26" s="130">
        <v>0</v>
      </c>
      <c r="G26" s="130">
        <f>G410+G415+G420+G428+G433+G441+G446</f>
        <v>0</v>
      </c>
      <c r="H26" s="130">
        <v>0</v>
      </c>
      <c r="I26" s="130">
        <f t="shared" si="1"/>
        <v>0</v>
      </c>
      <c r="J26" s="159"/>
    </row>
    <row r="27" spans="1:12" s="1" customFormat="1" ht="19.5" x14ac:dyDescent="0.25">
      <c r="A27" s="61" t="s">
        <v>1</v>
      </c>
      <c r="B27" s="130">
        <f>B411+B416+B421+B429+B434+B442+B447+B452</f>
        <v>159291.19999999998</v>
      </c>
      <c r="C27" s="130">
        <f>C411+C416+C421+C429+C434+C442+C447+C452</f>
        <v>159291.19999999998</v>
      </c>
      <c r="D27" s="130">
        <f>C27/B27*100</f>
        <v>100</v>
      </c>
      <c r="E27" s="130">
        <f>E411+E416+E421+E429+E434+E442+E447+E452</f>
        <v>159291.19999999998</v>
      </c>
      <c r="F27" s="130">
        <f>E27/B27*100</f>
        <v>100</v>
      </c>
      <c r="G27" s="130">
        <f>G411+G416+G421+G429+G434+G442+G447+G452</f>
        <v>159291.19999999998</v>
      </c>
      <c r="H27" s="130">
        <f>G27/B27*100</f>
        <v>100</v>
      </c>
      <c r="I27" s="130">
        <f t="shared" si="1"/>
        <v>0</v>
      </c>
      <c r="J27" s="159"/>
    </row>
    <row r="28" spans="1:12" x14ac:dyDescent="0.25">
      <c r="A28" s="62" t="s">
        <v>2</v>
      </c>
      <c r="B28" s="130">
        <f>B412+B417+B422+B430+B435+B443+B448</f>
        <v>0</v>
      </c>
      <c r="C28" s="130">
        <f>C412+C417+C422+C430+C435+C443+C448</f>
        <v>0</v>
      </c>
      <c r="D28" s="130">
        <v>0</v>
      </c>
      <c r="E28" s="130">
        <f>E412+E417+E422+E430+E435+E443+E448</f>
        <v>0</v>
      </c>
      <c r="F28" s="130">
        <v>0</v>
      </c>
      <c r="G28" s="130">
        <f>G412+G417+G422+G430+G435+G443+G448</f>
        <v>0</v>
      </c>
      <c r="H28" s="130">
        <v>0</v>
      </c>
      <c r="I28" s="130">
        <f t="shared" si="1"/>
        <v>0</v>
      </c>
      <c r="J28" s="159"/>
    </row>
    <row r="29" spans="1:12" x14ac:dyDescent="0.25">
      <c r="A29" s="60" t="s">
        <v>3</v>
      </c>
      <c r="B29" s="130">
        <f>B413+B418+B423+B431+B436+B444+B449</f>
        <v>0</v>
      </c>
      <c r="C29" s="130">
        <f>C413+C418+C423+C431+C436+C444+C449</f>
        <v>0</v>
      </c>
      <c r="D29" s="130">
        <v>0</v>
      </c>
      <c r="E29" s="130">
        <f>E413+E418+E423+E431+E436+E444+E449</f>
        <v>0</v>
      </c>
      <c r="F29" s="130">
        <v>0</v>
      </c>
      <c r="G29" s="130">
        <f>G413+G418+G423+G431+G436+G444+G449</f>
        <v>0</v>
      </c>
      <c r="H29" s="130">
        <v>0</v>
      </c>
      <c r="I29" s="59">
        <f t="shared" si="1"/>
        <v>0</v>
      </c>
      <c r="J29" s="159"/>
    </row>
    <row r="30" spans="1:12" s="18" customFormat="1" x14ac:dyDescent="0.25">
      <c r="A30" s="481" t="s">
        <v>257</v>
      </c>
      <c r="B30" s="482"/>
      <c r="C30" s="482"/>
      <c r="D30" s="482"/>
      <c r="E30" s="482"/>
      <c r="F30" s="482"/>
      <c r="G30" s="482"/>
      <c r="H30" s="482"/>
      <c r="I30" s="482"/>
      <c r="J30" s="483"/>
      <c r="K30" s="18" t="s">
        <v>260</v>
      </c>
    </row>
    <row r="31" spans="1:12" x14ac:dyDescent="0.25">
      <c r="A31" s="484" t="s">
        <v>278</v>
      </c>
      <c r="B31" s="485"/>
      <c r="C31" s="485"/>
      <c r="D31" s="485"/>
      <c r="E31" s="485"/>
      <c r="F31" s="485"/>
      <c r="G31" s="485"/>
      <c r="H31" s="485"/>
      <c r="I31" s="485"/>
      <c r="J31" s="485"/>
      <c r="K31" s="40"/>
    </row>
    <row r="32" spans="1:12" s="19" customFormat="1" x14ac:dyDescent="0.25">
      <c r="A32" s="468" t="s">
        <v>259</v>
      </c>
      <c r="B32" s="469"/>
      <c r="C32" s="469"/>
      <c r="D32" s="469"/>
      <c r="E32" s="469"/>
      <c r="F32" s="469"/>
      <c r="G32" s="469"/>
      <c r="H32" s="469"/>
      <c r="I32" s="469"/>
      <c r="J32" s="470"/>
      <c r="K32" s="19" t="s">
        <v>43</v>
      </c>
    </row>
    <row r="33" spans="1:11" x14ac:dyDescent="0.25">
      <c r="A33" s="471" t="s">
        <v>45</v>
      </c>
      <c r="B33" s="472"/>
      <c r="C33" s="472"/>
      <c r="D33" s="472"/>
      <c r="E33" s="472"/>
      <c r="F33" s="472"/>
      <c r="G33" s="472"/>
      <c r="H33" s="472"/>
      <c r="I33" s="472"/>
      <c r="J33" s="473"/>
    </row>
    <row r="34" spans="1:11" s="20" customFormat="1" x14ac:dyDescent="0.25">
      <c r="A34" s="474" t="s">
        <v>141</v>
      </c>
      <c r="B34" s="475"/>
      <c r="C34" s="475"/>
      <c r="D34" s="475"/>
      <c r="E34" s="475"/>
      <c r="F34" s="475"/>
      <c r="G34" s="475"/>
      <c r="H34" s="475"/>
      <c r="I34" s="475"/>
      <c r="J34" s="475"/>
      <c r="K34" s="53"/>
    </row>
    <row r="35" spans="1:11" s="20" customFormat="1" x14ac:dyDescent="0.25">
      <c r="A35" s="471" t="s">
        <v>222</v>
      </c>
      <c r="B35" s="472"/>
      <c r="C35" s="472"/>
      <c r="D35" s="472"/>
      <c r="E35" s="472"/>
      <c r="F35" s="472"/>
      <c r="G35" s="472"/>
      <c r="H35" s="472"/>
      <c r="I35" s="472"/>
      <c r="J35" s="472"/>
      <c r="K35" s="52"/>
    </row>
    <row r="36" spans="1:11" x14ac:dyDescent="0.25">
      <c r="A36" s="476" t="s">
        <v>261</v>
      </c>
      <c r="B36" s="477"/>
      <c r="C36" s="477"/>
      <c r="D36" s="477"/>
      <c r="E36" s="477"/>
      <c r="F36" s="477"/>
      <c r="G36" s="477"/>
      <c r="H36" s="477"/>
      <c r="I36" s="477"/>
      <c r="J36" s="477"/>
      <c r="K36" s="54"/>
    </row>
    <row r="37" spans="1:11" ht="75.75" customHeight="1" x14ac:dyDescent="0.25">
      <c r="A37" s="157" t="s">
        <v>46</v>
      </c>
      <c r="B37" s="133">
        <f>SUM(B38:B41)</f>
        <v>96929.9</v>
      </c>
      <c r="C37" s="133">
        <f>SUM(C38:C41)</f>
        <v>81840.899999999994</v>
      </c>
      <c r="D37" s="133">
        <f>C37/B37*100</f>
        <v>84.433079988734121</v>
      </c>
      <c r="E37" s="133">
        <f>SUM(E38:E41)</f>
        <v>81840.899999999994</v>
      </c>
      <c r="F37" s="133">
        <f>E37/B37*100</f>
        <v>84.433079988734121</v>
      </c>
      <c r="G37" s="133">
        <f>SUM(G38:G41)</f>
        <v>74320.2</v>
      </c>
      <c r="H37" s="133">
        <f>G37/B37*100</f>
        <v>76.674173810145277</v>
      </c>
      <c r="I37" s="133">
        <f>B37-G37</f>
        <v>22609.699999999997</v>
      </c>
      <c r="J37" s="591" t="s">
        <v>289</v>
      </c>
      <c r="K37" s="583" t="s">
        <v>223</v>
      </c>
    </row>
    <row r="38" spans="1:11" ht="19.5" x14ac:dyDescent="0.25">
      <c r="A38" s="58" t="s">
        <v>0</v>
      </c>
      <c r="B38" s="133">
        <v>0</v>
      </c>
      <c r="C38" s="133">
        <v>0</v>
      </c>
      <c r="D38" s="133">
        <v>0</v>
      </c>
      <c r="E38" s="133">
        <v>0</v>
      </c>
      <c r="F38" s="133">
        <v>0</v>
      </c>
      <c r="G38" s="133">
        <v>0</v>
      </c>
      <c r="H38" s="133">
        <v>0</v>
      </c>
      <c r="I38" s="133">
        <f>B38-G38</f>
        <v>0</v>
      </c>
      <c r="J38" s="592"/>
      <c r="K38" s="583"/>
    </row>
    <row r="39" spans="1:11" s="1" customFormat="1" ht="19.5" x14ac:dyDescent="0.25">
      <c r="A39" s="58" t="s">
        <v>1</v>
      </c>
      <c r="B39" s="134">
        <v>31891.8</v>
      </c>
      <c r="C39" s="134">
        <v>31891.8</v>
      </c>
      <c r="D39" s="133">
        <f>C39/B39*100</f>
        <v>100</v>
      </c>
      <c r="E39" s="134">
        <v>31891.8</v>
      </c>
      <c r="F39" s="133">
        <f>E39/B39*100</f>
        <v>100</v>
      </c>
      <c r="G39" s="133">
        <v>24798.2</v>
      </c>
      <c r="H39" s="133">
        <f>G39/B39*100</f>
        <v>77.7572918430443</v>
      </c>
      <c r="I39" s="133">
        <f>B39-G39</f>
        <v>7093.5999999999985</v>
      </c>
      <c r="J39" s="592"/>
      <c r="K39" s="583"/>
    </row>
    <row r="40" spans="1:11" x14ac:dyDescent="0.25">
      <c r="A40" s="60" t="s">
        <v>2</v>
      </c>
      <c r="B40" s="135">
        <v>2029.9</v>
      </c>
      <c r="C40" s="135">
        <v>2010</v>
      </c>
      <c r="D40" s="132">
        <f>C40/B40*100</f>
        <v>99.019656140696583</v>
      </c>
      <c r="E40" s="135">
        <v>2010</v>
      </c>
      <c r="F40" s="132">
        <f>E40/B40*100</f>
        <v>99.019656140696583</v>
      </c>
      <c r="G40" s="132">
        <v>1582.9</v>
      </c>
      <c r="H40" s="132">
        <f>G40/B40*100</f>
        <v>77.97921079856151</v>
      </c>
      <c r="I40" s="132">
        <f>B40-G40</f>
        <v>447</v>
      </c>
      <c r="J40" s="592"/>
      <c r="K40" s="583"/>
    </row>
    <row r="41" spans="1:11" x14ac:dyDescent="0.25">
      <c r="A41" s="60" t="s">
        <v>3</v>
      </c>
      <c r="B41" s="135">
        <v>63008.2</v>
      </c>
      <c r="C41" s="135">
        <v>47939.1</v>
      </c>
      <c r="D41" s="132">
        <f>C41/B41*100</f>
        <v>76.08390653914887</v>
      </c>
      <c r="E41" s="135">
        <v>47939.1</v>
      </c>
      <c r="F41" s="132">
        <f>E41/B41*100</f>
        <v>76.08390653914887</v>
      </c>
      <c r="G41" s="132">
        <v>47939.1</v>
      </c>
      <c r="H41" s="132">
        <f>G41/B41*100</f>
        <v>76.08390653914887</v>
      </c>
      <c r="I41" s="132">
        <f>B41-G41</f>
        <v>15069.099999999999</v>
      </c>
      <c r="J41" s="593"/>
      <c r="K41" s="583"/>
    </row>
    <row r="42" spans="1:11" s="106" customFormat="1" x14ac:dyDescent="0.25">
      <c r="A42" s="491" t="s">
        <v>258</v>
      </c>
      <c r="B42" s="492"/>
      <c r="C42" s="492"/>
      <c r="D42" s="492"/>
      <c r="E42" s="492"/>
      <c r="F42" s="492"/>
      <c r="G42" s="492"/>
      <c r="H42" s="492"/>
      <c r="I42" s="492"/>
      <c r="J42" s="493"/>
    </row>
    <row r="43" spans="1:11" s="107" customFormat="1" x14ac:dyDescent="0.25">
      <c r="A43" s="403" t="s">
        <v>13</v>
      </c>
      <c r="B43" s="404"/>
      <c r="C43" s="404"/>
      <c r="D43" s="404"/>
      <c r="E43" s="404"/>
      <c r="F43" s="404"/>
      <c r="G43" s="404"/>
      <c r="H43" s="404"/>
      <c r="I43" s="404"/>
      <c r="J43" s="405"/>
    </row>
    <row r="44" spans="1:11" s="106" customFormat="1" x14ac:dyDescent="0.25">
      <c r="A44" s="491" t="s">
        <v>42</v>
      </c>
      <c r="B44" s="492"/>
      <c r="C44" s="492"/>
      <c r="D44" s="492"/>
      <c r="E44" s="492"/>
      <c r="F44" s="492"/>
      <c r="G44" s="492"/>
      <c r="H44" s="492"/>
      <c r="I44" s="492"/>
      <c r="J44" s="493"/>
    </row>
    <row r="45" spans="1:11" x14ac:dyDescent="0.25">
      <c r="A45" s="484" t="s">
        <v>47</v>
      </c>
      <c r="B45" s="485"/>
      <c r="C45" s="485"/>
      <c r="D45" s="485"/>
      <c r="E45" s="485"/>
      <c r="F45" s="485"/>
      <c r="G45" s="485"/>
      <c r="H45" s="485"/>
      <c r="I45" s="485"/>
      <c r="J45" s="489"/>
    </row>
    <row r="46" spans="1:11" s="20" customFormat="1" x14ac:dyDescent="0.25">
      <c r="A46" s="474" t="s">
        <v>141</v>
      </c>
      <c r="B46" s="475"/>
      <c r="C46" s="475"/>
      <c r="D46" s="475"/>
      <c r="E46" s="475"/>
      <c r="F46" s="475"/>
      <c r="G46" s="475"/>
      <c r="H46" s="475"/>
      <c r="I46" s="475"/>
      <c r="J46" s="490"/>
    </row>
    <row r="47" spans="1:11" s="20" customFormat="1" x14ac:dyDescent="0.25">
      <c r="A47" s="471" t="s">
        <v>262</v>
      </c>
      <c r="B47" s="472"/>
      <c r="C47" s="472"/>
      <c r="D47" s="472"/>
      <c r="E47" s="472"/>
      <c r="F47" s="472"/>
      <c r="G47" s="472"/>
      <c r="H47" s="472"/>
      <c r="I47" s="472"/>
      <c r="J47" s="473"/>
    </row>
    <row r="48" spans="1:11" x14ac:dyDescent="0.25">
      <c r="A48" s="476" t="s">
        <v>261</v>
      </c>
      <c r="B48" s="477"/>
      <c r="C48" s="477"/>
      <c r="D48" s="477"/>
      <c r="E48" s="477"/>
      <c r="F48" s="477"/>
      <c r="G48" s="477"/>
      <c r="H48" s="477"/>
      <c r="I48" s="477"/>
      <c r="J48" s="486"/>
    </row>
    <row r="49" spans="1:11" s="8" customFormat="1" ht="150.75" customHeight="1" x14ac:dyDescent="0.25">
      <c r="A49" s="156" t="s">
        <v>48</v>
      </c>
      <c r="B49" s="133">
        <f>SUM(B50:B53)</f>
        <v>105966.40000000001</v>
      </c>
      <c r="C49" s="133">
        <f>SUM(C50:C53)</f>
        <v>34628</v>
      </c>
      <c r="D49" s="133">
        <f>C49/B49*100</f>
        <v>32.6782829274185</v>
      </c>
      <c r="E49" s="133">
        <f>SUM(E50:E53)</f>
        <v>3051.7</v>
      </c>
      <c r="F49" s="133">
        <f>E49/B49*100</f>
        <v>2.8798751302299594</v>
      </c>
      <c r="G49" s="133">
        <f>SUM(G50:G53)</f>
        <v>19473.600000000002</v>
      </c>
      <c r="H49" s="133">
        <f>G49/B49*100</f>
        <v>18.377145963248729</v>
      </c>
      <c r="I49" s="133">
        <f>B49-G49</f>
        <v>86492.800000000003</v>
      </c>
      <c r="J49" s="568" t="s">
        <v>290</v>
      </c>
      <c r="K49" s="14" t="s">
        <v>21</v>
      </c>
    </row>
    <row r="50" spans="1:11" s="8" customFormat="1" ht="19.5" x14ac:dyDescent="0.25">
      <c r="A50" s="61" t="s">
        <v>0</v>
      </c>
      <c r="B50" s="133">
        <f t="shared" ref="B50:C53" si="7">B56+B61</f>
        <v>0</v>
      </c>
      <c r="C50" s="133">
        <f>C56+C61</f>
        <v>0</v>
      </c>
      <c r="D50" s="133">
        <v>0</v>
      </c>
      <c r="E50" s="133">
        <v>0</v>
      </c>
      <c r="F50" s="133">
        <v>0</v>
      </c>
      <c r="G50" s="133">
        <f>G56+G61</f>
        <v>0</v>
      </c>
      <c r="H50" s="133">
        <v>0</v>
      </c>
      <c r="I50" s="133">
        <f>B50-G50</f>
        <v>0</v>
      </c>
      <c r="J50" s="569"/>
    </row>
    <row r="51" spans="1:11" s="8" customFormat="1" ht="19.5" x14ac:dyDescent="0.25">
      <c r="A51" s="61" t="s">
        <v>1</v>
      </c>
      <c r="B51" s="133">
        <f t="shared" si="7"/>
        <v>103830.40000000001</v>
      </c>
      <c r="C51" s="133">
        <f>C57+C62</f>
        <v>34628</v>
      </c>
      <c r="D51" s="133">
        <f>C51/B51*100</f>
        <v>33.350540882053807</v>
      </c>
      <c r="E51" s="133">
        <f>SUM(E52:E55)</f>
        <v>3051.7</v>
      </c>
      <c r="F51" s="133">
        <f>E51/B51*100</f>
        <v>2.9391199494560354</v>
      </c>
      <c r="G51" s="133">
        <f>G57+G62</f>
        <v>19473.600000000002</v>
      </c>
      <c r="H51" s="133">
        <f>G51/B51*100</f>
        <v>18.75520078897895</v>
      </c>
      <c r="I51" s="133">
        <f>B51-G51</f>
        <v>84356.800000000003</v>
      </c>
      <c r="J51" s="569"/>
    </row>
    <row r="52" spans="1:11" s="8" customFormat="1" x14ac:dyDescent="0.25">
      <c r="A52" s="62" t="s">
        <v>2</v>
      </c>
      <c r="B52" s="132">
        <f t="shared" si="7"/>
        <v>2136</v>
      </c>
      <c r="C52" s="132">
        <v>0</v>
      </c>
      <c r="D52" s="132">
        <f>C52/B52*100</f>
        <v>0</v>
      </c>
      <c r="E52" s="132">
        <v>0</v>
      </c>
      <c r="F52" s="132">
        <v>0</v>
      </c>
      <c r="G52" s="132">
        <v>0</v>
      </c>
      <c r="H52" s="132">
        <f>G52/B52*100</f>
        <v>0</v>
      </c>
      <c r="I52" s="132">
        <f>B52-G52</f>
        <v>2136</v>
      </c>
      <c r="J52" s="569"/>
    </row>
    <row r="53" spans="1:11" s="8" customFormat="1" x14ac:dyDescent="0.25">
      <c r="A53" s="60" t="s">
        <v>3</v>
      </c>
      <c r="B53" s="132">
        <f t="shared" si="7"/>
        <v>0</v>
      </c>
      <c r="C53" s="132">
        <f t="shared" si="7"/>
        <v>0</v>
      </c>
      <c r="D53" s="132">
        <v>0</v>
      </c>
      <c r="E53" s="132">
        <f>E59+E64</f>
        <v>0</v>
      </c>
      <c r="F53" s="132">
        <v>0</v>
      </c>
      <c r="G53" s="132">
        <f>G59+G64</f>
        <v>0</v>
      </c>
      <c r="H53" s="132">
        <v>0</v>
      </c>
      <c r="I53" s="132">
        <f>B53-G53</f>
        <v>0</v>
      </c>
      <c r="J53" s="570"/>
    </row>
    <row r="54" spans="1:11" s="8" customFormat="1" x14ac:dyDescent="0.25">
      <c r="A54" s="63" t="s">
        <v>38</v>
      </c>
      <c r="B54" s="133"/>
      <c r="C54" s="133"/>
      <c r="D54" s="133"/>
      <c r="E54" s="133"/>
      <c r="F54" s="133"/>
      <c r="G54" s="133"/>
      <c r="H54" s="133"/>
      <c r="I54" s="133"/>
      <c r="J54" s="127"/>
    </row>
    <row r="55" spans="1:11" s="8" customFormat="1" x14ac:dyDescent="0.25">
      <c r="A55" s="98" t="s">
        <v>39</v>
      </c>
      <c r="B55" s="133">
        <f>SUM(B56:B59)</f>
        <v>12159.1</v>
      </c>
      <c r="C55" s="133">
        <f>SUM(C56:C59)</f>
        <v>12159.1</v>
      </c>
      <c r="D55" s="133">
        <f>C55/B55*100</f>
        <v>100</v>
      </c>
      <c r="E55" s="133">
        <f>SUM(E56:E59)</f>
        <v>3051.7</v>
      </c>
      <c r="F55" s="133">
        <f>E55/B55*100</f>
        <v>25.098074693028266</v>
      </c>
      <c r="G55" s="133">
        <f>SUM(G56:G59)</f>
        <v>3051.7</v>
      </c>
      <c r="H55" s="133">
        <f>G55/B55*100</f>
        <v>25.098074693028266</v>
      </c>
      <c r="I55" s="133">
        <f t="shared" ref="I55:I64" si="8">B55-G55</f>
        <v>9107.4000000000015</v>
      </c>
      <c r="J55" s="561" t="s">
        <v>211</v>
      </c>
      <c r="K55" s="14" t="s">
        <v>32</v>
      </c>
    </row>
    <row r="56" spans="1:11" s="8" customFormat="1" ht="19.5" x14ac:dyDescent="0.25">
      <c r="A56" s="61" t="s">
        <v>0</v>
      </c>
      <c r="B56" s="133">
        <v>0</v>
      </c>
      <c r="C56" s="133">
        <v>0</v>
      </c>
      <c r="D56" s="133">
        <v>0</v>
      </c>
      <c r="E56" s="133">
        <v>0</v>
      </c>
      <c r="F56" s="133">
        <v>0</v>
      </c>
      <c r="G56" s="133">
        <v>0</v>
      </c>
      <c r="H56" s="133">
        <v>0</v>
      </c>
      <c r="I56" s="133">
        <f t="shared" si="8"/>
        <v>0</v>
      </c>
      <c r="J56" s="562"/>
    </row>
    <row r="57" spans="1:11" s="8" customFormat="1" ht="19.5" x14ac:dyDescent="0.25">
      <c r="A57" s="61" t="s">
        <v>1</v>
      </c>
      <c r="B57" s="133">
        <v>12159.1</v>
      </c>
      <c r="C57" s="133">
        <v>12159.1</v>
      </c>
      <c r="D57" s="133">
        <f>C57/B57*100</f>
        <v>100</v>
      </c>
      <c r="E57" s="133">
        <v>3051.7</v>
      </c>
      <c r="F57" s="133">
        <f>E57/B57*100</f>
        <v>25.098074693028266</v>
      </c>
      <c r="G57" s="133">
        <v>3051.7</v>
      </c>
      <c r="H57" s="133">
        <f>G57/B57*100</f>
        <v>25.098074693028266</v>
      </c>
      <c r="I57" s="133">
        <f t="shared" si="8"/>
        <v>9107.4000000000015</v>
      </c>
      <c r="J57" s="562"/>
    </row>
    <row r="58" spans="1:11" s="8" customFormat="1" x14ac:dyDescent="0.25">
      <c r="A58" s="62" t="s">
        <v>2</v>
      </c>
      <c r="B58" s="132">
        <v>0</v>
      </c>
      <c r="C58" s="132">
        <v>0</v>
      </c>
      <c r="D58" s="132">
        <v>0</v>
      </c>
      <c r="E58" s="132">
        <v>0</v>
      </c>
      <c r="F58" s="132">
        <v>0</v>
      </c>
      <c r="G58" s="132">
        <v>0</v>
      </c>
      <c r="H58" s="132">
        <v>0</v>
      </c>
      <c r="I58" s="132">
        <f t="shared" si="8"/>
        <v>0</v>
      </c>
      <c r="J58" s="562"/>
    </row>
    <row r="59" spans="1:11" s="8" customFormat="1" x14ac:dyDescent="0.25">
      <c r="A59" s="60" t="s">
        <v>3</v>
      </c>
      <c r="B59" s="132">
        <v>0</v>
      </c>
      <c r="C59" s="132">
        <v>0</v>
      </c>
      <c r="D59" s="132">
        <v>0</v>
      </c>
      <c r="E59" s="132">
        <v>0</v>
      </c>
      <c r="F59" s="132">
        <v>0</v>
      </c>
      <c r="G59" s="132">
        <v>0</v>
      </c>
      <c r="H59" s="132">
        <v>0</v>
      </c>
      <c r="I59" s="132">
        <f t="shared" si="8"/>
        <v>0</v>
      </c>
      <c r="J59" s="563"/>
    </row>
    <row r="60" spans="1:11" s="8" customFormat="1" ht="45.75" customHeight="1" x14ac:dyDescent="0.25">
      <c r="A60" s="17" t="s">
        <v>40</v>
      </c>
      <c r="B60" s="133">
        <f>SUM(B61:B64)</f>
        <v>93807.3</v>
      </c>
      <c r="C60" s="133">
        <f>SUM(C61:C64)</f>
        <v>22468.9</v>
      </c>
      <c r="D60" s="133">
        <f>C60/B60*100</f>
        <v>23.952187089917309</v>
      </c>
      <c r="E60" s="133">
        <f>SUM(E61:E64)</f>
        <v>16421.900000000001</v>
      </c>
      <c r="F60" s="133">
        <f>E60/B60*100</f>
        <v>17.50599367000223</v>
      </c>
      <c r="G60" s="133">
        <f>SUM(G61:G64)</f>
        <v>16421.900000000001</v>
      </c>
      <c r="H60" s="133">
        <f>G60/B60*100</f>
        <v>17.50599367000223</v>
      </c>
      <c r="I60" s="133">
        <f t="shared" si="8"/>
        <v>77385.399999999994</v>
      </c>
      <c r="J60" s="561" t="s">
        <v>212</v>
      </c>
      <c r="K60" s="14" t="s">
        <v>41</v>
      </c>
    </row>
    <row r="61" spans="1:11" s="8" customFormat="1" ht="19.5" x14ac:dyDescent="0.25">
      <c r="A61" s="61" t="s">
        <v>0</v>
      </c>
      <c r="B61" s="133">
        <v>0</v>
      </c>
      <c r="C61" s="133">
        <v>0</v>
      </c>
      <c r="D61" s="133">
        <v>0</v>
      </c>
      <c r="E61" s="133">
        <v>0</v>
      </c>
      <c r="F61" s="133">
        <v>0</v>
      </c>
      <c r="G61" s="133">
        <v>0</v>
      </c>
      <c r="H61" s="133">
        <v>0</v>
      </c>
      <c r="I61" s="133">
        <f t="shared" si="8"/>
        <v>0</v>
      </c>
      <c r="J61" s="562"/>
    </row>
    <row r="62" spans="1:11" s="8" customFormat="1" ht="19.5" x14ac:dyDescent="0.25">
      <c r="A62" s="61" t="s">
        <v>1</v>
      </c>
      <c r="B62" s="133">
        <v>91671.3</v>
      </c>
      <c r="C62" s="133">
        <v>22468.9</v>
      </c>
      <c r="D62" s="133">
        <f>C62/B62*100</f>
        <v>24.51028838905961</v>
      </c>
      <c r="E62" s="133">
        <v>16421.900000000001</v>
      </c>
      <c r="F62" s="133">
        <f>E62/B62*100</f>
        <v>17.913894534058098</v>
      </c>
      <c r="G62" s="133">
        <v>16421.900000000001</v>
      </c>
      <c r="H62" s="133">
        <f>G62/B62*100</f>
        <v>17.913894534058098</v>
      </c>
      <c r="I62" s="133">
        <f t="shared" si="8"/>
        <v>75249.399999999994</v>
      </c>
      <c r="J62" s="562"/>
    </row>
    <row r="63" spans="1:11" s="8" customFormat="1" x14ac:dyDescent="0.25">
      <c r="A63" s="62" t="s">
        <v>2</v>
      </c>
      <c r="B63" s="132">
        <v>2136</v>
      </c>
      <c r="C63" s="132">
        <v>0</v>
      </c>
      <c r="D63" s="132">
        <v>0</v>
      </c>
      <c r="E63" s="132">
        <v>0</v>
      </c>
      <c r="F63" s="132">
        <v>0</v>
      </c>
      <c r="G63" s="132">
        <v>0</v>
      </c>
      <c r="H63" s="132">
        <f>G63/B63*100</f>
        <v>0</v>
      </c>
      <c r="I63" s="132">
        <f t="shared" si="8"/>
        <v>2136</v>
      </c>
      <c r="J63" s="562"/>
    </row>
    <row r="64" spans="1:11" x14ac:dyDescent="0.25">
      <c r="A64" s="60" t="s">
        <v>3</v>
      </c>
      <c r="B64" s="132">
        <v>0</v>
      </c>
      <c r="C64" s="132">
        <v>0</v>
      </c>
      <c r="D64" s="132">
        <v>0</v>
      </c>
      <c r="E64" s="132">
        <v>0</v>
      </c>
      <c r="F64" s="132">
        <v>0</v>
      </c>
      <c r="G64" s="132">
        <v>0</v>
      </c>
      <c r="H64" s="132">
        <v>0</v>
      </c>
      <c r="I64" s="132">
        <f t="shared" si="8"/>
        <v>0</v>
      </c>
      <c r="J64" s="563"/>
      <c r="K64" s="33"/>
    </row>
    <row r="65" spans="1:12" s="32" customFormat="1" x14ac:dyDescent="0.25">
      <c r="A65" s="491" t="s">
        <v>258</v>
      </c>
      <c r="B65" s="492"/>
      <c r="C65" s="492"/>
      <c r="D65" s="492"/>
      <c r="E65" s="492"/>
      <c r="F65" s="492"/>
      <c r="G65" s="492"/>
      <c r="H65" s="492"/>
      <c r="I65" s="492"/>
      <c r="J65" s="493"/>
    </row>
    <row r="66" spans="1:12" s="34" customFormat="1" x14ac:dyDescent="0.25">
      <c r="A66" s="403" t="s">
        <v>11</v>
      </c>
      <c r="B66" s="404"/>
      <c r="C66" s="404"/>
      <c r="D66" s="404"/>
      <c r="E66" s="404"/>
      <c r="F66" s="404"/>
      <c r="G66" s="404"/>
      <c r="H66" s="404"/>
      <c r="I66" s="404"/>
      <c r="J66" s="405"/>
    </row>
    <row r="67" spans="1:12" s="34" customFormat="1" x14ac:dyDescent="0.25">
      <c r="A67" s="403" t="s">
        <v>218</v>
      </c>
      <c r="B67" s="404"/>
      <c r="C67" s="404"/>
      <c r="D67" s="404"/>
      <c r="E67" s="404"/>
      <c r="F67" s="404"/>
      <c r="G67" s="404"/>
      <c r="H67" s="404"/>
      <c r="I67" s="404"/>
      <c r="J67" s="405"/>
      <c r="K67" s="35"/>
    </row>
    <row r="68" spans="1:12" x14ac:dyDescent="0.25">
      <c r="A68" s="484" t="s">
        <v>49</v>
      </c>
      <c r="B68" s="485"/>
      <c r="C68" s="485"/>
      <c r="D68" s="485"/>
      <c r="E68" s="485"/>
      <c r="F68" s="485"/>
      <c r="G68" s="485"/>
      <c r="H68" s="485"/>
      <c r="I68" s="485"/>
      <c r="J68" s="489"/>
    </row>
    <row r="69" spans="1:12" s="19" customFormat="1" x14ac:dyDescent="0.25">
      <c r="A69" s="468" t="s">
        <v>8</v>
      </c>
      <c r="B69" s="469"/>
      <c r="C69" s="469"/>
      <c r="D69" s="469"/>
      <c r="E69" s="469"/>
      <c r="F69" s="469"/>
      <c r="G69" s="469"/>
      <c r="H69" s="469"/>
      <c r="I69" s="469"/>
      <c r="J69" s="470"/>
    </row>
    <row r="70" spans="1:12" s="1" customFormat="1" x14ac:dyDescent="0.25">
      <c r="A70" s="484" t="s">
        <v>50</v>
      </c>
      <c r="B70" s="485"/>
      <c r="C70" s="485"/>
      <c r="D70" s="485"/>
      <c r="E70" s="485"/>
      <c r="F70" s="485"/>
      <c r="G70" s="485"/>
      <c r="H70" s="485"/>
      <c r="I70" s="485"/>
      <c r="J70" s="489"/>
    </row>
    <row r="71" spans="1:12" s="36" customFormat="1" x14ac:dyDescent="0.25">
      <c r="A71" s="393" t="s">
        <v>12</v>
      </c>
      <c r="B71" s="394"/>
      <c r="C71" s="394"/>
      <c r="D71" s="394"/>
      <c r="E71" s="394"/>
      <c r="F71" s="394"/>
      <c r="G71" s="394"/>
      <c r="H71" s="394"/>
      <c r="I71" s="394"/>
      <c r="J71" s="395"/>
    </row>
    <row r="72" spans="1:12" s="37" customFormat="1" x14ac:dyDescent="0.25">
      <c r="A72" s="420" t="s">
        <v>219</v>
      </c>
      <c r="B72" s="421"/>
      <c r="C72" s="421"/>
      <c r="D72" s="421"/>
      <c r="E72" s="421"/>
      <c r="F72" s="421"/>
      <c r="G72" s="421"/>
      <c r="H72" s="421"/>
      <c r="I72" s="421"/>
      <c r="J72" s="422"/>
    </row>
    <row r="73" spans="1:12" ht="56.25" x14ac:dyDescent="0.25">
      <c r="A73" s="156" t="s">
        <v>51</v>
      </c>
      <c r="B73" s="133">
        <f>SUM(B74:B77)</f>
        <v>118497.2</v>
      </c>
      <c r="C73" s="133">
        <f>SUM(C74:C77)</f>
        <v>101462.90000000001</v>
      </c>
      <c r="D73" s="133">
        <f>C73/B73*100</f>
        <v>85.624723622161554</v>
      </c>
      <c r="E73" s="133">
        <f>SUM(E74:E77)</f>
        <v>101462.90000000001</v>
      </c>
      <c r="F73" s="133">
        <f>E73/B73*100</f>
        <v>85.624723622161554</v>
      </c>
      <c r="G73" s="133">
        <f>SUM(G74:G77)</f>
        <v>101462.90000000001</v>
      </c>
      <c r="H73" s="133">
        <f>G73/B73*100</f>
        <v>85.624723622161554</v>
      </c>
      <c r="I73" s="133">
        <f>B73-G73</f>
        <v>17034.299999999988</v>
      </c>
      <c r="J73" s="561" t="s">
        <v>291</v>
      </c>
      <c r="K73" s="590" t="s">
        <v>44</v>
      </c>
      <c r="L73" s="590" t="s">
        <v>17</v>
      </c>
    </row>
    <row r="74" spans="1:12" ht="19.5" x14ac:dyDescent="0.25">
      <c r="A74" s="64" t="s">
        <v>0</v>
      </c>
      <c r="B74" s="133">
        <v>0</v>
      </c>
      <c r="C74" s="133">
        <v>0</v>
      </c>
      <c r="D74" s="133">
        <v>0</v>
      </c>
      <c r="E74" s="133">
        <v>0</v>
      </c>
      <c r="F74" s="133">
        <v>0</v>
      </c>
      <c r="G74" s="133">
        <v>0</v>
      </c>
      <c r="H74" s="133">
        <v>0</v>
      </c>
      <c r="I74" s="133">
        <f>B74-G74</f>
        <v>0</v>
      </c>
      <c r="J74" s="562"/>
      <c r="K74" s="590"/>
      <c r="L74" s="590"/>
    </row>
    <row r="75" spans="1:12" ht="19.5" x14ac:dyDescent="0.25">
      <c r="A75" s="64" t="s">
        <v>1</v>
      </c>
      <c r="B75" s="133">
        <v>111387.4</v>
      </c>
      <c r="C75" s="133">
        <v>95375.1</v>
      </c>
      <c r="D75" s="133">
        <f>C75/B75*100</f>
        <v>85.624675681450512</v>
      </c>
      <c r="E75" s="133">
        <v>95375.1</v>
      </c>
      <c r="F75" s="133">
        <f>E75/B75*100</f>
        <v>85.624675681450512</v>
      </c>
      <c r="G75" s="133">
        <v>95375.1</v>
      </c>
      <c r="H75" s="133">
        <f>G75/B75*100</f>
        <v>85.624675681450512</v>
      </c>
      <c r="I75" s="133">
        <f>B75-G75</f>
        <v>16012.299999999988</v>
      </c>
      <c r="J75" s="562"/>
      <c r="K75" s="590"/>
      <c r="L75" s="590"/>
    </row>
    <row r="76" spans="1:12" x14ac:dyDescent="0.25">
      <c r="A76" s="65" t="s">
        <v>2</v>
      </c>
      <c r="B76" s="132">
        <v>7109.8</v>
      </c>
      <c r="C76" s="132">
        <v>6087.8</v>
      </c>
      <c r="D76" s="132">
        <f>C76/B76*100</f>
        <v>85.625474696897243</v>
      </c>
      <c r="E76" s="132">
        <v>6087.8</v>
      </c>
      <c r="F76" s="132">
        <f>E76/B76*100</f>
        <v>85.625474696897243</v>
      </c>
      <c r="G76" s="132">
        <v>6087.8</v>
      </c>
      <c r="H76" s="132">
        <f>G76/B76*100</f>
        <v>85.625474696897243</v>
      </c>
      <c r="I76" s="132">
        <f>B76-G76</f>
        <v>1022</v>
      </c>
      <c r="J76" s="562"/>
      <c r="K76" s="590"/>
      <c r="L76" s="590"/>
    </row>
    <row r="77" spans="1:12" x14ac:dyDescent="0.25">
      <c r="A77" s="60" t="s">
        <v>3</v>
      </c>
      <c r="B77" s="132">
        <v>0</v>
      </c>
      <c r="C77" s="132">
        <v>0</v>
      </c>
      <c r="D77" s="132">
        <v>0</v>
      </c>
      <c r="E77" s="132">
        <v>0</v>
      </c>
      <c r="F77" s="132">
        <v>0</v>
      </c>
      <c r="G77" s="132">
        <v>0</v>
      </c>
      <c r="H77" s="132">
        <v>0</v>
      </c>
      <c r="I77" s="132">
        <f>B77-G77</f>
        <v>0</v>
      </c>
      <c r="J77" s="563"/>
      <c r="K77" s="38"/>
      <c r="L77" s="38"/>
    </row>
    <row r="78" spans="1:12" x14ac:dyDescent="0.25">
      <c r="A78" s="491" t="s">
        <v>263</v>
      </c>
      <c r="B78" s="492"/>
      <c r="C78" s="492"/>
      <c r="D78" s="492"/>
      <c r="E78" s="492"/>
      <c r="F78" s="492"/>
      <c r="G78" s="492"/>
      <c r="H78" s="492"/>
      <c r="I78" s="492"/>
      <c r="J78" s="493"/>
    </row>
    <row r="79" spans="1:12" x14ac:dyDescent="0.25">
      <c r="A79" s="481" t="s">
        <v>264</v>
      </c>
      <c r="B79" s="482"/>
      <c r="C79" s="482"/>
      <c r="D79" s="482"/>
      <c r="E79" s="482"/>
      <c r="F79" s="482"/>
      <c r="G79" s="482"/>
      <c r="H79" s="482"/>
      <c r="I79" s="482"/>
      <c r="J79" s="483"/>
      <c r="K79" s="2" t="s">
        <v>33</v>
      </c>
    </row>
    <row r="80" spans="1:12" x14ac:dyDescent="0.25">
      <c r="A80" s="484" t="s">
        <v>265</v>
      </c>
      <c r="B80" s="485"/>
      <c r="C80" s="485"/>
      <c r="D80" s="485"/>
      <c r="E80" s="485"/>
      <c r="F80" s="485"/>
      <c r="G80" s="485"/>
      <c r="H80" s="485"/>
      <c r="I80" s="485"/>
      <c r="J80" s="489"/>
    </row>
    <row r="81" spans="1:11" x14ac:dyDescent="0.25">
      <c r="A81" s="468" t="s">
        <v>266</v>
      </c>
      <c r="B81" s="469"/>
      <c r="C81" s="469"/>
      <c r="D81" s="469"/>
      <c r="E81" s="469"/>
      <c r="F81" s="469"/>
      <c r="G81" s="469"/>
      <c r="H81" s="469"/>
      <c r="I81" s="469"/>
      <c r="J81" s="470"/>
      <c r="K81" s="2" t="s">
        <v>34</v>
      </c>
    </row>
    <row r="82" spans="1:11" x14ac:dyDescent="0.25">
      <c r="A82" s="484" t="s">
        <v>267</v>
      </c>
      <c r="B82" s="485"/>
      <c r="C82" s="485"/>
      <c r="D82" s="485"/>
      <c r="E82" s="485"/>
      <c r="F82" s="485"/>
      <c r="G82" s="485"/>
      <c r="H82" s="485"/>
      <c r="I82" s="485"/>
      <c r="J82" s="489"/>
    </row>
    <row r="83" spans="1:11" x14ac:dyDescent="0.25">
      <c r="A83" s="474" t="s">
        <v>153</v>
      </c>
      <c r="B83" s="475"/>
      <c r="C83" s="475"/>
      <c r="D83" s="475"/>
      <c r="E83" s="475"/>
      <c r="F83" s="475"/>
      <c r="G83" s="475"/>
      <c r="H83" s="475"/>
      <c r="I83" s="475"/>
      <c r="J83" s="490"/>
    </row>
    <row r="84" spans="1:11" x14ac:dyDescent="0.25">
      <c r="A84" s="471" t="s">
        <v>267</v>
      </c>
      <c r="B84" s="472"/>
      <c r="C84" s="472"/>
      <c r="D84" s="472"/>
      <c r="E84" s="472"/>
      <c r="F84" s="472"/>
      <c r="G84" s="472"/>
      <c r="H84" s="472"/>
      <c r="I84" s="472"/>
      <c r="J84" s="473"/>
    </row>
    <row r="85" spans="1:11" x14ac:dyDescent="0.25">
      <c r="A85" s="506" t="s">
        <v>35</v>
      </c>
      <c r="B85" s="507"/>
      <c r="C85" s="507"/>
      <c r="D85" s="507"/>
      <c r="E85" s="507"/>
      <c r="F85" s="507"/>
      <c r="G85" s="507"/>
      <c r="H85" s="507"/>
      <c r="I85" s="507"/>
      <c r="J85" s="508"/>
    </row>
    <row r="86" spans="1:11" s="8" customFormat="1" x14ac:dyDescent="0.25">
      <c r="A86" s="403" t="s">
        <v>14</v>
      </c>
      <c r="B86" s="404"/>
      <c r="C86" s="404"/>
      <c r="D86" s="404"/>
      <c r="E86" s="404"/>
      <c r="F86" s="404"/>
      <c r="G86" s="404"/>
      <c r="H86" s="404"/>
      <c r="I86" s="404"/>
      <c r="J86" s="405"/>
    </row>
    <row r="87" spans="1:11" x14ac:dyDescent="0.25">
      <c r="A87" s="403" t="s">
        <v>36</v>
      </c>
      <c r="B87" s="404"/>
      <c r="C87" s="404"/>
      <c r="D87" s="404"/>
      <c r="E87" s="404"/>
      <c r="F87" s="404"/>
      <c r="G87" s="404"/>
      <c r="H87" s="404"/>
      <c r="I87" s="404"/>
      <c r="J87" s="405"/>
    </row>
    <row r="88" spans="1:11" ht="56.25" x14ac:dyDescent="0.25">
      <c r="A88" s="153" t="s">
        <v>52</v>
      </c>
      <c r="B88" s="133">
        <f>SUM(B89:B92)</f>
        <v>526916.80000000005</v>
      </c>
      <c r="C88" s="133">
        <f>SUM(C89:C92)</f>
        <v>164552.09999999998</v>
      </c>
      <c r="D88" s="133">
        <f>C88/B88*100</f>
        <v>31.229237708875473</v>
      </c>
      <c r="E88" s="133">
        <f>SUM(E89:E92)</f>
        <v>164521.09999999998</v>
      </c>
      <c r="F88" s="133">
        <f>E88/B88*100</f>
        <v>31.223354427112582</v>
      </c>
      <c r="G88" s="133">
        <f>SUM(G89:G92)</f>
        <v>164521.09999999998</v>
      </c>
      <c r="H88" s="133">
        <f>G88/B88*100</f>
        <v>31.223354427112582</v>
      </c>
      <c r="I88" s="133">
        <f>B88-G88</f>
        <v>362395.70000000007</v>
      </c>
      <c r="J88" s="561" t="s">
        <v>292</v>
      </c>
      <c r="K88" s="587" t="s">
        <v>32</v>
      </c>
    </row>
    <row r="89" spans="1:11" s="7" customFormat="1" ht="19.5" x14ac:dyDescent="0.25">
      <c r="A89" s="64" t="s">
        <v>0</v>
      </c>
      <c r="B89" s="133">
        <v>0</v>
      </c>
      <c r="C89" s="133">
        <v>0</v>
      </c>
      <c r="D89" s="133">
        <v>0</v>
      </c>
      <c r="E89" s="133">
        <v>0</v>
      </c>
      <c r="F89" s="133">
        <v>0</v>
      </c>
      <c r="G89" s="133">
        <v>0</v>
      </c>
      <c r="H89" s="133">
        <v>0</v>
      </c>
      <c r="I89" s="133">
        <f>B89-G89</f>
        <v>0</v>
      </c>
      <c r="J89" s="562"/>
      <c r="K89" s="587"/>
    </row>
    <row r="90" spans="1:11" s="4" customFormat="1" ht="19.5" x14ac:dyDescent="0.25">
      <c r="A90" s="66" t="s">
        <v>1</v>
      </c>
      <c r="B90" s="133">
        <v>495301.8</v>
      </c>
      <c r="C90" s="133">
        <v>154649.79999999999</v>
      </c>
      <c r="D90" s="133">
        <f>C90/B90*100</f>
        <v>31.223347058298597</v>
      </c>
      <c r="E90" s="133">
        <v>154649.79999999999</v>
      </c>
      <c r="F90" s="133">
        <f>E90/B90*100</f>
        <v>31.223347058298597</v>
      </c>
      <c r="G90" s="133">
        <v>154649.79999999999</v>
      </c>
      <c r="H90" s="133">
        <f>G90/B90*100</f>
        <v>31.223347058298597</v>
      </c>
      <c r="I90" s="133">
        <f>B90-G90</f>
        <v>340652</v>
      </c>
      <c r="J90" s="562"/>
      <c r="K90" s="587"/>
    </row>
    <row r="91" spans="1:11" x14ac:dyDescent="0.25">
      <c r="A91" s="67" t="s">
        <v>2</v>
      </c>
      <c r="B91" s="132">
        <v>31615</v>
      </c>
      <c r="C91" s="132">
        <v>9902.2999999999993</v>
      </c>
      <c r="D91" s="132">
        <f>C91/B91*100</f>
        <v>31.3215245927566</v>
      </c>
      <c r="E91" s="132">
        <v>9871.2999999999993</v>
      </c>
      <c r="F91" s="132">
        <f>E91/B91*100</f>
        <v>31.223469871896249</v>
      </c>
      <c r="G91" s="132">
        <v>9871.2999999999993</v>
      </c>
      <c r="H91" s="132">
        <f>G91/B91*100</f>
        <v>31.223469871896249</v>
      </c>
      <c r="I91" s="132">
        <f>B91-G91</f>
        <v>21743.7</v>
      </c>
      <c r="J91" s="562"/>
      <c r="K91" s="587"/>
    </row>
    <row r="92" spans="1:11" x14ac:dyDescent="0.25">
      <c r="A92" s="60" t="s">
        <v>3</v>
      </c>
      <c r="B92" s="132">
        <v>0</v>
      </c>
      <c r="C92" s="132">
        <v>0</v>
      </c>
      <c r="D92" s="132">
        <v>0</v>
      </c>
      <c r="E92" s="132">
        <v>0</v>
      </c>
      <c r="F92" s="132">
        <v>0</v>
      </c>
      <c r="G92" s="132">
        <v>0</v>
      </c>
      <c r="H92" s="132">
        <v>0</v>
      </c>
      <c r="I92" s="132">
        <f>B92-G92</f>
        <v>0</v>
      </c>
      <c r="J92" s="563"/>
      <c r="K92" s="39"/>
    </row>
    <row r="93" spans="1:11" s="32" customFormat="1" ht="20.100000000000001" customHeight="1" x14ac:dyDescent="0.25">
      <c r="A93" s="491" t="s">
        <v>208</v>
      </c>
      <c r="B93" s="492"/>
      <c r="C93" s="492"/>
      <c r="D93" s="492"/>
      <c r="E93" s="492"/>
      <c r="F93" s="492"/>
      <c r="G93" s="492"/>
      <c r="H93" s="492"/>
      <c r="I93" s="492"/>
      <c r="J93" s="493"/>
      <c r="K93" s="32" t="s">
        <v>32</v>
      </c>
    </row>
    <row r="94" spans="1:11" s="6" customFormat="1" ht="20.100000000000001" customHeight="1" x14ac:dyDescent="0.25">
      <c r="A94" s="403" t="s">
        <v>209</v>
      </c>
      <c r="B94" s="404"/>
      <c r="C94" s="404"/>
      <c r="D94" s="404"/>
      <c r="E94" s="404"/>
      <c r="F94" s="404"/>
      <c r="G94" s="404"/>
      <c r="H94" s="404"/>
      <c r="I94" s="404"/>
      <c r="J94" s="405"/>
    </row>
    <row r="95" spans="1:11" s="6" customFormat="1" ht="20.100000000000001" customHeight="1" x14ac:dyDescent="0.25">
      <c r="A95" s="403" t="s">
        <v>210</v>
      </c>
      <c r="B95" s="404"/>
      <c r="C95" s="404"/>
      <c r="D95" s="404"/>
      <c r="E95" s="404"/>
      <c r="F95" s="404"/>
      <c r="G95" s="404"/>
      <c r="H95" s="404"/>
      <c r="I95" s="404"/>
      <c r="J95" s="405"/>
    </row>
    <row r="96" spans="1:11" ht="63" customHeight="1" x14ac:dyDescent="0.25">
      <c r="A96" s="153" t="s">
        <v>284</v>
      </c>
      <c r="B96" s="133">
        <f>SUM(B97:B100)</f>
        <v>10000</v>
      </c>
      <c r="C96" s="133">
        <f>SUM(C97:C100)</f>
        <v>0</v>
      </c>
      <c r="D96" s="133">
        <f>C96/B96*100</f>
        <v>0</v>
      </c>
      <c r="E96" s="133">
        <f>E97+E98+E99+E100</f>
        <v>0</v>
      </c>
      <c r="F96" s="133">
        <f>E96/B96*100</f>
        <v>0</v>
      </c>
      <c r="G96" s="133">
        <f>G97+G98+G99+G100</f>
        <v>0</v>
      </c>
      <c r="H96" s="133">
        <f>G96/B96*100</f>
        <v>0</v>
      </c>
      <c r="I96" s="133">
        <f>B96-G96</f>
        <v>10000</v>
      </c>
      <c r="J96" s="561" t="s">
        <v>283</v>
      </c>
      <c r="K96" s="15" t="s">
        <v>32</v>
      </c>
    </row>
    <row r="97" spans="1:11" ht="19.5" x14ac:dyDescent="0.25">
      <c r="A97" s="58" t="s">
        <v>0</v>
      </c>
      <c r="B97" s="133">
        <v>0</v>
      </c>
      <c r="C97" s="133">
        <v>0</v>
      </c>
      <c r="D97" s="133">
        <v>0</v>
      </c>
      <c r="E97" s="133">
        <v>0</v>
      </c>
      <c r="F97" s="133">
        <v>0</v>
      </c>
      <c r="G97" s="133">
        <v>0</v>
      </c>
      <c r="H97" s="133">
        <v>0</v>
      </c>
      <c r="I97" s="133">
        <f>B97-G97</f>
        <v>0</v>
      </c>
      <c r="J97" s="562"/>
    </row>
    <row r="98" spans="1:11" ht="19.5" x14ac:dyDescent="0.25">
      <c r="A98" s="58" t="s">
        <v>1</v>
      </c>
      <c r="B98" s="133">
        <v>9400</v>
      </c>
      <c r="C98" s="133">
        <v>0</v>
      </c>
      <c r="D98" s="133">
        <v>0</v>
      </c>
      <c r="E98" s="133">
        <v>0</v>
      </c>
      <c r="F98" s="133">
        <v>0</v>
      </c>
      <c r="G98" s="133">
        <v>0</v>
      </c>
      <c r="H98" s="133">
        <f>G98/B98*100</f>
        <v>0</v>
      </c>
      <c r="I98" s="133">
        <f>B98-G98</f>
        <v>9400</v>
      </c>
      <c r="J98" s="562"/>
    </row>
    <row r="99" spans="1:11" x14ac:dyDescent="0.25">
      <c r="A99" s="60" t="s">
        <v>2</v>
      </c>
      <c r="B99" s="132">
        <v>600</v>
      </c>
      <c r="C99" s="132">
        <v>0</v>
      </c>
      <c r="D99" s="132">
        <v>0</v>
      </c>
      <c r="E99" s="132">
        <v>0</v>
      </c>
      <c r="F99" s="132">
        <v>0</v>
      </c>
      <c r="G99" s="132">
        <v>0</v>
      </c>
      <c r="H99" s="132">
        <f>G99/B99*100</f>
        <v>0</v>
      </c>
      <c r="I99" s="132">
        <f>B99-G99</f>
        <v>600</v>
      </c>
      <c r="J99" s="562"/>
    </row>
    <row r="100" spans="1:11" x14ac:dyDescent="0.25">
      <c r="A100" s="60" t="s">
        <v>3</v>
      </c>
      <c r="B100" s="132">
        <v>0</v>
      </c>
      <c r="C100" s="132">
        <v>0</v>
      </c>
      <c r="D100" s="132">
        <v>0</v>
      </c>
      <c r="E100" s="132">
        <v>0</v>
      </c>
      <c r="F100" s="132">
        <v>0</v>
      </c>
      <c r="G100" s="132">
        <v>0</v>
      </c>
      <c r="H100" s="132">
        <v>0</v>
      </c>
      <c r="I100" s="132">
        <f>B100-G100</f>
        <v>0</v>
      </c>
      <c r="J100" s="563"/>
    </row>
    <row r="101" spans="1:11" s="19" customFormat="1" x14ac:dyDescent="0.25">
      <c r="A101" s="468" t="s">
        <v>224</v>
      </c>
      <c r="B101" s="469"/>
      <c r="C101" s="469"/>
      <c r="D101" s="469"/>
      <c r="E101" s="469"/>
      <c r="F101" s="469"/>
      <c r="G101" s="469"/>
      <c r="H101" s="469"/>
      <c r="I101" s="469"/>
      <c r="J101" s="470"/>
    </row>
    <row r="102" spans="1:11" x14ac:dyDescent="0.25">
      <c r="A102" s="584" t="s">
        <v>53</v>
      </c>
      <c r="B102" s="585"/>
      <c r="C102" s="585"/>
      <c r="D102" s="585"/>
      <c r="E102" s="585"/>
      <c r="F102" s="585"/>
      <c r="G102" s="585"/>
      <c r="H102" s="585"/>
      <c r="I102" s="585"/>
      <c r="J102" s="586"/>
    </row>
    <row r="103" spans="1:11" ht="18.75" customHeight="1" x14ac:dyDescent="0.25">
      <c r="A103" s="474" t="s">
        <v>141</v>
      </c>
      <c r="B103" s="475"/>
      <c r="C103" s="475"/>
      <c r="D103" s="475"/>
      <c r="E103" s="475"/>
      <c r="F103" s="475"/>
      <c r="G103" s="475"/>
      <c r="H103" s="475"/>
      <c r="I103" s="475"/>
      <c r="J103" s="490"/>
    </row>
    <row r="104" spans="1:11" x14ac:dyDescent="0.25">
      <c r="A104" s="476" t="s">
        <v>225</v>
      </c>
      <c r="B104" s="477"/>
      <c r="C104" s="477"/>
      <c r="D104" s="477"/>
      <c r="E104" s="477"/>
      <c r="F104" s="477"/>
      <c r="G104" s="477"/>
      <c r="H104" s="477"/>
      <c r="I104" s="477"/>
      <c r="J104" s="486"/>
    </row>
    <row r="105" spans="1:11" ht="112.5" x14ac:dyDescent="0.25">
      <c r="A105" s="153" t="s">
        <v>54</v>
      </c>
      <c r="B105" s="133">
        <f>SUM(B106:B109)</f>
        <v>16979.899999999998</v>
      </c>
      <c r="C105" s="133">
        <f>SUM(C106:C109)</f>
        <v>13297.9</v>
      </c>
      <c r="D105" s="133">
        <f>C105/B105*100</f>
        <v>78.315537782908024</v>
      </c>
      <c r="E105" s="133">
        <f>SUM(E106:E109)</f>
        <v>13297.9</v>
      </c>
      <c r="F105" s="133">
        <f>E105/B105*100</f>
        <v>78.315537782908024</v>
      </c>
      <c r="G105" s="133">
        <f>SUM(G106:G109)</f>
        <v>13297.9</v>
      </c>
      <c r="H105" s="136">
        <f>G105/B105*100</f>
        <v>78.315537782908024</v>
      </c>
      <c r="I105" s="133">
        <f>B105-G105</f>
        <v>3681.9999999999982</v>
      </c>
      <c r="J105" s="561" t="s">
        <v>293</v>
      </c>
      <c r="K105" s="583" t="s">
        <v>143</v>
      </c>
    </row>
    <row r="106" spans="1:11" ht="19.5" x14ac:dyDescent="0.25">
      <c r="A106" s="68" t="s">
        <v>0</v>
      </c>
      <c r="B106" s="133">
        <f>B112+B117</f>
        <v>0</v>
      </c>
      <c r="C106" s="133">
        <f>C112+C117</f>
        <v>0</v>
      </c>
      <c r="D106" s="133">
        <v>0</v>
      </c>
      <c r="E106" s="133">
        <f>E112+E117</f>
        <v>0</v>
      </c>
      <c r="F106" s="133">
        <v>0</v>
      </c>
      <c r="G106" s="133">
        <f>G112+G117</f>
        <v>0</v>
      </c>
      <c r="H106" s="137">
        <v>0</v>
      </c>
      <c r="I106" s="133">
        <f>B106-G106</f>
        <v>0</v>
      </c>
      <c r="J106" s="562"/>
      <c r="K106" s="583"/>
    </row>
    <row r="107" spans="1:11" ht="19.5" x14ac:dyDescent="0.25">
      <c r="A107" s="68" t="s">
        <v>1</v>
      </c>
      <c r="B107" s="133">
        <f>B113+B118</f>
        <v>16979.899999999998</v>
      </c>
      <c r="C107" s="133">
        <f t="shared" ref="B107:C109" si="9">C113+C118</f>
        <v>13297.9</v>
      </c>
      <c r="D107" s="133">
        <f>C107/B107*100</f>
        <v>78.315537782908024</v>
      </c>
      <c r="E107" s="133">
        <f>E113+E118</f>
        <v>13297.9</v>
      </c>
      <c r="F107" s="133">
        <f>E107/B107*100</f>
        <v>78.315537782908024</v>
      </c>
      <c r="G107" s="133">
        <f>G113+G118</f>
        <v>13297.9</v>
      </c>
      <c r="H107" s="137">
        <f>G107/B107*100</f>
        <v>78.315537782908024</v>
      </c>
      <c r="I107" s="133">
        <f>B107-G107</f>
        <v>3681.9999999999982</v>
      </c>
      <c r="J107" s="562"/>
      <c r="K107" s="583"/>
    </row>
    <row r="108" spans="1:11" x14ac:dyDescent="0.25">
      <c r="A108" s="69" t="s">
        <v>2</v>
      </c>
      <c r="B108" s="132">
        <f t="shared" si="9"/>
        <v>0</v>
      </c>
      <c r="C108" s="132">
        <f t="shared" si="9"/>
        <v>0</v>
      </c>
      <c r="D108" s="132">
        <v>0</v>
      </c>
      <c r="E108" s="132">
        <f>E114+E119</f>
        <v>0</v>
      </c>
      <c r="F108" s="136">
        <v>0</v>
      </c>
      <c r="G108" s="132">
        <f>G114+G119</f>
        <v>0</v>
      </c>
      <c r="H108" s="136">
        <v>0</v>
      </c>
      <c r="I108" s="132">
        <f>B108-G108</f>
        <v>0</v>
      </c>
      <c r="J108" s="562"/>
      <c r="K108" s="583"/>
    </row>
    <row r="109" spans="1:11" x14ac:dyDescent="0.25">
      <c r="A109" s="69" t="s">
        <v>3</v>
      </c>
      <c r="B109" s="132">
        <f t="shared" si="9"/>
        <v>0</v>
      </c>
      <c r="C109" s="132">
        <f t="shared" si="9"/>
        <v>0</v>
      </c>
      <c r="D109" s="132">
        <v>0</v>
      </c>
      <c r="E109" s="132">
        <f>E115+E120</f>
        <v>0</v>
      </c>
      <c r="F109" s="136">
        <v>0</v>
      </c>
      <c r="G109" s="132">
        <f>G115+G120</f>
        <v>0</v>
      </c>
      <c r="H109" s="136">
        <v>0</v>
      </c>
      <c r="I109" s="132">
        <f>B109-G109</f>
        <v>0</v>
      </c>
      <c r="J109" s="563"/>
      <c r="K109" s="583"/>
    </row>
    <row r="110" spans="1:11" s="8" customFormat="1" x14ac:dyDescent="0.25">
      <c r="A110" s="484" t="s">
        <v>38</v>
      </c>
      <c r="B110" s="485"/>
      <c r="C110" s="485"/>
      <c r="D110" s="485"/>
      <c r="E110" s="485"/>
      <c r="F110" s="485"/>
      <c r="G110" s="485"/>
      <c r="H110" s="485"/>
      <c r="I110" s="485"/>
      <c r="J110" s="485"/>
      <c r="K110" s="97"/>
    </row>
    <row r="111" spans="1:11" s="8" customFormat="1" x14ac:dyDescent="0.25">
      <c r="A111" s="98" t="s">
        <v>39</v>
      </c>
      <c r="B111" s="133">
        <f>SUM(B112:B115)</f>
        <v>16878.599999999999</v>
      </c>
      <c r="C111" s="133">
        <f>SUM(C112:C115)</f>
        <v>13252.4</v>
      </c>
      <c r="D111" s="133">
        <f>C111/B111*100</f>
        <v>78.51599066273269</v>
      </c>
      <c r="E111" s="133">
        <f>SUM(E112:E115)</f>
        <v>13252.4</v>
      </c>
      <c r="F111" s="133">
        <f>E111/B111*100</f>
        <v>78.51599066273269</v>
      </c>
      <c r="G111" s="133">
        <f>SUM(G112:G115)</f>
        <v>13252.4</v>
      </c>
      <c r="H111" s="133">
        <f>G111/B111*100</f>
        <v>78.51599066273269</v>
      </c>
      <c r="I111" s="133">
        <f t="shared" ref="I111:I120" si="10">B111-G111</f>
        <v>3626.1999999999989</v>
      </c>
      <c r="J111" s="542"/>
      <c r="K111" s="97"/>
    </row>
    <row r="112" spans="1:11" s="8" customFormat="1" ht="19.5" x14ac:dyDescent="0.25">
      <c r="A112" s="99" t="s">
        <v>0</v>
      </c>
      <c r="B112" s="133">
        <v>0</v>
      </c>
      <c r="C112" s="133">
        <v>0</v>
      </c>
      <c r="D112" s="133">
        <v>0</v>
      </c>
      <c r="E112" s="133">
        <v>0</v>
      </c>
      <c r="F112" s="133">
        <v>0</v>
      </c>
      <c r="G112" s="133">
        <v>0</v>
      </c>
      <c r="H112" s="133">
        <v>0</v>
      </c>
      <c r="I112" s="133">
        <f t="shared" si="10"/>
        <v>0</v>
      </c>
      <c r="J112" s="543"/>
      <c r="K112" s="97"/>
    </row>
    <row r="113" spans="1:11" s="8" customFormat="1" ht="19.5" x14ac:dyDescent="0.25">
      <c r="A113" s="99" t="s">
        <v>1</v>
      </c>
      <c r="B113" s="133">
        <v>16878.599999999999</v>
      </c>
      <c r="C113" s="133">
        <v>13252.4</v>
      </c>
      <c r="D113" s="133">
        <f>C113/B113*100</f>
        <v>78.51599066273269</v>
      </c>
      <c r="E113" s="133">
        <v>13252.4</v>
      </c>
      <c r="F113" s="133">
        <f>E113/B113*100</f>
        <v>78.51599066273269</v>
      </c>
      <c r="G113" s="133">
        <v>13252.4</v>
      </c>
      <c r="H113" s="133">
        <f>G113/B113*100</f>
        <v>78.51599066273269</v>
      </c>
      <c r="I113" s="133">
        <f t="shared" si="10"/>
        <v>3626.1999999999989</v>
      </c>
      <c r="J113" s="543"/>
      <c r="K113" s="97"/>
    </row>
    <row r="114" spans="1:11" s="8" customFormat="1" x14ac:dyDescent="0.25">
      <c r="A114" s="100" t="s">
        <v>2</v>
      </c>
      <c r="B114" s="132">
        <v>0</v>
      </c>
      <c r="C114" s="132">
        <v>0</v>
      </c>
      <c r="D114" s="132">
        <v>0</v>
      </c>
      <c r="E114" s="132">
        <v>0</v>
      </c>
      <c r="F114" s="132">
        <v>0</v>
      </c>
      <c r="G114" s="132">
        <v>0</v>
      </c>
      <c r="H114" s="132">
        <v>0</v>
      </c>
      <c r="I114" s="132">
        <f t="shared" si="10"/>
        <v>0</v>
      </c>
      <c r="J114" s="543"/>
      <c r="K114" s="97"/>
    </row>
    <row r="115" spans="1:11" s="8" customFormat="1" x14ac:dyDescent="0.25">
      <c r="A115" s="101" t="s">
        <v>3</v>
      </c>
      <c r="B115" s="132">
        <v>0</v>
      </c>
      <c r="C115" s="132">
        <v>0</v>
      </c>
      <c r="D115" s="132">
        <v>0</v>
      </c>
      <c r="E115" s="132">
        <v>0</v>
      </c>
      <c r="F115" s="132">
        <v>0</v>
      </c>
      <c r="G115" s="132">
        <v>0</v>
      </c>
      <c r="H115" s="132">
        <v>0</v>
      </c>
      <c r="I115" s="132">
        <f t="shared" si="10"/>
        <v>0</v>
      </c>
      <c r="J115" s="544"/>
      <c r="K115" s="97"/>
    </row>
    <row r="116" spans="1:11" s="8" customFormat="1" x14ac:dyDescent="0.25">
      <c r="A116" s="17" t="s">
        <v>40</v>
      </c>
      <c r="B116" s="133">
        <f>SUM(B117:B120)</f>
        <v>101.3</v>
      </c>
      <c r="C116" s="133">
        <f>SUM(C117:C120)</f>
        <v>45.5</v>
      </c>
      <c r="D116" s="133">
        <f>C116/B116*100</f>
        <v>44.916090819348469</v>
      </c>
      <c r="E116" s="133">
        <f>SUM(E117:E120)</f>
        <v>45.5</v>
      </c>
      <c r="F116" s="133">
        <f>E116/B116*100</f>
        <v>44.916090819348469</v>
      </c>
      <c r="G116" s="133">
        <f>SUM(G117:G120)</f>
        <v>45.5</v>
      </c>
      <c r="H116" s="133">
        <f>G116/B116*100</f>
        <v>44.916090819348469</v>
      </c>
      <c r="I116" s="133">
        <f t="shared" si="10"/>
        <v>55.8</v>
      </c>
      <c r="J116" s="542"/>
      <c r="K116" s="97"/>
    </row>
    <row r="117" spans="1:11" s="8" customFormat="1" ht="19.5" x14ac:dyDescent="0.25">
      <c r="A117" s="61" t="s">
        <v>0</v>
      </c>
      <c r="B117" s="133">
        <v>0</v>
      </c>
      <c r="C117" s="133">
        <v>0</v>
      </c>
      <c r="D117" s="133">
        <v>0</v>
      </c>
      <c r="E117" s="133">
        <v>0</v>
      </c>
      <c r="F117" s="133">
        <v>0</v>
      </c>
      <c r="G117" s="133">
        <v>0</v>
      </c>
      <c r="H117" s="133">
        <v>0</v>
      </c>
      <c r="I117" s="133">
        <f t="shared" si="10"/>
        <v>0</v>
      </c>
      <c r="J117" s="543"/>
      <c r="K117" s="97"/>
    </row>
    <row r="118" spans="1:11" s="8" customFormat="1" ht="19.5" x14ac:dyDescent="0.25">
      <c r="A118" s="61" t="s">
        <v>1</v>
      </c>
      <c r="B118" s="133">
        <v>101.3</v>
      </c>
      <c r="C118" s="133">
        <v>45.5</v>
      </c>
      <c r="D118" s="133">
        <f>C118/B118*100</f>
        <v>44.916090819348469</v>
      </c>
      <c r="E118" s="133">
        <v>45.5</v>
      </c>
      <c r="F118" s="133">
        <f>E118/B118*100</f>
        <v>44.916090819348469</v>
      </c>
      <c r="G118" s="133">
        <v>45.5</v>
      </c>
      <c r="H118" s="133">
        <v>0</v>
      </c>
      <c r="I118" s="133">
        <f t="shared" si="10"/>
        <v>55.8</v>
      </c>
      <c r="J118" s="543"/>
    </row>
    <row r="119" spans="1:11" s="8" customFormat="1" x14ac:dyDescent="0.25">
      <c r="A119" s="62" t="s">
        <v>2</v>
      </c>
      <c r="B119" s="132">
        <v>0</v>
      </c>
      <c r="C119" s="132">
        <v>0</v>
      </c>
      <c r="D119" s="132">
        <v>0</v>
      </c>
      <c r="E119" s="132">
        <v>0</v>
      </c>
      <c r="F119" s="132">
        <v>0</v>
      </c>
      <c r="G119" s="132">
        <v>0</v>
      </c>
      <c r="H119" s="132">
        <v>0</v>
      </c>
      <c r="I119" s="132">
        <f t="shared" si="10"/>
        <v>0</v>
      </c>
      <c r="J119" s="543"/>
    </row>
    <row r="120" spans="1:11" s="8" customFormat="1" x14ac:dyDescent="0.25">
      <c r="A120" s="96" t="s">
        <v>3</v>
      </c>
      <c r="B120" s="132">
        <v>0</v>
      </c>
      <c r="C120" s="132">
        <v>0</v>
      </c>
      <c r="D120" s="132">
        <v>0</v>
      </c>
      <c r="E120" s="132">
        <v>0</v>
      </c>
      <c r="F120" s="132">
        <v>0</v>
      </c>
      <c r="G120" s="132">
        <v>0</v>
      </c>
      <c r="H120" s="132">
        <v>0</v>
      </c>
      <c r="I120" s="132">
        <f t="shared" si="10"/>
        <v>0</v>
      </c>
      <c r="J120" s="544"/>
    </row>
    <row r="121" spans="1:11" s="18" customFormat="1" x14ac:dyDescent="0.25">
      <c r="A121" s="481" t="s">
        <v>268</v>
      </c>
      <c r="B121" s="482"/>
      <c r="C121" s="482"/>
      <c r="D121" s="482"/>
      <c r="E121" s="482"/>
      <c r="F121" s="482"/>
      <c r="G121" s="482"/>
      <c r="H121" s="482"/>
      <c r="I121" s="482"/>
      <c r="J121" s="483"/>
    </row>
    <row r="122" spans="1:11" s="1" customFormat="1" x14ac:dyDescent="0.25">
      <c r="A122" s="484" t="s">
        <v>55</v>
      </c>
      <c r="B122" s="485"/>
      <c r="C122" s="485"/>
      <c r="D122" s="485"/>
      <c r="E122" s="485"/>
      <c r="F122" s="485"/>
      <c r="G122" s="485"/>
      <c r="H122" s="485"/>
      <c r="I122" s="485"/>
      <c r="J122" s="489"/>
    </row>
    <row r="123" spans="1:11" s="19" customFormat="1" x14ac:dyDescent="0.25">
      <c r="A123" s="468" t="s">
        <v>228</v>
      </c>
      <c r="B123" s="469"/>
      <c r="C123" s="469"/>
      <c r="D123" s="469"/>
      <c r="E123" s="469"/>
      <c r="F123" s="469"/>
      <c r="G123" s="469"/>
      <c r="H123" s="469"/>
      <c r="I123" s="469"/>
      <c r="J123" s="470"/>
    </row>
    <row r="124" spans="1:11" s="1" customFormat="1" x14ac:dyDescent="0.25">
      <c r="A124" s="484" t="s">
        <v>56</v>
      </c>
      <c r="B124" s="485"/>
      <c r="C124" s="485"/>
      <c r="D124" s="485"/>
      <c r="E124" s="485"/>
      <c r="F124" s="485"/>
      <c r="G124" s="485"/>
      <c r="H124" s="485"/>
      <c r="I124" s="485"/>
      <c r="J124" s="489"/>
    </row>
    <row r="125" spans="1:11" s="20" customFormat="1" x14ac:dyDescent="0.25">
      <c r="A125" s="474" t="s">
        <v>154</v>
      </c>
      <c r="B125" s="475"/>
      <c r="C125" s="475"/>
      <c r="D125" s="475"/>
      <c r="E125" s="475"/>
      <c r="F125" s="475"/>
      <c r="G125" s="475"/>
      <c r="H125" s="475"/>
      <c r="I125" s="475"/>
      <c r="J125" s="490"/>
    </row>
    <row r="126" spans="1:11" s="8" customFormat="1" ht="112.5" x14ac:dyDescent="0.25">
      <c r="A126" s="153" t="s">
        <v>215</v>
      </c>
      <c r="B126" s="133">
        <f>SUM(B127:B130)</f>
        <v>318008.40000000002</v>
      </c>
      <c r="C126" s="133">
        <f>SUM(C127:C130)</f>
        <v>145004.90000000002</v>
      </c>
      <c r="D126" s="133">
        <f>C126/B126*100</f>
        <v>45.597820686497592</v>
      </c>
      <c r="E126" s="133">
        <f>SUM(E127:E130)</f>
        <v>146004.90000000002</v>
      </c>
      <c r="F126" s="133">
        <f>E126/B126*100</f>
        <v>45.912277788888602</v>
      </c>
      <c r="G126" s="133">
        <f>SUM(G127:G130)</f>
        <v>145004.90000000002</v>
      </c>
      <c r="H126" s="133">
        <f>G126/B126*100</f>
        <v>45.597820686497592</v>
      </c>
      <c r="I126" s="133">
        <f>B126-G126</f>
        <v>173003.5</v>
      </c>
      <c r="J126" s="568" t="s">
        <v>294</v>
      </c>
      <c r="K126" s="41" t="s">
        <v>120</v>
      </c>
    </row>
    <row r="127" spans="1:11" s="8" customFormat="1" ht="19.5" x14ac:dyDescent="0.25">
      <c r="A127" s="70" t="s">
        <v>230</v>
      </c>
      <c r="B127" s="133">
        <f>142413.7+173003.5</f>
        <v>315417.2</v>
      </c>
      <c r="C127" s="133">
        <v>142413.70000000001</v>
      </c>
      <c r="D127" s="133">
        <f>C127/B127*100</f>
        <v>45.150898555944316</v>
      </c>
      <c r="E127" s="133">
        <v>143413.70000000001</v>
      </c>
      <c r="F127" s="133">
        <f>E127/B127*100</f>
        <v>45.467938970988271</v>
      </c>
      <c r="G127" s="133">
        <v>142413.70000000001</v>
      </c>
      <c r="H127" s="133">
        <f>G127/B127*100</f>
        <v>45.150898555944316</v>
      </c>
      <c r="I127" s="133">
        <f>B127-G127</f>
        <v>173003.5</v>
      </c>
      <c r="J127" s="569"/>
    </row>
    <row r="128" spans="1:11" s="8" customFormat="1" ht="19.5" x14ac:dyDescent="0.25">
      <c r="A128" s="58" t="s">
        <v>1</v>
      </c>
      <c r="B128" s="133">
        <v>2591.1999999999998</v>
      </c>
      <c r="C128" s="133">
        <v>2591.1999999999998</v>
      </c>
      <c r="D128" s="133">
        <f>C128/B128*100</f>
        <v>100</v>
      </c>
      <c r="E128" s="133">
        <v>2591.1999999999998</v>
      </c>
      <c r="F128" s="133">
        <f>E128/B128*100</f>
        <v>100</v>
      </c>
      <c r="G128" s="133">
        <v>2591.1999999999998</v>
      </c>
      <c r="H128" s="133">
        <f>G128/B128*100</f>
        <v>100</v>
      </c>
      <c r="I128" s="133">
        <f>B128-G128</f>
        <v>0</v>
      </c>
      <c r="J128" s="569"/>
    </row>
    <row r="129" spans="1:11" s="8" customFormat="1" x14ac:dyDescent="0.25">
      <c r="A129" s="60" t="s">
        <v>2</v>
      </c>
      <c r="B129" s="132">
        <v>0</v>
      </c>
      <c r="C129" s="132">
        <v>0</v>
      </c>
      <c r="D129" s="132">
        <v>0</v>
      </c>
      <c r="E129" s="132">
        <v>0</v>
      </c>
      <c r="F129" s="132">
        <v>0</v>
      </c>
      <c r="G129" s="132">
        <v>0</v>
      </c>
      <c r="H129" s="132">
        <v>0</v>
      </c>
      <c r="I129" s="132">
        <f>B129-G129</f>
        <v>0</v>
      </c>
      <c r="J129" s="569"/>
    </row>
    <row r="130" spans="1:11" s="8" customFormat="1" ht="217.5" customHeight="1" x14ac:dyDescent="0.25">
      <c r="A130" s="60" t="s">
        <v>3</v>
      </c>
      <c r="B130" s="132">
        <v>0</v>
      </c>
      <c r="C130" s="132">
        <v>0</v>
      </c>
      <c r="D130" s="132">
        <v>0</v>
      </c>
      <c r="E130" s="132">
        <v>0</v>
      </c>
      <c r="F130" s="132">
        <v>0</v>
      </c>
      <c r="G130" s="132">
        <v>0</v>
      </c>
      <c r="H130" s="132">
        <v>0</v>
      </c>
      <c r="I130" s="132">
        <f>B130-G130</f>
        <v>0</v>
      </c>
      <c r="J130" s="570"/>
    </row>
    <row r="131" spans="1:11" s="8" customFormat="1" x14ac:dyDescent="0.25">
      <c r="A131" s="108" t="s">
        <v>38</v>
      </c>
      <c r="B131" s="109"/>
      <c r="C131" s="109"/>
      <c r="D131" s="109"/>
      <c r="E131" s="109"/>
      <c r="F131" s="109"/>
      <c r="G131" s="109"/>
      <c r="H131" s="109"/>
      <c r="I131" s="109"/>
      <c r="J131" s="128"/>
    </row>
    <row r="132" spans="1:11" s="42" customFormat="1" x14ac:dyDescent="0.25">
      <c r="A132" s="474" t="s">
        <v>155</v>
      </c>
      <c r="B132" s="475"/>
      <c r="C132" s="475"/>
      <c r="D132" s="475"/>
      <c r="E132" s="475"/>
      <c r="F132" s="475"/>
      <c r="G132" s="475"/>
      <c r="H132" s="475"/>
      <c r="I132" s="475"/>
      <c r="J132" s="490"/>
    </row>
    <row r="133" spans="1:11" s="8" customFormat="1" x14ac:dyDescent="0.25">
      <c r="A133" s="471" t="s">
        <v>269</v>
      </c>
      <c r="B133" s="472"/>
      <c r="C133" s="472"/>
      <c r="D133" s="472"/>
      <c r="E133" s="472"/>
      <c r="F133" s="472"/>
      <c r="G133" s="472"/>
      <c r="H133" s="472"/>
      <c r="I133" s="472"/>
      <c r="J133" s="473"/>
    </row>
    <row r="134" spans="1:11" s="8" customFormat="1" x14ac:dyDescent="0.25">
      <c r="A134" s="511" t="s">
        <v>272</v>
      </c>
      <c r="B134" s="512"/>
      <c r="C134" s="512"/>
      <c r="D134" s="512"/>
      <c r="E134" s="512"/>
      <c r="F134" s="512"/>
      <c r="G134" s="512"/>
      <c r="H134" s="512"/>
      <c r="I134" s="512"/>
      <c r="J134" s="513"/>
    </row>
    <row r="135" spans="1:11" s="8" customFormat="1" ht="112.5" x14ac:dyDescent="0.25">
      <c r="A135" s="154" t="s">
        <v>142</v>
      </c>
      <c r="B135" s="133">
        <f>SUM(B136:B139)</f>
        <v>173003.5</v>
      </c>
      <c r="C135" s="133">
        <f>SUM(C136:C139)</f>
        <v>0</v>
      </c>
      <c r="D135" s="133">
        <f>C135/B135*100</f>
        <v>0</v>
      </c>
      <c r="E135" s="133">
        <f>SUM(E136:E139)</f>
        <v>0</v>
      </c>
      <c r="F135" s="133">
        <f>E135/B135*100</f>
        <v>0</v>
      </c>
      <c r="G135" s="133">
        <f>SUM(G136:G139)</f>
        <v>0</v>
      </c>
      <c r="H135" s="133">
        <f>G135/B135*100</f>
        <v>0</v>
      </c>
      <c r="I135" s="133">
        <f>B135-G135</f>
        <v>173003.5</v>
      </c>
      <c r="J135" s="568"/>
    </row>
    <row r="136" spans="1:11" s="8" customFormat="1" ht="19.5" x14ac:dyDescent="0.25">
      <c r="A136" s="61" t="s">
        <v>0</v>
      </c>
      <c r="B136" s="133">
        <v>173003.5</v>
      </c>
      <c r="C136" s="133">
        <v>0</v>
      </c>
      <c r="D136" s="133">
        <f>C136/B136*100</f>
        <v>0</v>
      </c>
      <c r="E136" s="133">
        <v>0</v>
      </c>
      <c r="F136" s="133">
        <f>E136/B136*100</f>
        <v>0</v>
      </c>
      <c r="G136" s="133">
        <v>0</v>
      </c>
      <c r="H136" s="133">
        <f>G136/B136*100</f>
        <v>0</v>
      </c>
      <c r="I136" s="133">
        <f>B136-G136</f>
        <v>173003.5</v>
      </c>
      <c r="J136" s="569"/>
      <c r="K136" s="8" t="s">
        <v>229</v>
      </c>
    </row>
    <row r="137" spans="1:11" s="9" customFormat="1" ht="19.5" x14ac:dyDescent="0.25">
      <c r="A137" s="61" t="s">
        <v>1</v>
      </c>
      <c r="B137" s="139">
        <v>0</v>
      </c>
      <c r="C137" s="139">
        <v>0</v>
      </c>
      <c r="D137" s="133">
        <v>0</v>
      </c>
      <c r="E137" s="139">
        <v>0</v>
      </c>
      <c r="F137" s="133">
        <v>0</v>
      </c>
      <c r="G137" s="139">
        <v>0</v>
      </c>
      <c r="H137" s="133">
        <v>0</v>
      </c>
      <c r="I137" s="133">
        <f>B137-G137</f>
        <v>0</v>
      </c>
      <c r="J137" s="569"/>
    </row>
    <row r="138" spans="1:11" s="8" customFormat="1" x14ac:dyDescent="0.25">
      <c r="A138" s="62" t="s">
        <v>2</v>
      </c>
      <c r="B138" s="140">
        <v>0</v>
      </c>
      <c r="C138" s="140">
        <v>0</v>
      </c>
      <c r="D138" s="132">
        <v>0</v>
      </c>
      <c r="E138" s="140">
        <v>0</v>
      </c>
      <c r="F138" s="132">
        <v>0</v>
      </c>
      <c r="G138" s="140">
        <v>0</v>
      </c>
      <c r="H138" s="132">
        <v>0</v>
      </c>
      <c r="I138" s="132">
        <f>B138-G138</f>
        <v>0</v>
      </c>
      <c r="J138" s="569"/>
    </row>
    <row r="139" spans="1:11" s="8" customFormat="1" x14ac:dyDescent="0.25">
      <c r="A139" s="60" t="s">
        <v>3</v>
      </c>
      <c r="B139" s="132">
        <v>0</v>
      </c>
      <c r="C139" s="132">
        <v>0</v>
      </c>
      <c r="D139" s="132">
        <v>0</v>
      </c>
      <c r="E139" s="132">
        <v>0</v>
      </c>
      <c r="F139" s="132">
        <v>0</v>
      </c>
      <c r="G139" s="132">
        <v>0</v>
      </c>
      <c r="H139" s="132">
        <v>0</v>
      </c>
      <c r="I139" s="132">
        <f>B139-G139</f>
        <v>0</v>
      </c>
      <c r="J139" s="570"/>
    </row>
    <row r="140" spans="1:11" s="18" customFormat="1" x14ac:dyDescent="0.25">
      <c r="A140" s="481" t="s">
        <v>271</v>
      </c>
      <c r="B140" s="482"/>
      <c r="C140" s="482"/>
      <c r="D140" s="482"/>
      <c r="E140" s="482"/>
      <c r="F140" s="482"/>
      <c r="G140" s="482"/>
      <c r="H140" s="482"/>
      <c r="I140" s="482"/>
      <c r="J140" s="483"/>
      <c r="K140" s="2" t="s">
        <v>28</v>
      </c>
    </row>
    <row r="141" spans="1:11" s="7" customFormat="1" x14ac:dyDescent="0.25">
      <c r="A141" s="484" t="s">
        <v>57</v>
      </c>
      <c r="B141" s="485"/>
      <c r="C141" s="485"/>
      <c r="D141" s="485"/>
      <c r="E141" s="485"/>
      <c r="F141" s="485"/>
      <c r="G141" s="485"/>
      <c r="H141" s="485"/>
      <c r="I141" s="485"/>
      <c r="J141" s="489"/>
    </row>
    <row r="142" spans="1:11" s="19" customFormat="1" x14ac:dyDescent="0.25">
      <c r="A142" s="468" t="s">
        <v>231</v>
      </c>
      <c r="B142" s="469"/>
      <c r="C142" s="469"/>
      <c r="D142" s="469"/>
      <c r="E142" s="469"/>
      <c r="F142" s="469"/>
      <c r="G142" s="469"/>
      <c r="H142" s="469"/>
      <c r="I142" s="469"/>
      <c r="J142" s="470"/>
      <c r="K142" s="2" t="s">
        <v>30</v>
      </c>
    </row>
    <row r="143" spans="1:11" x14ac:dyDescent="0.25">
      <c r="A143" s="484" t="s">
        <v>58</v>
      </c>
      <c r="B143" s="485"/>
      <c r="C143" s="485"/>
      <c r="D143" s="485"/>
      <c r="E143" s="485"/>
      <c r="F143" s="485"/>
      <c r="G143" s="485"/>
      <c r="H143" s="485"/>
      <c r="I143" s="485"/>
      <c r="J143" s="489"/>
    </row>
    <row r="144" spans="1:11" s="92" customFormat="1" x14ac:dyDescent="0.25">
      <c r="A144" s="393" t="s">
        <v>156</v>
      </c>
      <c r="B144" s="394"/>
      <c r="C144" s="394"/>
      <c r="D144" s="394"/>
      <c r="E144" s="394"/>
      <c r="F144" s="394"/>
      <c r="G144" s="394"/>
      <c r="H144" s="394"/>
      <c r="I144" s="394"/>
      <c r="J144" s="395"/>
    </row>
    <row r="145" spans="1:12" s="6" customFormat="1" x14ac:dyDescent="0.25">
      <c r="A145" s="378" t="s">
        <v>273</v>
      </c>
      <c r="B145" s="379"/>
      <c r="C145" s="379"/>
      <c r="D145" s="379"/>
      <c r="E145" s="379"/>
      <c r="F145" s="379"/>
      <c r="G145" s="379"/>
      <c r="H145" s="379"/>
      <c r="I145" s="379"/>
      <c r="J145" s="380"/>
    </row>
    <row r="146" spans="1:12" hidden="1" x14ac:dyDescent="0.25">
      <c r="A146" s="511" t="s">
        <v>272</v>
      </c>
      <c r="B146" s="512"/>
      <c r="C146" s="512"/>
      <c r="D146" s="512"/>
      <c r="E146" s="512"/>
      <c r="F146" s="512"/>
      <c r="G146" s="512"/>
      <c r="H146" s="512"/>
      <c r="I146" s="512"/>
      <c r="J146" s="513"/>
    </row>
    <row r="147" spans="1:12" s="8" customFormat="1" ht="272.25" hidden="1" customHeight="1" x14ac:dyDescent="0.25">
      <c r="A147" s="91" t="s">
        <v>59</v>
      </c>
      <c r="B147" s="59">
        <f>SUM(B148:B151)</f>
        <v>0</v>
      </c>
      <c r="C147" s="59">
        <f>SUM(C148:C151)</f>
        <v>0</v>
      </c>
      <c r="D147" s="59" t="e">
        <f>C147/B147*100</f>
        <v>#DIV/0!</v>
      </c>
      <c r="E147" s="59">
        <f>SUM(E148:E151)</f>
        <v>0</v>
      </c>
      <c r="F147" s="59" t="e">
        <f>E147/B147*100</f>
        <v>#DIV/0!</v>
      </c>
      <c r="G147" s="59">
        <f>SUM(G148:G151)</f>
        <v>0</v>
      </c>
      <c r="H147" s="59" t="e">
        <f>G147/B147*100</f>
        <v>#DIV/0!</v>
      </c>
      <c r="I147" s="59">
        <f>B147-G147</f>
        <v>0</v>
      </c>
      <c r="J147" s="579" t="s">
        <v>148</v>
      </c>
      <c r="K147" s="16" t="s">
        <v>274</v>
      </c>
      <c r="L147" s="41" t="s">
        <v>255</v>
      </c>
    </row>
    <row r="148" spans="1:12" s="8" customFormat="1" ht="19.5" hidden="1" x14ac:dyDescent="0.25">
      <c r="A148" s="68" t="s">
        <v>0</v>
      </c>
      <c r="B148" s="59">
        <v>0</v>
      </c>
      <c r="C148" s="59">
        <v>0</v>
      </c>
      <c r="D148" s="59">
        <f>SUM(D149:D152)</f>
        <v>0</v>
      </c>
      <c r="E148" s="59">
        <v>0</v>
      </c>
      <c r="F148" s="59">
        <f>SUM(F149:F152)</f>
        <v>0</v>
      </c>
      <c r="G148" s="59">
        <v>0</v>
      </c>
      <c r="H148" s="59">
        <f>SUM(H149:H152)</f>
        <v>0</v>
      </c>
      <c r="I148" s="59">
        <v>0</v>
      </c>
      <c r="J148" s="580"/>
    </row>
    <row r="149" spans="1:12" s="8" customFormat="1" ht="39" hidden="1" x14ac:dyDescent="0.25">
      <c r="A149" s="71" t="s">
        <v>232</v>
      </c>
      <c r="B149" s="59">
        <v>0</v>
      </c>
      <c r="C149" s="59">
        <v>0</v>
      </c>
      <c r="D149" s="59">
        <v>0</v>
      </c>
      <c r="E149" s="59">
        <v>0</v>
      </c>
      <c r="F149" s="59">
        <v>0</v>
      </c>
      <c r="G149" s="59">
        <v>0</v>
      </c>
      <c r="H149" s="59">
        <v>0</v>
      </c>
      <c r="I149" s="59">
        <f>B149-G149</f>
        <v>0</v>
      </c>
      <c r="J149" s="580"/>
    </row>
    <row r="150" spans="1:12" s="8" customFormat="1" hidden="1" x14ac:dyDescent="0.25">
      <c r="A150" s="72" t="s">
        <v>2</v>
      </c>
      <c r="B150" s="57">
        <v>0</v>
      </c>
      <c r="C150" s="57">
        <v>0</v>
      </c>
      <c r="D150" s="57">
        <v>0</v>
      </c>
      <c r="E150" s="57">
        <v>0</v>
      </c>
      <c r="F150" s="57">
        <v>0</v>
      </c>
      <c r="G150" s="57">
        <v>0</v>
      </c>
      <c r="H150" s="57">
        <v>0</v>
      </c>
      <c r="I150" s="57">
        <f>B150-G150</f>
        <v>0</v>
      </c>
      <c r="J150" s="580"/>
    </row>
    <row r="151" spans="1:12" s="8" customFormat="1" hidden="1" x14ac:dyDescent="0.25">
      <c r="A151" s="72" t="s">
        <v>3</v>
      </c>
      <c r="B151" s="57">
        <v>0</v>
      </c>
      <c r="C151" s="57">
        <v>0</v>
      </c>
      <c r="D151" s="57">
        <v>0</v>
      </c>
      <c r="E151" s="57">
        <v>0</v>
      </c>
      <c r="F151" s="57">
        <v>0</v>
      </c>
      <c r="G151" s="57">
        <v>0</v>
      </c>
      <c r="H151" s="57">
        <v>0</v>
      </c>
      <c r="I151" s="57">
        <v>0</v>
      </c>
      <c r="J151" s="581"/>
    </row>
    <row r="152" spans="1:12" x14ac:dyDescent="0.25">
      <c r="A152" s="511" t="s">
        <v>276</v>
      </c>
      <c r="B152" s="512"/>
      <c r="C152" s="512"/>
      <c r="D152" s="512"/>
      <c r="E152" s="512"/>
      <c r="F152" s="512"/>
      <c r="G152" s="512"/>
      <c r="H152" s="512"/>
      <c r="I152" s="512"/>
      <c r="J152" s="513"/>
    </row>
    <row r="153" spans="1:12" s="8" customFormat="1" ht="318.75" customHeight="1" x14ac:dyDescent="0.25">
      <c r="A153" s="155" t="s">
        <v>60</v>
      </c>
      <c r="B153" s="133">
        <f>SUM(B154:B157)</f>
        <v>642605.6</v>
      </c>
      <c r="C153" s="133">
        <f>SUM(C154:C157)</f>
        <v>370368.10000000003</v>
      </c>
      <c r="D153" s="133">
        <f>C153/B153*100</f>
        <v>57.635367634517976</v>
      </c>
      <c r="E153" s="133">
        <f>SUM(E154:E157)</f>
        <v>369783.9</v>
      </c>
      <c r="F153" s="133">
        <f>E153/B153*100</f>
        <v>57.544456506448128</v>
      </c>
      <c r="G153" s="133">
        <f>SUM(G154:G157)</f>
        <v>369783.9</v>
      </c>
      <c r="H153" s="133">
        <f>G153/B153*100</f>
        <v>57.544456506448128</v>
      </c>
      <c r="I153" s="133">
        <f>B153-G153</f>
        <v>272821.69999999995</v>
      </c>
      <c r="J153" s="568" t="s">
        <v>282</v>
      </c>
      <c r="K153" s="41" t="s">
        <v>275</v>
      </c>
      <c r="L153" s="16" t="s">
        <v>233</v>
      </c>
    </row>
    <row r="154" spans="1:12" s="8" customFormat="1" ht="19.5" x14ac:dyDescent="0.25">
      <c r="A154" s="68" t="s">
        <v>0</v>
      </c>
      <c r="B154" s="133">
        <v>0</v>
      </c>
      <c r="C154" s="141">
        <v>0</v>
      </c>
      <c r="D154" s="133">
        <v>0</v>
      </c>
      <c r="E154" s="132">
        <v>0</v>
      </c>
      <c r="F154" s="133">
        <v>0</v>
      </c>
      <c r="G154" s="132">
        <v>0</v>
      </c>
      <c r="H154" s="133">
        <v>0</v>
      </c>
      <c r="I154" s="133">
        <f>B154-G154</f>
        <v>0</v>
      </c>
      <c r="J154" s="569"/>
    </row>
    <row r="155" spans="1:12" s="138" customFormat="1" ht="19.5" x14ac:dyDescent="0.25">
      <c r="A155" s="110" t="s">
        <v>123</v>
      </c>
      <c r="B155" s="142">
        <v>602135.9</v>
      </c>
      <c r="C155" s="143">
        <v>347461.7</v>
      </c>
      <c r="D155" s="133">
        <f>C155/B155*100</f>
        <v>57.7048636362655</v>
      </c>
      <c r="E155" s="133">
        <v>346912.5</v>
      </c>
      <c r="F155" s="133">
        <f>E155/B155*100</f>
        <v>57.613654990509609</v>
      </c>
      <c r="G155" s="133">
        <v>346912.5</v>
      </c>
      <c r="H155" s="133">
        <f>G155/B155*100</f>
        <v>57.613654990509609</v>
      </c>
      <c r="I155" s="133">
        <f>B155-G155</f>
        <v>255223.40000000002</v>
      </c>
      <c r="J155" s="569"/>
    </row>
    <row r="156" spans="1:12" s="8" customFormat="1" x14ac:dyDescent="0.25">
      <c r="A156" s="72" t="s">
        <v>2</v>
      </c>
      <c r="B156" s="144">
        <v>40469.699999999997</v>
      </c>
      <c r="C156" s="145">
        <v>22906.400000000001</v>
      </c>
      <c r="D156" s="132">
        <f>C156/B156*100</f>
        <v>56.601358547258819</v>
      </c>
      <c r="E156" s="132">
        <v>22871.4</v>
      </c>
      <c r="F156" s="132">
        <f>E156/B156*100</f>
        <v>56.514874090986602</v>
      </c>
      <c r="G156" s="132">
        <v>22871.4</v>
      </c>
      <c r="H156" s="132">
        <f>G156/B156*100</f>
        <v>56.514874090986602</v>
      </c>
      <c r="I156" s="132">
        <f>B156-G156</f>
        <v>17598.299999999996</v>
      </c>
      <c r="J156" s="569"/>
    </row>
    <row r="157" spans="1:12" s="8" customFormat="1" x14ac:dyDescent="0.25">
      <c r="A157" s="72" t="s">
        <v>3</v>
      </c>
      <c r="B157" s="132">
        <v>0</v>
      </c>
      <c r="C157" s="146">
        <v>0</v>
      </c>
      <c r="D157" s="132">
        <v>0</v>
      </c>
      <c r="E157" s="132">
        <v>0</v>
      </c>
      <c r="F157" s="132">
        <v>0</v>
      </c>
      <c r="G157" s="132">
        <v>0</v>
      </c>
      <c r="H157" s="132">
        <v>0</v>
      </c>
      <c r="I157" s="132">
        <f>B157-G157</f>
        <v>0</v>
      </c>
      <c r="J157" s="570"/>
    </row>
    <row r="158" spans="1:12" x14ac:dyDescent="0.25">
      <c r="A158" s="403" t="s">
        <v>61</v>
      </c>
      <c r="B158" s="404"/>
      <c r="C158" s="404"/>
      <c r="D158" s="404"/>
      <c r="E158" s="404"/>
      <c r="F158" s="404"/>
      <c r="G158" s="404"/>
      <c r="H158" s="404"/>
      <c r="I158" s="404"/>
      <c r="J158" s="405"/>
      <c r="K158" s="2" t="s">
        <v>31</v>
      </c>
    </row>
    <row r="159" spans="1:12" x14ac:dyDescent="0.25">
      <c r="A159" s="403" t="s">
        <v>15</v>
      </c>
      <c r="B159" s="404"/>
      <c r="C159" s="404"/>
      <c r="D159" s="404"/>
      <c r="E159" s="404"/>
      <c r="F159" s="404"/>
      <c r="G159" s="404"/>
      <c r="H159" s="404"/>
      <c r="I159" s="404"/>
      <c r="J159" s="405"/>
    </row>
    <row r="160" spans="1:12" x14ac:dyDescent="0.25">
      <c r="A160" s="403" t="s">
        <v>29</v>
      </c>
      <c r="B160" s="404"/>
      <c r="C160" s="404"/>
      <c r="D160" s="404"/>
      <c r="E160" s="404"/>
      <c r="F160" s="404"/>
      <c r="G160" s="404"/>
      <c r="H160" s="404"/>
      <c r="I160" s="404"/>
      <c r="J160" s="405"/>
    </row>
    <row r="161" spans="1:13" x14ac:dyDescent="0.25">
      <c r="A161" s="511" t="s">
        <v>276</v>
      </c>
      <c r="B161" s="512"/>
      <c r="C161" s="512"/>
      <c r="D161" s="512"/>
      <c r="E161" s="512"/>
      <c r="F161" s="512"/>
      <c r="G161" s="512"/>
      <c r="H161" s="512"/>
      <c r="I161" s="512"/>
      <c r="J161" s="513"/>
    </row>
    <row r="162" spans="1:13" ht="99" customHeight="1" x14ac:dyDescent="0.25">
      <c r="A162" s="153" t="s">
        <v>107</v>
      </c>
      <c r="B162" s="133">
        <f>SUM(B163:B166)</f>
        <v>608790.9</v>
      </c>
      <c r="C162" s="133">
        <f>SUM(C163:C166)</f>
        <v>495882.63592999999</v>
      </c>
      <c r="D162" s="133">
        <f>C162/B162*100</f>
        <v>81.453687289018276</v>
      </c>
      <c r="E162" s="133">
        <f>SUM(E163:E166)</f>
        <v>495882.63592999999</v>
      </c>
      <c r="F162" s="133">
        <f>E162/B162*100</f>
        <v>81.453687289018276</v>
      </c>
      <c r="G162" s="133">
        <f>SUM(G163:G166)</f>
        <v>495882.63592999999</v>
      </c>
      <c r="H162" s="133">
        <f>G162/B162*100</f>
        <v>81.453687289018276</v>
      </c>
      <c r="I162" s="133">
        <f t="shared" ref="I162:I171" si="11">B162-G162</f>
        <v>112908.26407000003</v>
      </c>
      <c r="J162" s="567" t="s">
        <v>295</v>
      </c>
      <c r="K162" s="10" t="s">
        <v>22</v>
      </c>
      <c r="L162" s="10" t="s">
        <v>18</v>
      </c>
      <c r="M162" s="10" t="s">
        <v>20</v>
      </c>
    </row>
    <row r="163" spans="1:13" ht="19.5" x14ac:dyDescent="0.25">
      <c r="A163" s="73" t="s">
        <v>0</v>
      </c>
      <c r="B163" s="133">
        <v>394381</v>
      </c>
      <c r="C163" s="133">
        <v>394381</v>
      </c>
      <c r="D163" s="133">
        <f>C163/B163*100</f>
        <v>100</v>
      </c>
      <c r="E163" s="133">
        <v>394381</v>
      </c>
      <c r="F163" s="133">
        <f>E163/B163*100</f>
        <v>100</v>
      </c>
      <c r="G163" s="133">
        <v>394381</v>
      </c>
      <c r="H163" s="133">
        <f>G163/B163*100</f>
        <v>100</v>
      </c>
      <c r="I163" s="133">
        <f t="shared" si="11"/>
        <v>0</v>
      </c>
      <c r="J163" s="569"/>
      <c r="M163" s="12"/>
    </row>
    <row r="164" spans="1:13" ht="19.5" x14ac:dyDescent="0.25">
      <c r="A164" s="74" t="s">
        <v>1</v>
      </c>
      <c r="B164" s="133">
        <v>204258</v>
      </c>
      <c r="C164" s="133">
        <v>100310.36695</v>
      </c>
      <c r="D164" s="133">
        <f>C164/B164*100</f>
        <v>49.109639255255608</v>
      </c>
      <c r="E164" s="133">
        <v>100310.36695</v>
      </c>
      <c r="F164" s="133">
        <f>E164/B164*100</f>
        <v>49.109639255255608</v>
      </c>
      <c r="G164" s="133">
        <v>100310.36695</v>
      </c>
      <c r="H164" s="133">
        <f>G164/B164*100</f>
        <v>49.109639255255608</v>
      </c>
      <c r="I164" s="133">
        <f t="shared" si="11"/>
        <v>103947.63305</v>
      </c>
      <c r="J164" s="569"/>
      <c r="M164" s="12"/>
    </row>
    <row r="165" spans="1:13" x14ac:dyDescent="0.25">
      <c r="A165" s="75" t="s">
        <v>2</v>
      </c>
      <c r="B165" s="132">
        <v>10151.9</v>
      </c>
      <c r="C165" s="132">
        <v>1191.2689800000001</v>
      </c>
      <c r="D165" s="132">
        <f>C165/B165*100</f>
        <v>11.734443601690325</v>
      </c>
      <c r="E165" s="132">
        <v>1191.2689800000001</v>
      </c>
      <c r="F165" s="132">
        <f>E165/B165*100</f>
        <v>11.734443601690325</v>
      </c>
      <c r="G165" s="132">
        <v>1191.2689800000001</v>
      </c>
      <c r="H165" s="132">
        <f>G165/B165*100</f>
        <v>11.734443601690325</v>
      </c>
      <c r="I165" s="132">
        <f t="shared" si="11"/>
        <v>8960.6310199999989</v>
      </c>
      <c r="J165" s="569"/>
      <c r="M165" s="13"/>
    </row>
    <row r="166" spans="1:13" x14ac:dyDescent="0.25">
      <c r="A166" s="69" t="s">
        <v>3</v>
      </c>
      <c r="B166" s="132">
        <v>0</v>
      </c>
      <c r="C166" s="132">
        <v>0</v>
      </c>
      <c r="D166" s="132">
        <v>0</v>
      </c>
      <c r="E166" s="132">
        <v>0</v>
      </c>
      <c r="F166" s="132">
        <v>0</v>
      </c>
      <c r="G166" s="132">
        <v>0</v>
      </c>
      <c r="H166" s="132">
        <v>0</v>
      </c>
      <c r="I166" s="132">
        <f t="shared" si="11"/>
        <v>0</v>
      </c>
      <c r="J166" s="570"/>
      <c r="M166" s="13"/>
    </row>
    <row r="167" spans="1:13" ht="83.25" customHeight="1" x14ac:dyDescent="0.25">
      <c r="A167" s="153" t="s">
        <v>175</v>
      </c>
      <c r="B167" s="133">
        <f>SUM(B168:B171)</f>
        <v>160613.35699999999</v>
      </c>
      <c r="C167" s="133">
        <f>SUM(C168:C171)</f>
        <v>0</v>
      </c>
      <c r="D167" s="133">
        <f>C167/B167*100</f>
        <v>0</v>
      </c>
      <c r="E167" s="133">
        <f>SUM(E168:E171)</f>
        <v>0</v>
      </c>
      <c r="F167" s="133">
        <f>E167/B167*100</f>
        <v>0</v>
      </c>
      <c r="G167" s="133">
        <f>SUM(G168:G171)</f>
        <v>0</v>
      </c>
      <c r="H167" s="133">
        <f>G167/B167*100</f>
        <v>0</v>
      </c>
      <c r="I167" s="133">
        <f t="shared" si="11"/>
        <v>160613.35699999999</v>
      </c>
      <c r="J167" s="568"/>
      <c r="K167" s="10" t="s">
        <v>22</v>
      </c>
      <c r="L167" s="10" t="s">
        <v>18</v>
      </c>
      <c r="M167" s="10" t="s">
        <v>20</v>
      </c>
    </row>
    <row r="168" spans="1:13" ht="19.5" x14ac:dyDescent="0.25">
      <c r="A168" s="73" t="s">
        <v>0</v>
      </c>
      <c r="B168" s="133">
        <v>157757.95699999999</v>
      </c>
      <c r="C168" s="133">
        <v>0</v>
      </c>
      <c r="D168" s="133">
        <f>C168/B168*100</f>
        <v>0</v>
      </c>
      <c r="E168" s="133">
        <v>0</v>
      </c>
      <c r="F168" s="133">
        <f>E168/B168*100</f>
        <v>0</v>
      </c>
      <c r="G168" s="133">
        <v>0</v>
      </c>
      <c r="H168" s="133">
        <f>G168/B168*100</f>
        <v>0</v>
      </c>
      <c r="I168" s="133">
        <f t="shared" si="11"/>
        <v>157757.95699999999</v>
      </c>
      <c r="J168" s="569"/>
      <c r="M168" s="12"/>
    </row>
    <row r="169" spans="1:13" ht="19.5" x14ac:dyDescent="0.25">
      <c r="A169" s="74" t="s">
        <v>1</v>
      </c>
      <c r="B169" s="133">
        <v>0</v>
      </c>
      <c r="C169" s="133">
        <v>0</v>
      </c>
      <c r="D169" s="133">
        <v>0</v>
      </c>
      <c r="E169" s="133">
        <v>0</v>
      </c>
      <c r="F169" s="133">
        <v>0</v>
      </c>
      <c r="G169" s="133">
        <v>0</v>
      </c>
      <c r="H169" s="133">
        <v>0</v>
      </c>
      <c r="I169" s="133">
        <f t="shared" si="11"/>
        <v>0</v>
      </c>
      <c r="J169" s="569"/>
      <c r="M169" s="12"/>
    </row>
    <row r="170" spans="1:13" x14ac:dyDescent="0.25">
      <c r="A170" s="75" t="s">
        <v>2</v>
      </c>
      <c r="B170" s="132">
        <v>2855.4</v>
      </c>
      <c r="C170" s="132">
        <v>0</v>
      </c>
      <c r="D170" s="132">
        <f>C170/B170*100</f>
        <v>0</v>
      </c>
      <c r="E170" s="132">
        <v>0</v>
      </c>
      <c r="F170" s="132">
        <f>E170/B170*100</f>
        <v>0</v>
      </c>
      <c r="G170" s="132">
        <v>0</v>
      </c>
      <c r="H170" s="132">
        <f>G170/B170*100</f>
        <v>0</v>
      </c>
      <c r="I170" s="132">
        <f t="shared" si="11"/>
        <v>2855.4</v>
      </c>
      <c r="J170" s="569"/>
      <c r="M170" s="13"/>
    </row>
    <row r="171" spans="1:13" x14ac:dyDescent="0.25">
      <c r="A171" s="69" t="s">
        <v>3</v>
      </c>
      <c r="B171" s="132">
        <v>0</v>
      </c>
      <c r="C171" s="132">
        <v>0</v>
      </c>
      <c r="D171" s="132">
        <v>0</v>
      </c>
      <c r="E171" s="132">
        <v>0</v>
      </c>
      <c r="F171" s="132">
        <v>0</v>
      </c>
      <c r="G171" s="132">
        <v>0</v>
      </c>
      <c r="H171" s="132">
        <v>0</v>
      </c>
      <c r="I171" s="132">
        <f t="shared" si="11"/>
        <v>0</v>
      </c>
      <c r="J171" s="570"/>
      <c r="M171" s="13"/>
    </row>
    <row r="172" spans="1:13" s="43" customFormat="1" x14ac:dyDescent="0.25">
      <c r="A172" s="403" t="s">
        <v>277</v>
      </c>
      <c r="B172" s="404"/>
      <c r="C172" s="404"/>
      <c r="D172" s="404"/>
      <c r="E172" s="404"/>
      <c r="F172" s="404"/>
      <c r="G172" s="404"/>
      <c r="H172" s="404"/>
      <c r="I172" s="404"/>
      <c r="J172" s="405"/>
      <c r="K172" s="43" t="s">
        <v>31</v>
      </c>
      <c r="M172" s="44"/>
    </row>
    <row r="173" spans="1:13" s="45" customFormat="1" x14ac:dyDescent="0.25">
      <c r="A173" s="406" t="s">
        <v>111</v>
      </c>
      <c r="B173" s="406"/>
      <c r="C173" s="406"/>
      <c r="D173" s="406"/>
      <c r="E173" s="406"/>
      <c r="F173" s="406"/>
      <c r="G173" s="406"/>
      <c r="H173" s="406"/>
      <c r="I173" s="406"/>
      <c r="J173" s="407"/>
      <c r="M173" s="46"/>
    </row>
    <row r="174" spans="1:13" s="45" customFormat="1" x14ac:dyDescent="0.25">
      <c r="A174" s="449" t="s">
        <v>26</v>
      </c>
      <c r="B174" s="406"/>
      <c r="C174" s="406"/>
      <c r="D174" s="406"/>
      <c r="E174" s="406"/>
      <c r="F174" s="406"/>
      <c r="G174" s="406"/>
      <c r="H174" s="406"/>
      <c r="I174" s="406"/>
      <c r="J174" s="407"/>
      <c r="K174" s="47"/>
      <c r="M174" s="46"/>
    </row>
    <row r="175" spans="1:13" s="147" customFormat="1" x14ac:dyDescent="0.25">
      <c r="A175" s="430" t="s">
        <v>176</v>
      </c>
      <c r="B175" s="431"/>
      <c r="C175" s="431"/>
      <c r="D175" s="431"/>
      <c r="E175" s="431"/>
      <c r="F175" s="431"/>
      <c r="G175" s="431"/>
      <c r="H175" s="431"/>
      <c r="I175" s="431"/>
      <c r="J175" s="432"/>
    </row>
    <row r="176" spans="1:13" x14ac:dyDescent="0.25">
      <c r="A176" s="476" t="s">
        <v>119</v>
      </c>
      <c r="B176" s="477"/>
      <c r="C176" s="477"/>
      <c r="D176" s="477"/>
      <c r="E176" s="477"/>
      <c r="F176" s="477"/>
      <c r="G176" s="477"/>
      <c r="H176" s="477"/>
      <c r="I176" s="477"/>
      <c r="J176" s="486"/>
    </row>
    <row r="177" spans="1:13" ht="75" x14ac:dyDescent="0.25">
      <c r="A177" s="153" t="s">
        <v>62</v>
      </c>
      <c r="B177" s="133">
        <f>SUM(B178:B181)</f>
        <v>5000</v>
      </c>
      <c r="C177" s="133">
        <f>SUM(C178:C181)</f>
        <v>5000</v>
      </c>
      <c r="D177" s="133">
        <f>C177/B177*100</f>
        <v>100</v>
      </c>
      <c r="E177" s="133">
        <f>SUM(E178:E181)</f>
        <v>5000</v>
      </c>
      <c r="F177" s="133">
        <f>E177/B177*100</f>
        <v>100</v>
      </c>
      <c r="G177" s="133">
        <f>SUM(G178:G181)</f>
        <v>5000</v>
      </c>
      <c r="H177" s="133">
        <f>G177/B177*100</f>
        <v>100</v>
      </c>
      <c r="I177" s="133">
        <f>B177-G177</f>
        <v>0</v>
      </c>
      <c r="J177" s="568" t="s">
        <v>296</v>
      </c>
      <c r="K177" s="583" t="s">
        <v>37</v>
      </c>
      <c r="L177" s="582" t="s">
        <v>19</v>
      </c>
      <c r="M177" s="582" t="s">
        <v>16</v>
      </c>
    </row>
    <row r="178" spans="1:13" ht="19.5" x14ac:dyDescent="0.25">
      <c r="A178" s="73" t="s">
        <v>0</v>
      </c>
      <c r="B178" s="133">
        <v>0</v>
      </c>
      <c r="C178" s="133">
        <v>0</v>
      </c>
      <c r="D178" s="133">
        <v>0</v>
      </c>
      <c r="E178" s="133">
        <v>0</v>
      </c>
      <c r="F178" s="133">
        <v>0</v>
      </c>
      <c r="G178" s="133">
        <v>0</v>
      </c>
      <c r="H178" s="133">
        <v>0</v>
      </c>
      <c r="I178" s="133">
        <f>B178-G178</f>
        <v>0</v>
      </c>
      <c r="J178" s="569"/>
      <c r="K178" s="583"/>
      <c r="L178" s="582"/>
      <c r="M178" s="582"/>
    </row>
    <row r="179" spans="1:13" ht="19.5" x14ac:dyDescent="0.25">
      <c r="A179" s="76" t="s">
        <v>1</v>
      </c>
      <c r="B179" s="133">
        <v>5000</v>
      </c>
      <c r="C179" s="133">
        <v>5000</v>
      </c>
      <c r="D179" s="133">
        <f>C179/B179*100</f>
        <v>100</v>
      </c>
      <c r="E179" s="133">
        <v>5000</v>
      </c>
      <c r="F179" s="133">
        <f>E179/B179*100</f>
        <v>100</v>
      </c>
      <c r="G179" s="133">
        <v>5000</v>
      </c>
      <c r="H179" s="133">
        <f>G179/B179*100</f>
        <v>100</v>
      </c>
      <c r="I179" s="133">
        <f>B179-G179</f>
        <v>0</v>
      </c>
      <c r="J179" s="569"/>
      <c r="K179" s="583"/>
      <c r="L179" s="582"/>
      <c r="M179" s="582"/>
    </row>
    <row r="180" spans="1:13" x14ac:dyDescent="0.25">
      <c r="A180" s="77" t="s">
        <v>2</v>
      </c>
      <c r="B180" s="148">
        <v>0</v>
      </c>
      <c r="C180" s="148">
        <v>0</v>
      </c>
      <c r="D180" s="132">
        <v>0</v>
      </c>
      <c r="E180" s="148">
        <v>0</v>
      </c>
      <c r="F180" s="132">
        <v>0</v>
      </c>
      <c r="G180" s="148">
        <v>0</v>
      </c>
      <c r="H180" s="132">
        <v>0</v>
      </c>
      <c r="I180" s="148">
        <f>B180-G180</f>
        <v>0</v>
      </c>
      <c r="J180" s="569"/>
      <c r="K180" s="583"/>
      <c r="L180" s="582"/>
      <c r="M180" s="582"/>
    </row>
    <row r="181" spans="1:13" x14ac:dyDescent="0.25">
      <c r="A181" s="60" t="s">
        <v>3</v>
      </c>
      <c r="B181" s="132">
        <v>0</v>
      </c>
      <c r="C181" s="132">
        <v>0</v>
      </c>
      <c r="D181" s="132">
        <v>0</v>
      </c>
      <c r="E181" s="132">
        <v>0</v>
      </c>
      <c r="F181" s="132">
        <v>0</v>
      </c>
      <c r="G181" s="132">
        <v>0</v>
      </c>
      <c r="H181" s="132">
        <v>0</v>
      </c>
      <c r="I181" s="132">
        <f>B181-G181</f>
        <v>0</v>
      </c>
      <c r="J181" s="570"/>
      <c r="K181" s="33"/>
      <c r="L181" s="95"/>
      <c r="M181" s="95"/>
    </row>
    <row r="182" spans="1:13" s="19" customFormat="1" x14ac:dyDescent="0.25">
      <c r="A182" s="499" t="s">
        <v>235</v>
      </c>
      <c r="B182" s="500"/>
      <c r="C182" s="500"/>
      <c r="D182" s="500"/>
      <c r="E182" s="500"/>
      <c r="F182" s="500"/>
      <c r="G182" s="500"/>
      <c r="H182" s="500"/>
      <c r="I182" s="500"/>
      <c r="J182" s="500"/>
    </row>
    <row r="183" spans="1:13" x14ac:dyDescent="0.25">
      <c r="A183" s="501" t="s">
        <v>106</v>
      </c>
      <c r="B183" s="502"/>
      <c r="C183" s="502"/>
      <c r="D183" s="502"/>
      <c r="E183" s="502"/>
      <c r="F183" s="502"/>
      <c r="G183" s="502"/>
      <c r="H183" s="502"/>
      <c r="I183" s="502"/>
      <c r="J183" s="502"/>
    </row>
    <row r="184" spans="1:13" s="94" customFormat="1" x14ac:dyDescent="0.25">
      <c r="A184" s="495" t="s">
        <v>158</v>
      </c>
      <c r="B184" s="495"/>
      <c r="C184" s="495"/>
      <c r="D184" s="495"/>
      <c r="E184" s="495"/>
      <c r="F184" s="495"/>
      <c r="G184" s="495"/>
      <c r="H184" s="495"/>
      <c r="I184" s="495"/>
      <c r="J184" s="495"/>
    </row>
    <row r="185" spans="1:13" s="94" customFormat="1" x14ac:dyDescent="0.25">
      <c r="A185" s="496" t="s">
        <v>118</v>
      </c>
      <c r="B185" s="496"/>
      <c r="C185" s="496"/>
      <c r="D185" s="496"/>
      <c r="E185" s="496"/>
      <c r="F185" s="496"/>
      <c r="G185" s="496"/>
      <c r="H185" s="496"/>
      <c r="I185" s="496"/>
      <c r="J185" s="496"/>
    </row>
    <row r="186" spans="1:13" s="94" customFormat="1" x14ac:dyDescent="0.25">
      <c r="A186" s="520" t="s">
        <v>236</v>
      </c>
      <c r="B186" s="520"/>
      <c r="C186" s="520"/>
      <c r="D186" s="520"/>
      <c r="E186" s="520"/>
      <c r="F186" s="520"/>
      <c r="G186" s="520"/>
      <c r="H186" s="520"/>
      <c r="I186" s="520"/>
      <c r="J186" s="520"/>
    </row>
    <row r="187" spans="1:13" s="48" customFormat="1" ht="206.25" x14ac:dyDescent="0.25">
      <c r="A187" s="153" t="s">
        <v>63</v>
      </c>
      <c r="B187" s="149">
        <f>SUM(B188:B191)</f>
        <v>285968.39999999997</v>
      </c>
      <c r="C187" s="149">
        <f>SUM(C188:C191)</f>
        <v>164599.6</v>
      </c>
      <c r="D187" s="149">
        <f>C187/B187*100</f>
        <v>57.55866732128446</v>
      </c>
      <c r="E187" s="149">
        <f>SUM(E188:E191)</f>
        <v>162637.9</v>
      </c>
      <c r="F187" s="149">
        <f>E187/B187*100</f>
        <v>56.872682436241206</v>
      </c>
      <c r="G187" s="149">
        <f>SUM(G188:G191)</f>
        <v>121461.9</v>
      </c>
      <c r="H187" s="149">
        <f>G187/B187*100</f>
        <v>42.473888723369441</v>
      </c>
      <c r="I187" s="149">
        <f t="shared" ref="I187:I211" si="12">B187-G187</f>
        <v>164506.49999999997</v>
      </c>
      <c r="J187" s="561" t="s">
        <v>280</v>
      </c>
      <c r="K187" s="49" t="s">
        <v>237</v>
      </c>
    </row>
    <row r="188" spans="1:13" s="48" customFormat="1" ht="19.5" x14ac:dyDescent="0.25">
      <c r="A188" s="78" t="s">
        <v>0</v>
      </c>
      <c r="B188" s="149">
        <v>0</v>
      </c>
      <c r="C188" s="149">
        <v>0</v>
      </c>
      <c r="D188" s="149">
        <v>0</v>
      </c>
      <c r="E188" s="149">
        <v>0</v>
      </c>
      <c r="F188" s="149">
        <v>0</v>
      </c>
      <c r="G188" s="149">
        <v>0</v>
      </c>
      <c r="H188" s="149">
        <v>0</v>
      </c>
      <c r="I188" s="149">
        <f t="shared" si="12"/>
        <v>0</v>
      </c>
      <c r="J188" s="562"/>
      <c r="K188" s="49"/>
    </row>
    <row r="189" spans="1:13" s="48" customFormat="1" ht="19.5" x14ac:dyDescent="0.25">
      <c r="A189" s="78" t="s">
        <v>1</v>
      </c>
      <c r="B189" s="149">
        <v>273091.3</v>
      </c>
      <c r="C189" s="149">
        <v>154723.6</v>
      </c>
      <c r="D189" s="149">
        <f>C189/B189*100</f>
        <v>56.656363641024086</v>
      </c>
      <c r="E189" s="149">
        <v>153879.6</v>
      </c>
      <c r="F189" s="149">
        <f>E189/B189*100</f>
        <v>56.347309489537025</v>
      </c>
      <c r="G189" s="149">
        <v>114174.2</v>
      </c>
      <c r="H189" s="149">
        <f>G189/B189*100</f>
        <v>41.808069316012627</v>
      </c>
      <c r="I189" s="149">
        <f t="shared" si="12"/>
        <v>158917.09999999998</v>
      </c>
      <c r="J189" s="562" t="s">
        <v>10</v>
      </c>
      <c r="K189" s="49"/>
    </row>
    <row r="190" spans="1:13" s="48" customFormat="1" x14ac:dyDescent="0.25">
      <c r="A190" s="79" t="s">
        <v>2</v>
      </c>
      <c r="B190" s="150">
        <v>12877.1</v>
      </c>
      <c r="C190" s="150">
        <v>9876</v>
      </c>
      <c r="D190" s="150">
        <f>C190/B190*100</f>
        <v>76.694286757111456</v>
      </c>
      <c r="E190" s="150">
        <v>8758.2999999999993</v>
      </c>
      <c r="F190" s="150">
        <f>E190/B190*100</f>
        <v>68.014537434670842</v>
      </c>
      <c r="G190" s="150">
        <v>7287.7</v>
      </c>
      <c r="H190" s="150">
        <f>G190/B190*100</f>
        <v>56.594264236512885</v>
      </c>
      <c r="I190" s="150">
        <f t="shared" si="12"/>
        <v>5589.4000000000005</v>
      </c>
      <c r="J190" s="562"/>
      <c r="K190" s="49"/>
    </row>
    <row r="191" spans="1:13" s="48" customFormat="1" x14ac:dyDescent="0.25">
      <c r="A191" s="79" t="s">
        <v>3</v>
      </c>
      <c r="B191" s="150">
        <v>0</v>
      </c>
      <c r="C191" s="150">
        <v>0</v>
      </c>
      <c r="D191" s="150">
        <v>0</v>
      </c>
      <c r="E191" s="150">
        <v>0</v>
      </c>
      <c r="F191" s="150">
        <v>0</v>
      </c>
      <c r="G191" s="150">
        <v>0</v>
      </c>
      <c r="H191" s="150">
        <v>0</v>
      </c>
      <c r="I191" s="150">
        <f t="shared" si="12"/>
        <v>0</v>
      </c>
      <c r="J191" s="563"/>
      <c r="K191" s="49"/>
    </row>
    <row r="192" spans="1:13" s="48" customFormat="1" ht="207" customHeight="1" x14ac:dyDescent="0.25">
      <c r="A192" s="153" t="s">
        <v>64</v>
      </c>
      <c r="B192" s="149">
        <f>SUM(B193:B196)</f>
        <v>132068.5</v>
      </c>
      <c r="C192" s="149">
        <f>SUM(C193:C196)</f>
        <v>846.9</v>
      </c>
      <c r="D192" s="149">
        <f>C192/B192*100</f>
        <v>0.64125813498298223</v>
      </c>
      <c r="E192" s="149">
        <f>SUM(E193:E196)</f>
        <v>846.9</v>
      </c>
      <c r="F192" s="149">
        <f>E192/B192*100</f>
        <v>0.64125813498298223</v>
      </c>
      <c r="G192" s="149">
        <f>SUM(G193:G196)</f>
        <v>49.7</v>
      </c>
      <c r="H192" s="149">
        <f>G192/B192*100</f>
        <v>3.7631986431283765E-2</v>
      </c>
      <c r="I192" s="149">
        <f t="shared" si="12"/>
        <v>132018.79999999999</v>
      </c>
      <c r="J192" s="561" t="s">
        <v>281</v>
      </c>
      <c r="K192" s="49" t="s">
        <v>238</v>
      </c>
    </row>
    <row r="193" spans="1:11" s="48" customFormat="1" ht="19.5" x14ac:dyDescent="0.25">
      <c r="A193" s="78" t="s">
        <v>0</v>
      </c>
      <c r="B193" s="149">
        <v>0</v>
      </c>
      <c r="C193" s="149">
        <v>0</v>
      </c>
      <c r="D193" s="149">
        <v>0</v>
      </c>
      <c r="E193" s="149">
        <v>0</v>
      </c>
      <c r="F193" s="149">
        <v>0</v>
      </c>
      <c r="G193" s="149">
        <v>0</v>
      </c>
      <c r="H193" s="149">
        <v>0</v>
      </c>
      <c r="I193" s="149">
        <f t="shared" si="12"/>
        <v>0</v>
      </c>
      <c r="J193" s="569" t="s">
        <v>10</v>
      </c>
    </row>
    <row r="194" spans="1:11" s="48" customFormat="1" ht="19.5" x14ac:dyDescent="0.25">
      <c r="A194" s="78" t="s">
        <v>1</v>
      </c>
      <c r="B194" s="149">
        <v>124144.4</v>
      </c>
      <c r="C194" s="149">
        <v>796.1</v>
      </c>
      <c r="D194" s="149">
        <f>C194/B194*100</f>
        <v>0.64126936051887962</v>
      </c>
      <c r="E194" s="149">
        <v>796.1</v>
      </c>
      <c r="F194" s="149">
        <f>E194/B194*100</f>
        <v>0.64126936051887962</v>
      </c>
      <c r="G194" s="149">
        <v>46.7</v>
      </c>
      <c r="H194" s="149">
        <f>G194/B194*100</f>
        <v>3.7617484155547894E-2</v>
      </c>
      <c r="I194" s="149">
        <f t="shared" si="12"/>
        <v>124097.7</v>
      </c>
      <c r="J194" s="569"/>
    </row>
    <row r="195" spans="1:11" s="48" customFormat="1" x14ac:dyDescent="0.25">
      <c r="A195" s="79" t="s">
        <v>2</v>
      </c>
      <c r="B195" s="150">
        <v>7924.1</v>
      </c>
      <c r="C195" s="150">
        <v>50.8</v>
      </c>
      <c r="D195" s="150">
        <f>C195/B195*100</f>
        <v>0.64108226801781898</v>
      </c>
      <c r="E195" s="150">
        <v>50.8</v>
      </c>
      <c r="F195" s="150">
        <f>E195/B195*100</f>
        <v>0.64108226801781898</v>
      </c>
      <c r="G195" s="150">
        <v>3</v>
      </c>
      <c r="H195" s="150">
        <f>G195/B195*100</f>
        <v>3.7859189056170417E-2</v>
      </c>
      <c r="I195" s="150">
        <f t="shared" si="12"/>
        <v>7921.1</v>
      </c>
      <c r="J195" s="569"/>
    </row>
    <row r="196" spans="1:11" s="48" customFormat="1" x14ac:dyDescent="0.25">
      <c r="A196" s="79" t="s">
        <v>3</v>
      </c>
      <c r="B196" s="150">
        <v>0</v>
      </c>
      <c r="C196" s="150">
        <v>0</v>
      </c>
      <c r="D196" s="150">
        <v>0</v>
      </c>
      <c r="E196" s="150">
        <v>0</v>
      </c>
      <c r="F196" s="150">
        <v>0</v>
      </c>
      <c r="G196" s="150">
        <v>0</v>
      </c>
      <c r="H196" s="150">
        <v>0</v>
      </c>
      <c r="I196" s="150">
        <f t="shared" si="12"/>
        <v>0</v>
      </c>
      <c r="J196" s="570"/>
    </row>
    <row r="197" spans="1:11" s="50" customFormat="1" ht="56.25" x14ac:dyDescent="0.25">
      <c r="A197" s="158" t="s">
        <v>65</v>
      </c>
      <c r="B197" s="149">
        <f>SUM(B198:B201)</f>
        <v>9857.7999999999993</v>
      </c>
      <c r="C197" s="149">
        <f>SUM(C198:C201)</f>
        <v>2201.4</v>
      </c>
      <c r="D197" s="149">
        <f>C197/B197*100</f>
        <v>22.33155470794701</v>
      </c>
      <c r="E197" s="149">
        <f>SUM(E198:E201)</f>
        <v>2049.8000000000002</v>
      </c>
      <c r="F197" s="149">
        <f>E197/B197*100</f>
        <v>20.793686218020252</v>
      </c>
      <c r="G197" s="149">
        <f>SUM(G198:G201)</f>
        <v>2049.8000000000002</v>
      </c>
      <c r="H197" s="149">
        <f>G197/B197*100</f>
        <v>20.793686218020252</v>
      </c>
      <c r="I197" s="149">
        <f t="shared" si="12"/>
        <v>7807.9999999999991</v>
      </c>
      <c r="J197" s="567" t="s">
        <v>297</v>
      </c>
      <c r="K197" s="50" t="s">
        <v>238</v>
      </c>
    </row>
    <row r="198" spans="1:11" s="50" customFormat="1" ht="19.5" x14ac:dyDescent="0.25">
      <c r="A198" s="78" t="s">
        <v>0</v>
      </c>
      <c r="B198" s="149">
        <v>0</v>
      </c>
      <c r="C198" s="149">
        <v>0</v>
      </c>
      <c r="D198" s="149">
        <v>0</v>
      </c>
      <c r="E198" s="149">
        <v>0</v>
      </c>
      <c r="F198" s="149">
        <v>0</v>
      </c>
      <c r="G198" s="149">
        <v>0</v>
      </c>
      <c r="H198" s="149">
        <v>0</v>
      </c>
      <c r="I198" s="149">
        <f t="shared" si="12"/>
        <v>0</v>
      </c>
      <c r="J198" s="562"/>
    </row>
    <row r="199" spans="1:11" s="8" customFormat="1" ht="19.5" x14ac:dyDescent="0.25">
      <c r="A199" s="78" t="s">
        <v>1</v>
      </c>
      <c r="B199" s="149">
        <v>7403.7</v>
      </c>
      <c r="C199" s="149">
        <v>1926.8</v>
      </c>
      <c r="D199" s="149">
        <f>C199/B199*100</f>
        <v>26.024825425125275</v>
      </c>
      <c r="E199" s="149">
        <v>1926.8</v>
      </c>
      <c r="F199" s="149">
        <f>E199/B199*100</f>
        <v>26.024825425125275</v>
      </c>
      <c r="G199" s="149">
        <v>1926.8</v>
      </c>
      <c r="H199" s="149">
        <f>G199/B199*100</f>
        <v>26.024825425125275</v>
      </c>
      <c r="I199" s="149">
        <f t="shared" si="12"/>
        <v>5476.9</v>
      </c>
      <c r="J199" s="562"/>
    </row>
    <row r="200" spans="1:11" s="8" customFormat="1" x14ac:dyDescent="0.25">
      <c r="A200" s="79" t="s">
        <v>2</v>
      </c>
      <c r="B200" s="150">
        <v>2454.1</v>
      </c>
      <c r="C200" s="150">
        <v>274.60000000000002</v>
      </c>
      <c r="D200" s="150">
        <f>C200/B200*100</f>
        <v>11.189438083207696</v>
      </c>
      <c r="E200" s="150">
        <v>123</v>
      </c>
      <c r="F200" s="150">
        <f>E200/B200*100</f>
        <v>5.0120207000529726</v>
      </c>
      <c r="G200" s="150">
        <v>123</v>
      </c>
      <c r="H200" s="150">
        <f>G200/B200*100</f>
        <v>5.0120207000529726</v>
      </c>
      <c r="I200" s="150">
        <f t="shared" si="12"/>
        <v>2331.1</v>
      </c>
      <c r="J200" s="562"/>
    </row>
    <row r="201" spans="1:11" s="8" customFormat="1" x14ac:dyDescent="0.25">
      <c r="A201" s="80" t="s">
        <v>3</v>
      </c>
      <c r="B201" s="150">
        <v>0</v>
      </c>
      <c r="C201" s="150">
        <v>0</v>
      </c>
      <c r="D201" s="150">
        <v>0</v>
      </c>
      <c r="E201" s="150">
        <v>0</v>
      </c>
      <c r="F201" s="150">
        <v>0</v>
      </c>
      <c r="G201" s="150">
        <v>0</v>
      </c>
      <c r="H201" s="150">
        <v>0</v>
      </c>
      <c r="I201" s="150">
        <f t="shared" si="12"/>
        <v>0</v>
      </c>
      <c r="J201" s="563"/>
    </row>
    <row r="202" spans="1:11" s="8" customFormat="1" ht="37.5" x14ac:dyDescent="0.25">
      <c r="A202" s="153" t="s">
        <v>66</v>
      </c>
      <c r="B202" s="149">
        <f>SUM(B203:B206)</f>
        <v>258559.6</v>
      </c>
      <c r="C202" s="149">
        <f>SUM(C203:C206)</f>
        <v>27792.399999999998</v>
      </c>
      <c r="D202" s="149">
        <f>C202/B202*100</f>
        <v>10.748933708127643</v>
      </c>
      <c r="E202" s="149">
        <f>SUM(E203:E206)</f>
        <v>27656.5</v>
      </c>
      <c r="F202" s="149">
        <f>E202/B202*100</f>
        <v>10.696373292656702</v>
      </c>
      <c r="G202" s="149">
        <f>SUM(G203:G206)</f>
        <v>27656.5</v>
      </c>
      <c r="H202" s="149">
        <f>G202/B202*100</f>
        <v>10.696373292656702</v>
      </c>
      <c r="I202" s="149">
        <f t="shared" si="12"/>
        <v>230903.1</v>
      </c>
      <c r="J202" s="561" t="s">
        <v>298</v>
      </c>
      <c r="K202" s="105" t="s">
        <v>117</v>
      </c>
    </row>
    <row r="203" spans="1:11" s="8" customFormat="1" ht="19.5" x14ac:dyDescent="0.25">
      <c r="A203" s="58" t="s">
        <v>0</v>
      </c>
      <c r="B203" s="149">
        <v>0</v>
      </c>
      <c r="C203" s="149">
        <v>0</v>
      </c>
      <c r="D203" s="149">
        <v>0</v>
      </c>
      <c r="E203" s="149">
        <v>0</v>
      </c>
      <c r="F203" s="149">
        <v>0</v>
      </c>
      <c r="G203" s="149">
        <v>0</v>
      </c>
      <c r="H203" s="149">
        <v>0</v>
      </c>
      <c r="I203" s="149">
        <f t="shared" si="12"/>
        <v>0</v>
      </c>
      <c r="J203" s="562"/>
    </row>
    <row r="204" spans="1:11" s="8" customFormat="1" ht="19.5" x14ac:dyDescent="0.25">
      <c r="A204" s="58" t="s">
        <v>1</v>
      </c>
      <c r="B204" s="149">
        <v>239866.1</v>
      </c>
      <c r="C204" s="149">
        <v>25997.1</v>
      </c>
      <c r="D204" s="149">
        <f>C204/B204*100</f>
        <v>10.838171796681564</v>
      </c>
      <c r="E204" s="149">
        <v>25997.1</v>
      </c>
      <c r="F204" s="149">
        <f>E204/B204*100</f>
        <v>10.838171796681564</v>
      </c>
      <c r="G204" s="149">
        <v>25997.1</v>
      </c>
      <c r="H204" s="149">
        <f>G204/B204*100</f>
        <v>10.838171796681564</v>
      </c>
      <c r="I204" s="149">
        <f t="shared" si="12"/>
        <v>213869</v>
      </c>
      <c r="J204" s="562"/>
    </row>
    <row r="205" spans="1:11" s="8" customFormat="1" x14ac:dyDescent="0.25">
      <c r="A205" s="60" t="s">
        <v>2</v>
      </c>
      <c r="B205" s="150">
        <v>18693.5</v>
      </c>
      <c r="C205" s="150">
        <v>1795.3</v>
      </c>
      <c r="D205" s="150">
        <f>C205/B205*100</f>
        <v>9.6038730039853437</v>
      </c>
      <c r="E205" s="150">
        <v>1659.4</v>
      </c>
      <c r="F205" s="150">
        <f>E205/B205*100</f>
        <v>8.8768823387808595</v>
      </c>
      <c r="G205" s="150">
        <v>1659.4</v>
      </c>
      <c r="H205" s="150">
        <f>G205/B205*100</f>
        <v>8.8768823387808595</v>
      </c>
      <c r="I205" s="150">
        <f t="shared" si="12"/>
        <v>17034.099999999999</v>
      </c>
      <c r="J205" s="562"/>
    </row>
    <row r="206" spans="1:11" s="8" customFormat="1" x14ac:dyDescent="0.25">
      <c r="A206" s="60" t="s">
        <v>3</v>
      </c>
      <c r="B206" s="150">
        <v>0</v>
      </c>
      <c r="C206" s="150">
        <v>0</v>
      </c>
      <c r="D206" s="150">
        <v>0</v>
      </c>
      <c r="E206" s="150">
        <v>0</v>
      </c>
      <c r="F206" s="150">
        <v>0</v>
      </c>
      <c r="G206" s="150">
        <v>0</v>
      </c>
      <c r="H206" s="150">
        <v>0</v>
      </c>
      <c r="I206" s="150">
        <f t="shared" si="12"/>
        <v>0</v>
      </c>
      <c r="J206" s="563"/>
    </row>
    <row r="207" spans="1:11" s="8" customFormat="1" ht="336.75" customHeight="1" x14ac:dyDescent="0.25">
      <c r="A207" s="153" t="s">
        <v>67</v>
      </c>
      <c r="B207" s="149">
        <f>SUM(B208:B211)</f>
        <v>159665.60000000001</v>
      </c>
      <c r="C207" s="149">
        <f>SUM(C208:C211)</f>
        <v>105800.5</v>
      </c>
      <c r="D207" s="149">
        <f>C207/B207*100</f>
        <v>66.2638038500466</v>
      </c>
      <c r="E207" s="149">
        <v>139297.29999999999</v>
      </c>
      <c r="F207" s="149">
        <f>E207/B207*100</f>
        <v>87.243150684931493</v>
      </c>
      <c r="G207" s="149">
        <f>SUM(G208:G211)</f>
        <v>105800.5</v>
      </c>
      <c r="H207" s="149">
        <f>G207/B207*100</f>
        <v>66.2638038500466</v>
      </c>
      <c r="I207" s="149">
        <f t="shared" si="12"/>
        <v>53865.100000000006</v>
      </c>
      <c r="J207" s="561" t="s">
        <v>299</v>
      </c>
    </row>
    <row r="208" spans="1:11" s="8" customFormat="1" ht="19.5" x14ac:dyDescent="0.25">
      <c r="A208" s="58" t="s">
        <v>0</v>
      </c>
      <c r="B208" s="149">
        <v>0</v>
      </c>
      <c r="C208" s="149">
        <v>0</v>
      </c>
      <c r="D208" s="149">
        <v>0</v>
      </c>
      <c r="E208" s="149">
        <v>0</v>
      </c>
      <c r="F208" s="149">
        <v>0</v>
      </c>
      <c r="G208" s="149">
        <v>0</v>
      </c>
      <c r="H208" s="149">
        <v>0</v>
      </c>
      <c r="I208" s="149">
        <f t="shared" si="12"/>
        <v>0</v>
      </c>
      <c r="J208" s="562"/>
    </row>
    <row r="209" spans="1:11" s="8" customFormat="1" ht="19.5" x14ac:dyDescent="0.25">
      <c r="A209" s="58" t="s">
        <v>1</v>
      </c>
      <c r="B209" s="149">
        <v>159665.60000000001</v>
      </c>
      <c r="C209" s="149">
        <v>105800.5</v>
      </c>
      <c r="D209" s="149">
        <f>C209/B209*100</f>
        <v>66.2638038500466</v>
      </c>
      <c r="E209" s="149">
        <v>105800.5</v>
      </c>
      <c r="F209" s="149">
        <f>E209/B209*100</f>
        <v>66.2638038500466</v>
      </c>
      <c r="G209" s="149">
        <v>105800.5</v>
      </c>
      <c r="H209" s="149">
        <f>G209/B209*100</f>
        <v>66.2638038500466</v>
      </c>
      <c r="I209" s="149">
        <f t="shared" si="12"/>
        <v>53865.100000000006</v>
      </c>
      <c r="J209" s="562"/>
    </row>
    <row r="210" spans="1:11" s="8" customFormat="1" x14ac:dyDescent="0.25">
      <c r="A210" s="60" t="s">
        <v>2</v>
      </c>
      <c r="B210" s="150">
        <v>0</v>
      </c>
      <c r="C210" s="150">
        <v>0</v>
      </c>
      <c r="D210" s="150">
        <v>0</v>
      </c>
      <c r="E210" s="150">
        <v>0</v>
      </c>
      <c r="F210" s="150">
        <v>0</v>
      </c>
      <c r="G210" s="150">
        <v>0</v>
      </c>
      <c r="H210" s="150">
        <v>0</v>
      </c>
      <c r="I210" s="150">
        <f t="shared" si="12"/>
        <v>0</v>
      </c>
      <c r="J210" s="562"/>
    </row>
    <row r="211" spans="1:11" s="8" customFormat="1" x14ac:dyDescent="0.25">
      <c r="A211" s="60" t="s">
        <v>3</v>
      </c>
      <c r="B211" s="150">
        <v>0</v>
      </c>
      <c r="C211" s="150">
        <v>0</v>
      </c>
      <c r="D211" s="150">
        <v>0</v>
      </c>
      <c r="E211" s="150">
        <v>0</v>
      </c>
      <c r="F211" s="150">
        <v>0</v>
      </c>
      <c r="G211" s="150">
        <v>0</v>
      </c>
      <c r="H211" s="150">
        <v>0</v>
      </c>
      <c r="I211" s="150">
        <f t="shared" si="12"/>
        <v>0</v>
      </c>
      <c r="J211" s="563"/>
    </row>
    <row r="212" spans="1:11" s="19" customFormat="1" x14ac:dyDescent="0.25">
      <c r="A212" s="499" t="s">
        <v>235</v>
      </c>
      <c r="B212" s="500"/>
      <c r="C212" s="500"/>
      <c r="D212" s="500"/>
      <c r="E212" s="500"/>
      <c r="F212" s="500"/>
      <c r="G212" s="500"/>
      <c r="H212" s="500"/>
      <c r="I212" s="500"/>
      <c r="J212" s="500"/>
    </row>
    <row r="213" spans="1:11" x14ac:dyDescent="0.25">
      <c r="A213" s="501" t="s">
        <v>166</v>
      </c>
      <c r="B213" s="502"/>
      <c r="C213" s="502"/>
      <c r="D213" s="502"/>
      <c r="E213" s="502"/>
      <c r="F213" s="502"/>
      <c r="G213" s="502"/>
      <c r="H213" s="502"/>
      <c r="I213" s="502"/>
      <c r="J213" s="502"/>
    </row>
    <row r="214" spans="1:11" s="94" customFormat="1" x14ac:dyDescent="0.25">
      <c r="A214" s="495" t="s">
        <v>158</v>
      </c>
      <c r="B214" s="495"/>
      <c r="C214" s="495"/>
      <c r="D214" s="495"/>
      <c r="E214" s="495"/>
      <c r="F214" s="495"/>
      <c r="G214" s="495"/>
      <c r="H214" s="495"/>
      <c r="I214" s="495"/>
      <c r="J214" s="495"/>
    </row>
    <row r="215" spans="1:11" s="94" customFormat="1" x14ac:dyDescent="0.25">
      <c r="A215" s="496" t="s">
        <v>118</v>
      </c>
      <c r="B215" s="496"/>
      <c r="C215" s="496"/>
      <c r="D215" s="496"/>
      <c r="E215" s="496"/>
      <c r="F215" s="496"/>
      <c r="G215" s="496"/>
      <c r="H215" s="496"/>
      <c r="I215" s="496"/>
      <c r="J215" s="496"/>
    </row>
    <row r="216" spans="1:11" s="94" customFormat="1" x14ac:dyDescent="0.25">
      <c r="A216" s="520" t="s">
        <v>165</v>
      </c>
      <c r="B216" s="520"/>
      <c r="C216" s="520"/>
      <c r="D216" s="520"/>
      <c r="E216" s="520"/>
      <c r="F216" s="520"/>
      <c r="G216" s="520"/>
      <c r="H216" s="520"/>
      <c r="I216" s="520"/>
      <c r="J216" s="520"/>
    </row>
    <row r="217" spans="1:11" s="48" customFormat="1" ht="56.25" x14ac:dyDescent="0.25">
      <c r="A217" s="153" t="s">
        <v>167</v>
      </c>
      <c r="B217" s="149">
        <f>SUM(B218:B221)</f>
        <v>208238.7</v>
      </c>
      <c r="C217" s="149">
        <f>SUM(C218:C221)</f>
        <v>140127.79999999999</v>
      </c>
      <c r="D217" s="149">
        <f>C217/B217*100</f>
        <v>67.291910677506138</v>
      </c>
      <c r="E217" s="149">
        <f>SUM(E218:E221)</f>
        <v>140127.79999999999</v>
      </c>
      <c r="F217" s="149">
        <f>E217/B217*100</f>
        <v>67.291910677506138</v>
      </c>
      <c r="G217" s="149">
        <f>SUM(G218:G221)</f>
        <v>36849.9</v>
      </c>
      <c r="H217" s="149">
        <f>G217/B217*100</f>
        <v>17.695990226600529</v>
      </c>
      <c r="I217" s="149">
        <f>B217-G217</f>
        <v>171388.80000000002</v>
      </c>
      <c r="J217" s="568"/>
      <c r="K217" s="49"/>
    </row>
    <row r="218" spans="1:11" s="48" customFormat="1" ht="19.5" x14ac:dyDescent="0.25">
      <c r="A218" s="78" t="s">
        <v>0</v>
      </c>
      <c r="B218" s="149">
        <v>0</v>
      </c>
      <c r="C218" s="149">
        <v>0</v>
      </c>
      <c r="D218" s="149">
        <v>0</v>
      </c>
      <c r="E218" s="149">
        <v>0</v>
      </c>
      <c r="F218" s="149">
        <v>0</v>
      </c>
      <c r="G218" s="149">
        <v>0</v>
      </c>
      <c r="H218" s="149">
        <v>0</v>
      </c>
      <c r="I218" s="149">
        <f>B218-G218</f>
        <v>0</v>
      </c>
      <c r="J218" s="569"/>
      <c r="K218" s="49"/>
    </row>
    <row r="219" spans="1:11" s="48" customFormat="1" ht="19.5" x14ac:dyDescent="0.25">
      <c r="A219" s="78" t="s">
        <v>1</v>
      </c>
      <c r="B219" s="149">
        <v>193000</v>
      </c>
      <c r="C219" s="149">
        <v>130153</v>
      </c>
      <c r="D219" s="149">
        <f>C219/B219*100</f>
        <v>67.436787564766846</v>
      </c>
      <c r="E219" s="149">
        <v>130153</v>
      </c>
      <c r="F219" s="149">
        <f>E219/B219*100</f>
        <v>67.436787564766846</v>
      </c>
      <c r="G219" s="149">
        <v>34638.9</v>
      </c>
      <c r="H219" s="149">
        <f>G219/B219*100</f>
        <v>17.947616580310882</v>
      </c>
      <c r="I219" s="149">
        <f>B219-G219</f>
        <v>158361.1</v>
      </c>
      <c r="J219" s="569"/>
      <c r="K219" s="49"/>
    </row>
    <row r="220" spans="1:11" s="48" customFormat="1" x14ac:dyDescent="0.25">
      <c r="A220" s="79" t="s">
        <v>2</v>
      </c>
      <c r="B220" s="150">
        <v>15238.7</v>
      </c>
      <c r="C220" s="150">
        <v>9974.7999999999993</v>
      </c>
      <c r="D220" s="150">
        <f>C220/B220*100</f>
        <v>65.457027174234014</v>
      </c>
      <c r="E220" s="150">
        <v>9974.7999999999993</v>
      </c>
      <c r="F220" s="150">
        <f>E220/B220*100</f>
        <v>65.457027174234014</v>
      </c>
      <c r="G220" s="150">
        <v>2211</v>
      </c>
      <c r="H220" s="150">
        <f>G220/B220*100</f>
        <v>14.509111669630611</v>
      </c>
      <c r="I220" s="150">
        <f>B220-G220</f>
        <v>13027.7</v>
      </c>
      <c r="J220" s="569"/>
      <c r="K220" s="49"/>
    </row>
    <row r="221" spans="1:11" s="48" customFormat="1" x14ac:dyDescent="0.25">
      <c r="A221" s="79" t="s">
        <v>3</v>
      </c>
      <c r="B221" s="150">
        <v>0</v>
      </c>
      <c r="C221" s="150">
        <v>0</v>
      </c>
      <c r="D221" s="150">
        <v>0</v>
      </c>
      <c r="E221" s="150">
        <v>0</v>
      </c>
      <c r="F221" s="150">
        <v>0</v>
      </c>
      <c r="G221" s="150">
        <v>0</v>
      </c>
      <c r="H221" s="150">
        <v>0</v>
      </c>
      <c r="I221" s="150">
        <f>B221-G221</f>
        <v>0</v>
      </c>
      <c r="J221" s="570"/>
      <c r="K221" s="49"/>
    </row>
    <row r="222" spans="1:11" x14ac:dyDescent="0.25">
      <c r="A222" s="528" t="s">
        <v>177</v>
      </c>
      <c r="B222" s="529"/>
      <c r="C222" s="529"/>
      <c r="D222" s="529"/>
      <c r="E222" s="529"/>
      <c r="F222" s="529"/>
      <c r="G222" s="529"/>
      <c r="H222" s="529"/>
      <c r="I222" s="529"/>
      <c r="J222" s="530"/>
    </row>
    <row r="223" spans="1:11" s="32" customFormat="1" x14ac:dyDescent="0.25">
      <c r="A223" s="474" t="s">
        <v>141</v>
      </c>
      <c r="B223" s="475"/>
      <c r="C223" s="475"/>
      <c r="D223" s="475"/>
      <c r="E223" s="475"/>
      <c r="F223" s="475"/>
      <c r="G223" s="475"/>
      <c r="H223" s="475"/>
      <c r="I223" s="475"/>
      <c r="J223" s="490"/>
    </row>
    <row r="224" spans="1:11" s="32" customFormat="1" x14ac:dyDescent="0.25">
      <c r="A224" s="412" t="s">
        <v>114</v>
      </c>
      <c r="B224" s="413"/>
      <c r="C224" s="413"/>
      <c r="D224" s="413"/>
      <c r="E224" s="413"/>
      <c r="F224" s="413"/>
      <c r="G224" s="413"/>
      <c r="H224" s="413"/>
      <c r="I224" s="413"/>
      <c r="J224" s="414"/>
    </row>
    <row r="225" spans="1:11" s="32" customFormat="1" x14ac:dyDescent="0.25">
      <c r="A225" s="511" t="s">
        <v>239</v>
      </c>
      <c r="B225" s="512"/>
      <c r="C225" s="512"/>
      <c r="D225" s="512"/>
      <c r="E225" s="512"/>
      <c r="F225" s="512"/>
      <c r="G225" s="512"/>
      <c r="H225" s="512"/>
      <c r="I225" s="512"/>
      <c r="J225" s="513"/>
    </row>
    <row r="226" spans="1:11" ht="243" customHeight="1" x14ac:dyDescent="0.25">
      <c r="A226" s="153" t="s">
        <v>68</v>
      </c>
      <c r="B226" s="149">
        <f>SUM(B227:B230)</f>
        <v>2.6</v>
      </c>
      <c r="C226" s="149">
        <f>SUM(C227:C230)</f>
        <v>2.6</v>
      </c>
      <c r="D226" s="149">
        <f>C226/B226*100</f>
        <v>100</v>
      </c>
      <c r="E226" s="149">
        <f>SUM(E227:E230)</f>
        <v>2.6</v>
      </c>
      <c r="F226" s="149">
        <f>E226/B226*100</f>
        <v>100</v>
      </c>
      <c r="G226" s="149">
        <f>SUM(G227:G230)</f>
        <v>2.6</v>
      </c>
      <c r="H226" s="149">
        <f>G226/B226*100</f>
        <v>100</v>
      </c>
      <c r="I226" s="149">
        <f>B226-G226</f>
        <v>0</v>
      </c>
      <c r="J226" s="561" t="s">
        <v>178</v>
      </c>
      <c r="K226" s="89" t="s">
        <v>115</v>
      </c>
    </row>
    <row r="227" spans="1:11" ht="19.5" x14ac:dyDescent="0.25">
      <c r="A227" s="58" t="s">
        <v>0</v>
      </c>
      <c r="B227" s="149">
        <v>0</v>
      </c>
      <c r="C227" s="149">
        <v>0</v>
      </c>
      <c r="D227" s="149">
        <v>0</v>
      </c>
      <c r="E227" s="149">
        <v>0</v>
      </c>
      <c r="F227" s="149">
        <v>0</v>
      </c>
      <c r="G227" s="149">
        <v>0</v>
      </c>
      <c r="H227" s="149">
        <v>0</v>
      </c>
      <c r="I227" s="149">
        <f>B227-G227</f>
        <v>0</v>
      </c>
      <c r="J227" s="562"/>
    </row>
    <row r="228" spans="1:11" ht="19.5" x14ac:dyDescent="0.25">
      <c r="A228" s="58" t="s">
        <v>1</v>
      </c>
      <c r="B228" s="149">
        <v>2.6</v>
      </c>
      <c r="C228" s="149">
        <v>2.6</v>
      </c>
      <c r="D228" s="149">
        <f>C228/B228*100</f>
        <v>100</v>
      </c>
      <c r="E228" s="149">
        <v>2.6</v>
      </c>
      <c r="F228" s="149">
        <f>E228/B228*100</f>
        <v>100</v>
      </c>
      <c r="G228" s="149">
        <v>2.6</v>
      </c>
      <c r="H228" s="149">
        <f>G228/B228*100</f>
        <v>100</v>
      </c>
      <c r="I228" s="149">
        <f>B228-G228</f>
        <v>0</v>
      </c>
      <c r="J228" s="562"/>
    </row>
    <row r="229" spans="1:11" x14ac:dyDescent="0.25">
      <c r="A229" s="60" t="s">
        <v>2</v>
      </c>
      <c r="B229" s="150">
        <v>0</v>
      </c>
      <c r="C229" s="150">
        <v>0</v>
      </c>
      <c r="D229" s="150">
        <v>0</v>
      </c>
      <c r="E229" s="150">
        <v>0</v>
      </c>
      <c r="F229" s="150">
        <v>0</v>
      </c>
      <c r="G229" s="150">
        <v>0</v>
      </c>
      <c r="H229" s="150">
        <v>0</v>
      </c>
      <c r="I229" s="150">
        <f>B229-G229</f>
        <v>0</v>
      </c>
      <c r="J229" s="562"/>
    </row>
    <row r="230" spans="1:11" x14ac:dyDescent="0.25">
      <c r="A230" s="60" t="s">
        <v>3</v>
      </c>
      <c r="B230" s="150">
        <v>0</v>
      </c>
      <c r="C230" s="150">
        <v>0</v>
      </c>
      <c r="D230" s="150">
        <v>0</v>
      </c>
      <c r="E230" s="150">
        <v>0</v>
      </c>
      <c r="F230" s="150">
        <v>0</v>
      </c>
      <c r="G230" s="150">
        <v>0</v>
      </c>
      <c r="H230" s="150">
        <v>0</v>
      </c>
      <c r="I230" s="150">
        <f>B230-G230</f>
        <v>0</v>
      </c>
      <c r="J230" s="563"/>
    </row>
    <row r="231" spans="1:11" s="19" customFormat="1" x14ac:dyDescent="0.25">
      <c r="A231" s="468" t="s">
        <v>240</v>
      </c>
      <c r="B231" s="469"/>
      <c r="C231" s="469"/>
      <c r="D231" s="469"/>
      <c r="E231" s="469"/>
      <c r="F231" s="469"/>
      <c r="G231" s="469"/>
      <c r="H231" s="469"/>
      <c r="I231" s="469"/>
      <c r="J231" s="470"/>
    </row>
    <row r="232" spans="1:11" s="1" customFormat="1" x14ac:dyDescent="0.25">
      <c r="A232" s="484" t="s">
        <v>69</v>
      </c>
      <c r="B232" s="485"/>
      <c r="C232" s="485"/>
      <c r="D232" s="485"/>
      <c r="E232" s="485"/>
      <c r="F232" s="485"/>
      <c r="G232" s="485"/>
      <c r="H232" s="485"/>
      <c r="I232" s="485"/>
      <c r="J232" s="489"/>
    </row>
    <row r="233" spans="1:11" s="42" customFormat="1" x14ac:dyDescent="0.25">
      <c r="A233" s="474" t="s">
        <v>270</v>
      </c>
      <c r="B233" s="475"/>
      <c r="C233" s="475"/>
      <c r="D233" s="475"/>
      <c r="E233" s="475"/>
      <c r="F233" s="475"/>
      <c r="G233" s="475"/>
      <c r="H233" s="475"/>
      <c r="I233" s="475"/>
      <c r="J233" s="490"/>
    </row>
    <row r="234" spans="1:11" s="93" customFormat="1" x14ac:dyDescent="0.25">
      <c r="A234" s="471" t="s">
        <v>113</v>
      </c>
      <c r="B234" s="472"/>
      <c r="C234" s="472"/>
      <c r="D234" s="472"/>
      <c r="E234" s="472"/>
      <c r="F234" s="472"/>
      <c r="G234" s="472"/>
      <c r="H234" s="472"/>
      <c r="I234" s="472"/>
      <c r="J234" s="473"/>
    </row>
    <row r="235" spans="1:11" s="1" customFormat="1" x14ac:dyDescent="0.25">
      <c r="A235" s="476" t="s">
        <v>241</v>
      </c>
      <c r="B235" s="477"/>
      <c r="C235" s="477"/>
      <c r="D235" s="477"/>
      <c r="E235" s="477"/>
      <c r="F235" s="477"/>
      <c r="G235" s="477"/>
      <c r="H235" s="477"/>
      <c r="I235" s="477"/>
      <c r="J235" s="486"/>
    </row>
    <row r="236" spans="1:11" ht="93.75" x14ac:dyDescent="0.25">
      <c r="A236" s="153" t="s">
        <v>70</v>
      </c>
      <c r="B236" s="149">
        <f>SUM(B237:B240)</f>
        <v>20252.099999999999</v>
      </c>
      <c r="C236" s="149">
        <f>SUM(C237:C240)</f>
        <v>4450.5</v>
      </c>
      <c r="D236" s="149">
        <f>C236/B236*100</f>
        <v>21.97549883715763</v>
      </c>
      <c r="E236" s="149">
        <f>SUM(E237:E240)</f>
        <v>4450.5</v>
      </c>
      <c r="F236" s="149">
        <f>E236/B236*100</f>
        <v>21.97549883715763</v>
      </c>
      <c r="G236" s="149">
        <f>SUM(G237:G240)</f>
        <v>4450.5</v>
      </c>
      <c r="H236" s="149">
        <f>G236/B236*100</f>
        <v>21.97549883715763</v>
      </c>
      <c r="I236" s="149">
        <f>B236-G236</f>
        <v>15801.599999999999</v>
      </c>
      <c r="J236" s="568"/>
      <c r="K236" s="15" t="s">
        <v>116</v>
      </c>
    </row>
    <row r="237" spans="1:11" ht="19.5" x14ac:dyDescent="0.25">
      <c r="A237" s="58" t="s">
        <v>0</v>
      </c>
      <c r="B237" s="149">
        <v>0</v>
      </c>
      <c r="C237" s="149">
        <v>0</v>
      </c>
      <c r="D237" s="149">
        <v>0</v>
      </c>
      <c r="E237" s="149">
        <v>0</v>
      </c>
      <c r="F237" s="149">
        <v>0</v>
      </c>
      <c r="G237" s="149">
        <v>0</v>
      </c>
      <c r="H237" s="149">
        <v>0</v>
      </c>
      <c r="I237" s="149">
        <f>B237-G237</f>
        <v>0</v>
      </c>
      <c r="J237" s="569"/>
    </row>
    <row r="238" spans="1:11" ht="19.5" x14ac:dyDescent="0.25">
      <c r="A238" s="58" t="s">
        <v>1</v>
      </c>
      <c r="B238" s="149">
        <v>18952.099999999999</v>
      </c>
      <c r="C238" s="149">
        <v>4164.8</v>
      </c>
      <c r="D238" s="149">
        <f>C238/B238*100</f>
        <v>21.975401142881264</v>
      </c>
      <c r="E238" s="149">
        <v>4164.8</v>
      </c>
      <c r="F238" s="149">
        <f>E238/B238*100</f>
        <v>21.975401142881264</v>
      </c>
      <c r="G238" s="149">
        <v>4164.8</v>
      </c>
      <c r="H238" s="149">
        <f>G238/B238*100</f>
        <v>21.975401142881264</v>
      </c>
      <c r="I238" s="149">
        <f>B238-G238</f>
        <v>14787.3</v>
      </c>
      <c r="J238" s="569"/>
    </row>
    <row r="239" spans="1:11" x14ac:dyDescent="0.25">
      <c r="A239" s="60" t="s">
        <v>2</v>
      </c>
      <c r="B239" s="150">
        <v>1300</v>
      </c>
      <c r="C239" s="150">
        <v>285.7</v>
      </c>
      <c r="D239" s="150">
        <f>C239/B239*100</f>
        <v>21.976923076923079</v>
      </c>
      <c r="E239" s="150">
        <v>285.7</v>
      </c>
      <c r="F239" s="150">
        <f>E239/B239*100</f>
        <v>21.976923076923079</v>
      </c>
      <c r="G239" s="150">
        <v>285.7</v>
      </c>
      <c r="H239" s="150">
        <f>G239/B239*100</f>
        <v>21.976923076923079</v>
      </c>
      <c r="I239" s="150">
        <f>B239-G239</f>
        <v>1014.3</v>
      </c>
      <c r="J239" s="569"/>
    </row>
    <row r="240" spans="1:11" x14ac:dyDescent="0.25">
      <c r="A240" s="60" t="s">
        <v>3</v>
      </c>
      <c r="B240" s="150">
        <v>0</v>
      </c>
      <c r="C240" s="150">
        <v>0</v>
      </c>
      <c r="D240" s="150">
        <v>0</v>
      </c>
      <c r="E240" s="150">
        <v>0</v>
      </c>
      <c r="F240" s="150">
        <v>0</v>
      </c>
      <c r="G240" s="150">
        <v>0</v>
      </c>
      <c r="H240" s="150">
        <v>0</v>
      </c>
      <c r="I240" s="150">
        <f>B240-G240</f>
        <v>0</v>
      </c>
      <c r="J240" s="570"/>
    </row>
    <row r="241" spans="1:12" s="25" customFormat="1" x14ac:dyDescent="0.3">
      <c r="A241" s="468" t="s">
        <v>242</v>
      </c>
      <c r="B241" s="469"/>
      <c r="C241" s="469"/>
      <c r="D241" s="469"/>
      <c r="E241" s="469"/>
      <c r="F241" s="469"/>
      <c r="G241" s="469"/>
      <c r="H241" s="469"/>
      <c r="I241" s="469"/>
      <c r="J241" s="470"/>
      <c r="K241" s="23"/>
      <c r="L241" s="24"/>
    </row>
    <row r="242" spans="1:12" s="28" customFormat="1" x14ac:dyDescent="0.3">
      <c r="A242" s="484" t="s">
        <v>71</v>
      </c>
      <c r="B242" s="485"/>
      <c r="C242" s="485"/>
      <c r="D242" s="485"/>
      <c r="E242" s="485"/>
      <c r="F242" s="485"/>
      <c r="G242" s="485"/>
      <c r="H242" s="485"/>
      <c r="I242" s="485"/>
      <c r="J242" s="489"/>
      <c r="K242" s="26"/>
      <c r="L242" s="27"/>
    </row>
    <row r="243" spans="1:12" s="42" customFormat="1" x14ac:dyDescent="0.25">
      <c r="A243" s="474" t="s">
        <v>270</v>
      </c>
      <c r="B243" s="475"/>
      <c r="C243" s="475"/>
      <c r="D243" s="475"/>
      <c r="E243" s="475"/>
      <c r="F243" s="475"/>
      <c r="G243" s="475"/>
      <c r="H243" s="475"/>
      <c r="I243" s="475"/>
      <c r="J243" s="490"/>
    </row>
    <row r="244" spans="1:12" s="8" customFormat="1" x14ac:dyDescent="0.25">
      <c r="A244" s="471" t="s">
        <v>269</v>
      </c>
      <c r="B244" s="472"/>
      <c r="C244" s="472"/>
      <c r="D244" s="472"/>
      <c r="E244" s="472"/>
      <c r="F244" s="472"/>
      <c r="G244" s="472"/>
      <c r="H244" s="472"/>
      <c r="I244" s="472"/>
      <c r="J244" s="473"/>
    </row>
    <row r="245" spans="1:12" s="8" customFormat="1" x14ac:dyDescent="0.25">
      <c r="A245" s="511" t="s">
        <v>256</v>
      </c>
      <c r="B245" s="512"/>
      <c r="C245" s="512"/>
      <c r="D245" s="512"/>
      <c r="E245" s="512"/>
      <c r="F245" s="512"/>
      <c r="G245" s="512"/>
      <c r="H245" s="512"/>
      <c r="I245" s="512"/>
      <c r="J245" s="513"/>
    </row>
    <row r="246" spans="1:12" ht="130.5" customHeight="1" x14ac:dyDescent="0.25">
      <c r="A246" s="153" t="s">
        <v>72</v>
      </c>
      <c r="B246" s="149">
        <f>SUM(B247:B250)</f>
        <v>3759.7</v>
      </c>
      <c r="C246" s="149">
        <f>SUM(C247:C250)</f>
        <v>3189</v>
      </c>
      <c r="D246" s="149">
        <f>C246/B246*100</f>
        <v>84.820597388089482</v>
      </c>
      <c r="E246" s="149">
        <f>SUM(E247:E250)</f>
        <v>2693</v>
      </c>
      <c r="F246" s="149">
        <f>E246/B246*100</f>
        <v>71.628055429954514</v>
      </c>
      <c r="G246" s="149">
        <f>SUM(G247:G250)</f>
        <v>2693</v>
      </c>
      <c r="H246" s="149">
        <f>G246/B246*100</f>
        <v>71.628055429954514</v>
      </c>
      <c r="I246" s="149">
        <f>B246-G246</f>
        <v>1066.6999999999998</v>
      </c>
      <c r="J246" s="568" t="s">
        <v>300</v>
      </c>
    </row>
    <row r="247" spans="1:12" ht="19.5" x14ac:dyDescent="0.25">
      <c r="A247" s="58" t="s">
        <v>0</v>
      </c>
      <c r="B247" s="149">
        <v>0</v>
      </c>
      <c r="C247" s="149">
        <v>0</v>
      </c>
      <c r="D247" s="149">
        <v>0</v>
      </c>
      <c r="E247" s="149">
        <v>0</v>
      </c>
      <c r="F247" s="149">
        <v>0</v>
      </c>
      <c r="G247" s="149">
        <v>0</v>
      </c>
      <c r="H247" s="149">
        <v>0</v>
      </c>
      <c r="I247" s="149">
        <f>B247-G247</f>
        <v>0</v>
      </c>
      <c r="J247" s="569"/>
    </row>
    <row r="248" spans="1:12" ht="19.5" x14ac:dyDescent="0.25">
      <c r="A248" s="58" t="s">
        <v>1</v>
      </c>
      <c r="B248" s="149">
        <v>2759.7</v>
      </c>
      <c r="C248" s="149">
        <v>2759.7</v>
      </c>
      <c r="D248" s="149">
        <f>C248/B248*100</f>
        <v>100</v>
      </c>
      <c r="E248" s="149">
        <v>2263.6999999999998</v>
      </c>
      <c r="F248" s="149">
        <f>E248/B248*100</f>
        <v>82.027031923759836</v>
      </c>
      <c r="G248" s="149">
        <v>2263.6999999999998</v>
      </c>
      <c r="H248" s="149">
        <f>G248/B248*100</f>
        <v>82.027031923759836</v>
      </c>
      <c r="I248" s="149">
        <f>B248-G248</f>
        <v>496</v>
      </c>
      <c r="J248" s="569"/>
    </row>
    <row r="249" spans="1:12" x14ac:dyDescent="0.25">
      <c r="A249" s="60" t="s">
        <v>2</v>
      </c>
      <c r="B249" s="150">
        <v>1000</v>
      </c>
      <c r="C249" s="150">
        <v>429.3</v>
      </c>
      <c r="D249" s="150">
        <f>C249/B249*100</f>
        <v>42.93</v>
      </c>
      <c r="E249" s="150">
        <v>429.3</v>
      </c>
      <c r="F249" s="150">
        <f>E249/B249*100</f>
        <v>42.93</v>
      </c>
      <c r="G249" s="150">
        <v>429.3</v>
      </c>
      <c r="H249" s="150">
        <f>G249/B249*100</f>
        <v>42.93</v>
      </c>
      <c r="I249" s="150">
        <f>B249-G249</f>
        <v>570.70000000000005</v>
      </c>
      <c r="J249" s="569"/>
    </row>
    <row r="250" spans="1:12" x14ac:dyDescent="0.25">
      <c r="A250" s="60" t="s">
        <v>3</v>
      </c>
      <c r="B250" s="150">
        <v>0</v>
      </c>
      <c r="C250" s="150">
        <v>0</v>
      </c>
      <c r="D250" s="150">
        <v>0</v>
      </c>
      <c r="E250" s="150">
        <v>0</v>
      </c>
      <c r="F250" s="150">
        <v>0</v>
      </c>
      <c r="G250" s="150">
        <v>0</v>
      </c>
      <c r="H250" s="150">
        <v>0</v>
      </c>
      <c r="I250" s="150">
        <f>B250-G250</f>
        <v>0</v>
      </c>
      <c r="J250" s="570"/>
    </row>
    <row r="251" spans="1:12" s="29" customFormat="1" x14ac:dyDescent="0.25">
      <c r="A251" s="531" t="s">
        <v>244</v>
      </c>
      <c r="B251" s="532"/>
      <c r="C251" s="532"/>
      <c r="D251" s="532"/>
      <c r="E251" s="532"/>
      <c r="F251" s="532"/>
      <c r="G251" s="532"/>
      <c r="H251" s="532"/>
      <c r="I251" s="532"/>
      <c r="J251" s="533"/>
    </row>
    <row r="252" spans="1:12" x14ac:dyDescent="0.25">
      <c r="A252" s="384" t="s">
        <v>103</v>
      </c>
      <c r="B252" s="385"/>
      <c r="C252" s="385"/>
      <c r="D252" s="385"/>
      <c r="E252" s="385"/>
      <c r="F252" s="385"/>
      <c r="G252" s="385"/>
      <c r="H252" s="385"/>
      <c r="I252" s="385"/>
      <c r="J252" s="386"/>
    </row>
    <row r="253" spans="1:12" x14ac:dyDescent="0.25">
      <c r="A253" s="474" t="s">
        <v>153</v>
      </c>
      <c r="B253" s="475"/>
      <c r="C253" s="475"/>
      <c r="D253" s="475"/>
      <c r="E253" s="475"/>
      <c r="F253" s="475"/>
      <c r="G253" s="475"/>
      <c r="H253" s="475"/>
      <c r="I253" s="475"/>
      <c r="J253" s="490"/>
    </row>
    <row r="254" spans="1:12" x14ac:dyDescent="0.25">
      <c r="A254" s="471" t="s">
        <v>267</v>
      </c>
      <c r="B254" s="472"/>
      <c r="C254" s="472"/>
      <c r="D254" s="472"/>
      <c r="E254" s="472"/>
      <c r="F254" s="472"/>
      <c r="G254" s="472"/>
      <c r="H254" s="472"/>
      <c r="I254" s="472"/>
      <c r="J254" s="473"/>
    </row>
    <row r="255" spans="1:12" x14ac:dyDescent="0.25">
      <c r="A255" s="506" t="s">
        <v>35</v>
      </c>
      <c r="B255" s="507"/>
      <c r="C255" s="507"/>
      <c r="D255" s="507"/>
      <c r="E255" s="507"/>
      <c r="F255" s="507"/>
      <c r="G255" s="507"/>
      <c r="H255" s="507"/>
      <c r="I255" s="507"/>
      <c r="J255" s="508"/>
    </row>
    <row r="256" spans="1:12" ht="205.5" customHeight="1" x14ac:dyDescent="0.25">
      <c r="A256" s="153" t="s">
        <v>73</v>
      </c>
      <c r="B256" s="149">
        <f>SUM(B257:B260)</f>
        <v>1482236.1</v>
      </c>
      <c r="C256" s="149">
        <f>SUM(C257:C260)</f>
        <v>1350872.9</v>
      </c>
      <c r="D256" s="149">
        <f>C256/B256*100</f>
        <v>91.137498270349766</v>
      </c>
      <c r="E256" s="149">
        <f>SUM(E257:E260)</f>
        <v>1350872.9</v>
      </c>
      <c r="F256" s="149">
        <f>E256/B256*100</f>
        <v>91.137498270349766</v>
      </c>
      <c r="G256" s="149">
        <f>SUM(G257:G260)</f>
        <v>1262378.1000000001</v>
      </c>
      <c r="H256" s="149">
        <f t="shared" ref="H256:H263" si="13">G256/B256*100</f>
        <v>85.167140376624204</v>
      </c>
      <c r="I256" s="149">
        <f>B256-G256</f>
        <v>219858</v>
      </c>
      <c r="J256" s="561" t="s">
        <v>180</v>
      </c>
    </row>
    <row r="257" spans="1:10" ht="19.5" x14ac:dyDescent="0.25">
      <c r="A257" s="66" t="s">
        <v>0</v>
      </c>
      <c r="B257" s="149">
        <v>0</v>
      </c>
      <c r="C257" s="149">
        <v>0</v>
      </c>
      <c r="D257" s="149">
        <v>0</v>
      </c>
      <c r="E257" s="149">
        <v>0</v>
      </c>
      <c r="F257" s="149">
        <v>0</v>
      </c>
      <c r="G257" s="149">
        <v>0</v>
      </c>
      <c r="H257" s="149">
        <v>0</v>
      </c>
      <c r="I257" s="149">
        <f t="shared" ref="I257:I265" si="14">B257-G257</f>
        <v>0</v>
      </c>
      <c r="J257" s="562"/>
    </row>
    <row r="258" spans="1:10" ht="19.5" x14ac:dyDescent="0.25">
      <c r="A258" s="66" t="s">
        <v>1</v>
      </c>
      <c r="B258" s="149">
        <v>1482236.1</v>
      </c>
      <c r="C258" s="149">
        <v>1350872.9</v>
      </c>
      <c r="D258" s="149">
        <f>C258/B258*100</f>
        <v>91.137498270349766</v>
      </c>
      <c r="E258" s="149">
        <v>1350872.9</v>
      </c>
      <c r="F258" s="149">
        <f>E258/B258*100</f>
        <v>91.137498270349766</v>
      </c>
      <c r="G258" s="149">
        <v>1262378.1000000001</v>
      </c>
      <c r="H258" s="149">
        <f t="shared" si="13"/>
        <v>85.167140376624204</v>
      </c>
      <c r="I258" s="149">
        <f t="shared" si="14"/>
        <v>219858</v>
      </c>
      <c r="J258" s="562"/>
    </row>
    <row r="259" spans="1:10" x14ac:dyDescent="0.25">
      <c r="A259" s="67" t="s">
        <v>2</v>
      </c>
      <c r="B259" s="150">
        <v>0</v>
      </c>
      <c r="C259" s="150">
        <v>0</v>
      </c>
      <c r="D259" s="150">
        <v>0</v>
      </c>
      <c r="E259" s="150">
        <v>0</v>
      </c>
      <c r="F259" s="150">
        <v>0</v>
      </c>
      <c r="G259" s="150">
        <v>0</v>
      </c>
      <c r="H259" s="150">
        <v>0</v>
      </c>
      <c r="I259" s="150">
        <f t="shared" si="14"/>
        <v>0</v>
      </c>
      <c r="J259" s="562"/>
    </row>
    <row r="260" spans="1:10" x14ac:dyDescent="0.25">
      <c r="A260" s="67" t="s">
        <v>3</v>
      </c>
      <c r="B260" s="150">
        <v>0</v>
      </c>
      <c r="C260" s="150">
        <v>0</v>
      </c>
      <c r="D260" s="150">
        <v>0</v>
      </c>
      <c r="E260" s="150">
        <v>0</v>
      </c>
      <c r="F260" s="150">
        <v>0</v>
      </c>
      <c r="G260" s="150">
        <v>0</v>
      </c>
      <c r="H260" s="150">
        <v>0</v>
      </c>
      <c r="I260" s="150">
        <f t="shared" si="14"/>
        <v>0</v>
      </c>
      <c r="J260" s="563"/>
    </row>
    <row r="261" spans="1:10" ht="112.5" x14ac:dyDescent="0.25">
      <c r="A261" s="153" t="s">
        <v>74</v>
      </c>
      <c r="B261" s="149">
        <f>SUM(B262:B265)</f>
        <v>92717.3</v>
      </c>
      <c r="C261" s="149">
        <f>SUM(C262:C265)</f>
        <v>61079.1</v>
      </c>
      <c r="D261" s="149">
        <f>C261/B261*100</f>
        <v>65.876702621840792</v>
      </c>
      <c r="E261" s="149">
        <f>SUM(E262:E265)</f>
        <v>61079.1</v>
      </c>
      <c r="F261" s="149">
        <f>E261/B261*100</f>
        <v>65.876702621840792</v>
      </c>
      <c r="G261" s="149">
        <f>SUM(G262:G265)</f>
        <v>60967.9</v>
      </c>
      <c r="H261" s="149">
        <f t="shared" si="13"/>
        <v>65.756768154378946</v>
      </c>
      <c r="I261" s="149">
        <f t="shared" si="14"/>
        <v>31749.4</v>
      </c>
      <c r="J261" s="561" t="s">
        <v>181</v>
      </c>
    </row>
    <row r="262" spans="1:10" ht="19.5" x14ac:dyDescent="0.25">
      <c r="A262" s="66" t="s">
        <v>0</v>
      </c>
      <c r="B262" s="149">
        <v>0</v>
      </c>
      <c r="C262" s="149">
        <v>0</v>
      </c>
      <c r="D262" s="149">
        <v>0</v>
      </c>
      <c r="E262" s="149">
        <v>0</v>
      </c>
      <c r="F262" s="149">
        <v>0</v>
      </c>
      <c r="G262" s="149">
        <v>0</v>
      </c>
      <c r="H262" s="149">
        <v>0</v>
      </c>
      <c r="I262" s="149">
        <f t="shared" si="14"/>
        <v>0</v>
      </c>
      <c r="J262" s="562"/>
    </row>
    <row r="263" spans="1:10" ht="19.5" x14ac:dyDescent="0.25">
      <c r="A263" s="66" t="s">
        <v>1</v>
      </c>
      <c r="B263" s="149">
        <v>92717.3</v>
      </c>
      <c r="C263" s="149">
        <v>61079.1</v>
      </c>
      <c r="D263" s="149">
        <f>C263/B263*100</f>
        <v>65.876702621840792</v>
      </c>
      <c r="E263" s="149">
        <v>61079.1</v>
      </c>
      <c r="F263" s="149">
        <f>E263/B263*100</f>
        <v>65.876702621840792</v>
      </c>
      <c r="G263" s="149">
        <v>60967.9</v>
      </c>
      <c r="H263" s="149">
        <f t="shared" si="13"/>
        <v>65.756768154378946</v>
      </c>
      <c r="I263" s="149">
        <f>B263-G263</f>
        <v>31749.4</v>
      </c>
      <c r="J263" s="562"/>
    </row>
    <row r="264" spans="1:10" x14ac:dyDescent="0.25">
      <c r="A264" s="67" t="s">
        <v>2</v>
      </c>
      <c r="B264" s="150">
        <v>0</v>
      </c>
      <c r="C264" s="150">
        <v>0</v>
      </c>
      <c r="D264" s="150">
        <v>0</v>
      </c>
      <c r="E264" s="150">
        <v>0</v>
      </c>
      <c r="F264" s="150">
        <v>0</v>
      </c>
      <c r="G264" s="150">
        <v>0</v>
      </c>
      <c r="H264" s="150">
        <v>0</v>
      </c>
      <c r="I264" s="150">
        <f t="shared" si="14"/>
        <v>0</v>
      </c>
      <c r="J264" s="562"/>
    </row>
    <row r="265" spans="1:10" x14ac:dyDescent="0.25">
      <c r="A265" s="67" t="s">
        <v>3</v>
      </c>
      <c r="B265" s="150">
        <v>0</v>
      </c>
      <c r="C265" s="150">
        <v>0</v>
      </c>
      <c r="D265" s="150">
        <v>0</v>
      </c>
      <c r="E265" s="150">
        <v>0</v>
      </c>
      <c r="F265" s="150">
        <v>0</v>
      </c>
      <c r="G265" s="150">
        <v>0</v>
      </c>
      <c r="H265" s="150">
        <v>0</v>
      </c>
      <c r="I265" s="150">
        <f t="shared" si="14"/>
        <v>0</v>
      </c>
      <c r="J265" s="563"/>
    </row>
    <row r="266" spans="1:10" ht="114.75" customHeight="1" x14ac:dyDescent="0.25">
      <c r="A266" s="153" t="s">
        <v>184</v>
      </c>
      <c r="B266" s="149">
        <f>SUM(B267:B270)</f>
        <v>81579.900000000009</v>
      </c>
      <c r="C266" s="149">
        <f>SUM(C267:C270)</f>
        <v>14321.599999999999</v>
      </c>
      <c r="D266" s="149">
        <f>C266/B266*100</f>
        <v>17.555304676764738</v>
      </c>
      <c r="E266" s="149">
        <f>SUM(E267:E270)</f>
        <v>14320.599999999999</v>
      </c>
      <c r="F266" s="149">
        <f>E266/B266*100</f>
        <v>17.554078884627213</v>
      </c>
      <c r="G266" s="149">
        <f>SUM(G267:G270)</f>
        <v>14320.599999999999</v>
      </c>
      <c r="H266" s="149">
        <f>G266/B266*100</f>
        <v>17.554078884627213</v>
      </c>
      <c r="I266" s="149">
        <f t="shared" ref="I266:I280" si="15">B266-G266</f>
        <v>67259.300000000017</v>
      </c>
      <c r="J266" s="568" t="s">
        <v>301</v>
      </c>
    </row>
    <row r="267" spans="1:10" ht="19.5" x14ac:dyDescent="0.25">
      <c r="A267" s="58" t="s">
        <v>0</v>
      </c>
      <c r="B267" s="149">
        <v>0</v>
      </c>
      <c r="C267" s="149">
        <v>0</v>
      </c>
      <c r="D267" s="149">
        <v>0</v>
      </c>
      <c r="E267" s="149">
        <v>0</v>
      </c>
      <c r="F267" s="149">
        <v>0</v>
      </c>
      <c r="G267" s="149">
        <v>0</v>
      </c>
      <c r="H267" s="149">
        <v>0</v>
      </c>
      <c r="I267" s="149">
        <f t="shared" si="15"/>
        <v>0</v>
      </c>
      <c r="J267" s="569"/>
    </row>
    <row r="268" spans="1:10" ht="19.5" x14ac:dyDescent="0.25">
      <c r="A268" s="58" t="s">
        <v>1</v>
      </c>
      <c r="B268" s="149">
        <v>76685.100000000006</v>
      </c>
      <c r="C268" s="149">
        <v>13462.3</v>
      </c>
      <c r="D268" s="149">
        <f>C268/B268*100</f>
        <v>17.555300834190735</v>
      </c>
      <c r="E268" s="149">
        <v>13462.3</v>
      </c>
      <c r="F268" s="149">
        <f>E268/B268*100</f>
        <v>17.555300834190735</v>
      </c>
      <c r="G268" s="149">
        <v>13462.3</v>
      </c>
      <c r="H268" s="149">
        <f>G268/B268*100</f>
        <v>17.555300834190735</v>
      </c>
      <c r="I268" s="149">
        <f t="shared" si="15"/>
        <v>63222.8</v>
      </c>
      <c r="J268" s="569"/>
    </row>
    <row r="269" spans="1:10" x14ac:dyDescent="0.25">
      <c r="A269" s="60" t="s">
        <v>2</v>
      </c>
      <c r="B269" s="150">
        <v>4894.8</v>
      </c>
      <c r="C269" s="150">
        <v>859.3</v>
      </c>
      <c r="D269" s="150">
        <f>C269/B269*100</f>
        <v>17.555364877012337</v>
      </c>
      <c r="E269" s="150">
        <v>858.3</v>
      </c>
      <c r="F269" s="150">
        <f>E269/B269*100</f>
        <v>17.534935033096346</v>
      </c>
      <c r="G269" s="150">
        <v>858.3</v>
      </c>
      <c r="H269" s="150">
        <f>G269/B269*100</f>
        <v>17.534935033096346</v>
      </c>
      <c r="I269" s="150">
        <f t="shared" si="15"/>
        <v>4036.5</v>
      </c>
      <c r="J269" s="569"/>
    </row>
    <row r="270" spans="1:10" x14ac:dyDescent="0.25">
      <c r="A270" s="60" t="s">
        <v>3</v>
      </c>
      <c r="B270" s="150">
        <v>0</v>
      </c>
      <c r="C270" s="150">
        <v>0</v>
      </c>
      <c r="D270" s="150">
        <v>0</v>
      </c>
      <c r="E270" s="150">
        <v>0</v>
      </c>
      <c r="F270" s="150">
        <v>0</v>
      </c>
      <c r="G270" s="150">
        <v>0</v>
      </c>
      <c r="H270" s="150">
        <v>0</v>
      </c>
      <c r="I270" s="150">
        <f t="shared" si="15"/>
        <v>0</v>
      </c>
      <c r="J270" s="570"/>
    </row>
    <row r="271" spans="1:10" ht="129.75" customHeight="1" x14ac:dyDescent="0.25">
      <c r="A271" s="153" t="s">
        <v>75</v>
      </c>
      <c r="B271" s="149">
        <f>SUM(B272:B275)</f>
        <v>63804.5</v>
      </c>
      <c r="C271" s="149">
        <f>SUM(C272:C275)</f>
        <v>17509.8</v>
      </c>
      <c r="D271" s="149">
        <f>C271/B271*100</f>
        <v>27.442891959031101</v>
      </c>
      <c r="E271" s="149">
        <f>SUM(E272:E275)</f>
        <v>17509.8</v>
      </c>
      <c r="F271" s="149">
        <f>E271/B271*100</f>
        <v>27.442891959031101</v>
      </c>
      <c r="G271" s="149">
        <f>SUM(G272:G275)</f>
        <v>17509.8</v>
      </c>
      <c r="H271" s="149">
        <f>G271/B271*100</f>
        <v>27.442891959031101</v>
      </c>
      <c r="I271" s="149">
        <f t="shared" si="15"/>
        <v>46294.7</v>
      </c>
      <c r="J271" s="568" t="s">
        <v>302</v>
      </c>
    </row>
    <row r="272" spans="1:10" ht="19.5" x14ac:dyDescent="0.25">
      <c r="A272" s="58" t="s">
        <v>0</v>
      </c>
      <c r="B272" s="149">
        <v>0</v>
      </c>
      <c r="C272" s="149">
        <v>0</v>
      </c>
      <c r="D272" s="149">
        <v>0</v>
      </c>
      <c r="E272" s="149">
        <v>0</v>
      </c>
      <c r="F272" s="149">
        <v>0</v>
      </c>
      <c r="G272" s="149">
        <v>0</v>
      </c>
      <c r="H272" s="149">
        <v>0</v>
      </c>
      <c r="I272" s="149">
        <f t="shared" si="15"/>
        <v>0</v>
      </c>
      <c r="J272" s="569"/>
    </row>
    <row r="273" spans="1:10" ht="19.5" x14ac:dyDescent="0.25">
      <c r="A273" s="58" t="s">
        <v>1</v>
      </c>
      <c r="B273" s="149">
        <v>59871.5</v>
      </c>
      <c r="C273" s="149">
        <v>16459.2</v>
      </c>
      <c r="D273" s="149">
        <f>C273/B273*100</f>
        <v>27.490876293395022</v>
      </c>
      <c r="E273" s="149">
        <v>16459.2</v>
      </c>
      <c r="F273" s="149">
        <f>E273/B273*100</f>
        <v>27.490876293395022</v>
      </c>
      <c r="G273" s="149">
        <v>16459.2</v>
      </c>
      <c r="H273" s="149">
        <f>G273/B273*100</f>
        <v>27.490876293395022</v>
      </c>
      <c r="I273" s="149">
        <f t="shared" si="15"/>
        <v>43412.3</v>
      </c>
      <c r="J273" s="569"/>
    </row>
    <row r="274" spans="1:10" x14ac:dyDescent="0.25">
      <c r="A274" s="60" t="s">
        <v>2</v>
      </c>
      <c r="B274" s="150">
        <v>3933</v>
      </c>
      <c r="C274" s="150">
        <v>1050.5999999999999</v>
      </c>
      <c r="D274" s="150">
        <f>C274/B274*100</f>
        <v>26.712433257055679</v>
      </c>
      <c r="E274" s="150">
        <v>1050.5999999999999</v>
      </c>
      <c r="F274" s="150">
        <f>E274/B274*100</f>
        <v>26.712433257055679</v>
      </c>
      <c r="G274" s="150">
        <v>1050.5999999999999</v>
      </c>
      <c r="H274" s="150">
        <f>G274/B274*100</f>
        <v>26.712433257055679</v>
      </c>
      <c r="I274" s="150">
        <f t="shared" si="15"/>
        <v>2882.4</v>
      </c>
      <c r="J274" s="569"/>
    </row>
    <row r="275" spans="1:10" x14ac:dyDescent="0.25">
      <c r="A275" s="60" t="s">
        <v>3</v>
      </c>
      <c r="B275" s="150">
        <v>0</v>
      </c>
      <c r="C275" s="150">
        <v>0</v>
      </c>
      <c r="D275" s="150">
        <v>0</v>
      </c>
      <c r="E275" s="150">
        <v>0</v>
      </c>
      <c r="F275" s="150">
        <v>0</v>
      </c>
      <c r="G275" s="150">
        <v>0</v>
      </c>
      <c r="H275" s="150">
        <v>0</v>
      </c>
      <c r="I275" s="150">
        <f t="shared" si="15"/>
        <v>0</v>
      </c>
      <c r="J275" s="570"/>
    </row>
    <row r="276" spans="1:10" s="8" customFormat="1" ht="96" customHeight="1" x14ac:dyDescent="0.25">
      <c r="A276" s="153" t="s">
        <v>136</v>
      </c>
      <c r="B276" s="149">
        <f>SUM(B277:B280)</f>
        <v>12829</v>
      </c>
      <c r="C276" s="149">
        <f>SUM(C277:C280)</f>
        <v>11615.3</v>
      </c>
      <c r="D276" s="149">
        <f>C276/B276*100</f>
        <v>90.539402915270088</v>
      </c>
      <c r="E276" s="149">
        <f>SUM(E277:E280)</f>
        <v>11615.3</v>
      </c>
      <c r="F276" s="149">
        <f>E276/B276*100</f>
        <v>90.539402915270088</v>
      </c>
      <c r="G276" s="149">
        <f>SUM(G277:G280)</f>
        <v>11615.3</v>
      </c>
      <c r="H276" s="149">
        <f>G276/B276*100</f>
        <v>90.539402915270088</v>
      </c>
      <c r="I276" s="149">
        <f t="shared" si="15"/>
        <v>1213.7000000000007</v>
      </c>
      <c r="J276" s="561" t="s">
        <v>183</v>
      </c>
    </row>
    <row r="277" spans="1:10" s="8" customFormat="1" ht="19.5" x14ac:dyDescent="0.25">
      <c r="A277" s="58" t="s">
        <v>0</v>
      </c>
      <c r="B277" s="149">
        <v>0</v>
      </c>
      <c r="C277" s="149">
        <v>0</v>
      </c>
      <c r="D277" s="149">
        <v>0</v>
      </c>
      <c r="E277" s="149">
        <v>0</v>
      </c>
      <c r="F277" s="149">
        <v>0</v>
      </c>
      <c r="G277" s="149">
        <v>0</v>
      </c>
      <c r="H277" s="149">
        <v>0</v>
      </c>
      <c r="I277" s="149">
        <f t="shared" si="15"/>
        <v>0</v>
      </c>
      <c r="J277" s="562"/>
    </row>
    <row r="278" spans="1:10" s="8" customFormat="1" ht="19.5" x14ac:dyDescent="0.25">
      <c r="A278" s="58" t="s">
        <v>1</v>
      </c>
      <c r="B278" s="149">
        <v>12829</v>
      </c>
      <c r="C278" s="149">
        <v>11615.3</v>
      </c>
      <c r="D278" s="149">
        <f>C278/B278*100</f>
        <v>90.539402915270088</v>
      </c>
      <c r="E278" s="149">
        <v>11615.3</v>
      </c>
      <c r="F278" s="149">
        <f>E278/B278*100</f>
        <v>90.539402915270088</v>
      </c>
      <c r="G278" s="149">
        <v>11615.3</v>
      </c>
      <c r="H278" s="149">
        <f>G278/B278*100</f>
        <v>90.539402915270088</v>
      </c>
      <c r="I278" s="149">
        <f t="shared" si="15"/>
        <v>1213.7000000000007</v>
      </c>
      <c r="J278" s="562"/>
    </row>
    <row r="279" spans="1:10" s="8" customFormat="1" x14ac:dyDescent="0.25">
      <c r="A279" s="60" t="s">
        <v>2</v>
      </c>
      <c r="B279" s="150">
        <v>0</v>
      </c>
      <c r="C279" s="150">
        <v>0</v>
      </c>
      <c r="D279" s="150">
        <v>0</v>
      </c>
      <c r="E279" s="150">
        <v>0</v>
      </c>
      <c r="F279" s="150">
        <v>0</v>
      </c>
      <c r="G279" s="150">
        <v>0</v>
      </c>
      <c r="H279" s="150">
        <v>0</v>
      </c>
      <c r="I279" s="150">
        <f t="shared" si="15"/>
        <v>0</v>
      </c>
      <c r="J279" s="562"/>
    </row>
    <row r="280" spans="1:10" s="8" customFormat="1" x14ac:dyDescent="0.25">
      <c r="A280" s="60" t="s">
        <v>3</v>
      </c>
      <c r="B280" s="150">
        <v>0</v>
      </c>
      <c r="C280" s="150">
        <v>0</v>
      </c>
      <c r="D280" s="150">
        <v>0</v>
      </c>
      <c r="E280" s="150">
        <v>0</v>
      </c>
      <c r="F280" s="150">
        <v>0</v>
      </c>
      <c r="G280" s="150">
        <v>0</v>
      </c>
      <c r="H280" s="150">
        <v>0</v>
      </c>
      <c r="I280" s="150">
        <f t="shared" si="15"/>
        <v>0</v>
      </c>
      <c r="J280" s="563"/>
    </row>
    <row r="281" spans="1:10" x14ac:dyDescent="0.25">
      <c r="A281" s="384" t="s">
        <v>104</v>
      </c>
      <c r="B281" s="385"/>
      <c r="C281" s="385"/>
      <c r="D281" s="385"/>
      <c r="E281" s="385"/>
      <c r="F281" s="385"/>
      <c r="G281" s="385"/>
      <c r="H281" s="385"/>
      <c r="I281" s="385"/>
      <c r="J281" s="386"/>
    </row>
    <row r="282" spans="1:10" x14ac:dyDescent="0.25">
      <c r="A282" s="523" t="s">
        <v>96</v>
      </c>
      <c r="B282" s="524"/>
      <c r="C282" s="524"/>
      <c r="D282" s="524"/>
      <c r="E282" s="524"/>
      <c r="F282" s="524"/>
      <c r="G282" s="524"/>
      <c r="H282" s="524"/>
      <c r="I282" s="524"/>
      <c r="J282" s="525"/>
    </row>
    <row r="283" spans="1:10" x14ac:dyDescent="0.25">
      <c r="A283" s="506" t="s">
        <v>105</v>
      </c>
      <c r="B283" s="507"/>
      <c r="C283" s="507"/>
      <c r="D283" s="507"/>
      <c r="E283" s="507"/>
      <c r="F283" s="507"/>
      <c r="G283" s="507"/>
      <c r="H283" s="507"/>
      <c r="I283" s="507"/>
      <c r="J283" s="508"/>
    </row>
    <row r="284" spans="1:10" ht="265.5" customHeight="1" x14ac:dyDescent="0.25">
      <c r="A284" s="153" t="s">
        <v>76</v>
      </c>
      <c r="B284" s="149">
        <f>SUM(B285:B288)</f>
        <v>3023.0830000000001</v>
      </c>
      <c r="C284" s="149">
        <f>SUM(C285:C288)</f>
        <v>2453.1</v>
      </c>
      <c r="D284" s="149">
        <f>C284/B284*100</f>
        <v>81.145638409530932</v>
      </c>
      <c r="E284" s="149">
        <f>SUM(E285:E288)</f>
        <v>2453.1</v>
      </c>
      <c r="F284" s="149">
        <f>E284/B284*100</f>
        <v>81.145638409530932</v>
      </c>
      <c r="G284" s="149">
        <f>SUM(G285:G288)</f>
        <v>2453.1</v>
      </c>
      <c r="H284" s="149">
        <f>G284/B284*100</f>
        <v>81.145638409530932</v>
      </c>
      <c r="I284" s="149">
        <f>B284-G284</f>
        <v>569.98300000000017</v>
      </c>
      <c r="J284" s="564" t="s">
        <v>186</v>
      </c>
    </row>
    <row r="285" spans="1:10" ht="19.5" x14ac:dyDescent="0.25">
      <c r="A285" s="66" t="s">
        <v>0</v>
      </c>
      <c r="B285" s="149">
        <v>0</v>
      </c>
      <c r="C285" s="149">
        <v>0</v>
      </c>
      <c r="D285" s="149">
        <v>0</v>
      </c>
      <c r="E285" s="149">
        <v>0</v>
      </c>
      <c r="F285" s="149">
        <v>0</v>
      </c>
      <c r="G285" s="149">
        <v>0</v>
      </c>
      <c r="H285" s="149">
        <v>0</v>
      </c>
      <c r="I285" s="149">
        <f>B285-G285</f>
        <v>0</v>
      </c>
      <c r="J285" s="565"/>
    </row>
    <row r="286" spans="1:10" ht="19.5" x14ac:dyDescent="0.25">
      <c r="A286" s="66" t="s">
        <v>1</v>
      </c>
      <c r="B286" s="149">
        <v>3023.0830000000001</v>
      </c>
      <c r="C286" s="149">
        <v>2453.1</v>
      </c>
      <c r="D286" s="149">
        <f>C286/B286*100</f>
        <v>81.145638409530932</v>
      </c>
      <c r="E286" s="149">
        <v>2453.1</v>
      </c>
      <c r="F286" s="149">
        <f>E286/B286*100</f>
        <v>81.145638409530932</v>
      </c>
      <c r="G286" s="149">
        <v>2453.1</v>
      </c>
      <c r="H286" s="149">
        <f>G286/B286*100</f>
        <v>81.145638409530932</v>
      </c>
      <c r="I286" s="149">
        <f>B286-G286</f>
        <v>569.98300000000017</v>
      </c>
      <c r="J286" s="565"/>
    </row>
    <row r="287" spans="1:10" x14ac:dyDescent="0.25">
      <c r="A287" s="67" t="s">
        <v>2</v>
      </c>
      <c r="B287" s="150">
        <v>0</v>
      </c>
      <c r="C287" s="150">
        <v>0</v>
      </c>
      <c r="D287" s="150">
        <v>0</v>
      </c>
      <c r="E287" s="150">
        <v>0</v>
      </c>
      <c r="F287" s="150">
        <v>0</v>
      </c>
      <c r="G287" s="150">
        <v>0</v>
      </c>
      <c r="H287" s="150">
        <v>0</v>
      </c>
      <c r="I287" s="150">
        <f>B287-G287</f>
        <v>0</v>
      </c>
      <c r="J287" s="565"/>
    </row>
    <row r="288" spans="1:10" x14ac:dyDescent="0.25">
      <c r="A288" s="67" t="s">
        <v>3</v>
      </c>
      <c r="B288" s="150">
        <v>0</v>
      </c>
      <c r="C288" s="150">
        <v>0</v>
      </c>
      <c r="D288" s="150">
        <v>0</v>
      </c>
      <c r="E288" s="150">
        <v>0</v>
      </c>
      <c r="F288" s="150">
        <v>0</v>
      </c>
      <c r="G288" s="150">
        <v>0</v>
      </c>
      <c r="H288" s="150">
        <v>0</v>
      </c>
      <c r="I288" s="150">
        <f>B288-G288</f>
        <v>0</v>
      </c>
      <c r="J288" s="566"/>
    </row>
    <row r="289" spans="1:11" x14ac:dyDescent="0.25">
      <c r="A289" s="474" t="s">
        <v>153</v>
      </c>
      <c r="B289" s="475"/>
      <c r="C289" s="475"/>
      <c r="D289" s="475"/>
      <c r="E289" s="475"/>
      <c r="F289" s="475"/>
      <c r="G289" s="475"/>
      <c r="H289" s="475"/>
      <c r="I289" s="475"/>
      <c r="J289" s="490"/>
    </row>
    <row r="290" spans="1:11" x14ac:dyDescent="0.25">
      <c r="A290" s="471" t="s">
        <v>267</v>
      </c>
      <c r="B290" s="472"/>
      <c r="C290" s="472"/>
      <c r="D290" s="472"/>
      <c r="E290" s="472"/>
      <c r="F290" s="472"/>
      <c r="G290" s="472"/>
      <c r="H290" s="472"/>
      <c r="I290" s="472"/>
      <c r="J290" s="473"/>
    </row>
    <row r="291" spans="1:11" x14ac:dyDescent="0.25">
      <c r="A291" s="506" t="s">
        <v>35</v>
      </c>
      <c r="B291" s="507"/>
      <c r="C291" s="507"/>
      <c r="D291" s="507"/>
      <c r="E291" s="507"/>
      <c r="F291" s="507"/>
      <c r="G291" s="507"/>
      <c r="H291" s="507"/>
      <c r="I291" s="507"/>
      <c r="J291" s="508"/>
    </row>
    <row r="292" spans="1:11" ht="206.25" x14ac:dyDescent="0.25">
      <c r="A292" s="153" t="s">
        <v>77</v>
      </c>
      <c r="B292" s="149">
        <f>SUM(B293:B296)</f>
        <v>4273</v>
      </c>
      <c r="C292" s="149">
        <f>SUM(C293:C296)</f>
        <v>2589</v>
      </c>
      <c r="D292" s="149">
        <f>C292/B292*100</f>
        <v>60.589749590451667</v>
      </c>
      <c r="E292" s="149">
        <f>SUM(E293:E296)</f>
        <v>2581.1</v>
      </c>
      <c r="F292" s="149">
        <f>E292/B292*100</f>
        <v>60.404867774397374</v>
      </c>
      <c r="G292" s="149">
        <f>SUM(G293:G296)</f>
        <v>2222.8999999999996</v>
      </c>
      <c r="H292" s="149">
        <f>G292/B292*100</f>
        <v>52.021998595834297</v>
      </c>
      <c r="I292" s="149">
        <f>B292-G292</f>
        <v>2050.1000000000004</v>
      </c>
      <c r="J292" s="555" t="s">
        <v>303</v>
      </c>
    </row>
    <row r="293" spans="1:11" ht="19.5" x14ac:dyDescent="0.25">
      <c r="A293" s="66" t="s">
        <v>0</v>
      </c>
      <c r="B293" s="149">
        <v>0</v>
      </c>
      <c r="C293" s="149">
        <v>0</v>
      </c>
      <c r="D293" s="149">
        <v>0</v>
      </c>
      <c r="E293" s="149">
        <v>0</v>
      </c>
      <c r="F293" s="149">
        <v>0</v>
      </c>
      <c r="G293" s="149">
        <v>0</v>
      </c>
      <c r="H293" s="149">
        <v>0</v>
      </c>
      <c r="I293" s="149">
        <f>B293-G293</f>
        <v>0</v>
      </c>
      <c r="J293" s="556"/>
    </row>
    <row r="294" spans="1:11" ht="19.5" x14ac:dyDescent="0.25">
      <c r="A294" s="66" t="s">
        <v>1</v>
      </c>
      <c r="B294" s="149">
        <v>3540.2</v>
      </c>
      <c r="C294" s="149">
        <v>2426.1999999999998</v>
      </c>
      <c r="D294" s="149">
        <f>C294/B294*100</f>
        <v>68.532851251341725</v>
      </c>
      <c r="E294" s="149">
        <v>2426.1999999999998</v>
      </c>
      <c r="F294" s="149">
        <f>E294/B294*100</f>
        <v>68.532851251341725</v>
      </c>
      <c r="G294" s="149">
        <v>2092.1999999999998</v>
      </c>
      <c r="H294" s="149">
        <f>G294/B294*100</f>
        <v>59.098356025083334</v>
      </c>
      <c r="I294" s="149">
        <f>B294-G294</f>
        <v>1448</v>
      </c>
      <c r="J294" s="556"/>
    </row>
    <row r="295" spans="1:11" x14ac:dyDescent="0.25">
      <c r="A295" s="67" t="s">
        <v>2</v>
      </c>
      <c r="B295" s="150">
        <v>732.8</v>
      </c>
      <c r="C295" s="150">
        <v>162.80000000000001</v>
      </c>
      <c r="D295" s="150">
        <f>C295/B295*100</f>
        <v>22.216157205240179</v>
      </c>
      <c r="E295" s="150">
        <v>154.9</v>
      </c>
      <c r="F295" s="150">
        <f>E295/B295*100</f>
        <v>21.138100436681224</v>
      </c>
      <c r="G295" s="150">
        <v>130.69999999999999</v>
      </c>
      <c r="H295" s="150">
        <f>G295/B295*100</f>
        <v>17.835698689956331</v>
      </c>
      <c r="I295" s="150">
        <f>B295-G295</f>
        <v>602.09999999999991</v>
      </c>
      <c r="J295" s="556"/>
    </row>
    <row r="296" spans="1:11" x14ac:dyDescent="0.25">
      <c r="A296" s="67" t="s">
        <v>3</v>
      </c>
      <c r="B296" s="150">
        <v>0</v>
      </c>
      <c r="C296" s="149">
        <v>0</v>
      </c>
      <c r="D296" s="150">
        <v>0</v>
      </c>
      <c r="E296" s="150">
        <v>0</v>
      </c>
      <c r="F296" s="150">
        <v>0</v>
      </c>
      <c r="G296" s="150">
        <v>0</v>
      </c>
      <c r="H296" s="150">
        <v>0</v>
      </c>
      <c r="I296" s="150">
        <f>B296-G296</f>
        <v>0</v>
      </c>
      <c r="J296" s="557"/>
    </row>
    <row r="297" spans="1:11" x14ac:dyDescent="0.25">
      <c r="A297" s="474" t="s">
        <v>153</v>
      </c>
      <c r="B297" s="475"/>
      <c r="C297" s="475"/>
      <c r="D297" s="475"/>
      <c r="E297" s="475"/>
      <c r="F297" s="475"/>
      <c r="G297" s="475"/>
      <c r="H297" s="475"/>
      <c r="I297" s="475"/>
      <c r="J297" s="490"/>
    </row>
    <row r="298" spans="1:11" s="8" customFormat="1" x14ac:dyDescent="0.25">
      <c r="A298" s="471" t="s">
        <v>102</v>
      </c>
      <c r="B298" s="472"/>
      <c r="C298" s="472"/>
      <c r="D298" s="472"/>
      <c r="E298" s="472"/>
      <c r="F298" s="472"/>
      <c r="G298" s="472"/>
      <c r="H298" s="472"/>
      <c r="I298" s="472"/>
      <c r="J298" s="473"/>
    </row>
    <row r="299" spans="1:11" s="1" customFormat="1" x14ac:dyDescent="0.25">
      <c r="A299" s="476" t="s">
        <v>35</v>
      </c>
      <c r="B299" s="477"/>
      <c r="C299" s="477"/>
      <c r="D299" s="477"/>
      <c r="E299" s="477"/>
      <c r="F299" s="477"/>
      <c r="G299" s="477"/>
      <c r="H299" s="477"/>
      <c r="I299" s="477"/>
      <c r="J299" s="486"/>
    </row>
    <row r="300" spans="1:11" ht="187.5" x14ac:dyDescent="0.25">
      <c r="A300" s="153" t="s">
        <v>78</v>
      </c>
      <c r="B300" s="149">
        <f>SUM(B301:B304)</f>
        <v>0</v>
      </c>
      <c r="C300" s="149">
        <f>SUM(C301:C304)</f>
        <v>0</v>
      </c>
      <c r="D300" s="149">
        <v>0</v>
      </c>
      <c r="E300" s="149">
        <f>SUM(E301:E304)</f>
        <v>0</v>
      </c>
      <c r="F300" s="149">
        <v>0</v>
      </c>
      <c r="G300" s="149">
        <f>SUM(G301:G304)</f>
        <v>0</v>
      </c>
      <c r="H300" s="149">
        <v>0</v>
      </c>
      <c r="I300" s="149">
        <f>B300-G300</f>
        <v>0</v>
      </c>
      <c r="J300" s="555"/>
      <c r="K300" s="104" t="s">
        <v>112</v>
      </c>
    </row>
    <row r="301" spans="1:11" ht="19.5" x14ac:dyDescent="0.25">
      <c r="A301" s="66" t="s">
        <v>0</v>
      </c>
      <c r="B301" s="149">
        <v>0</v>
      </c>
      <c r="C301" s="149">
        <v>0</v>
      </c>
      <c r="D301" s="149">
        <v>0</v>
      </c>
      <c r="E301" s="149">
        <v>0</v>
      </c>
      <c r="F301" s="149">
        <v>0</v>
      </c>
      <c r="G301" s="149">
        <v>0</v>
      </c>
      <c r="H301" s="149">
        <v>0</v>
      </c>
      <c r="I301" s="149">
        <f>B301-G301</f>
        <v>0</v>
      </c>
      <c r="J301" s="556"/>
    </row>
    <row r="302" spans="1:11" ht="19.5" x14ac:dyDescent="0.25">
      <c r="A302" s="66" t="s">
        <v>1</v>
      </c>
      <c r="B302" s="149">
        <v>0</v>
      </c>
      <c r="C302" s="149">
        <v>0</v>
      </c>
      <c r="D302" s="149">
        <v>0</v>
      </c>
      <c r="E302" s="149">
        <v>0</v>
      </c>
      <c r="F302" s="149">
        <v>0</v>
      </c>
      <c r="G302" s="149">
        <v>0</v>
      </c>
      <c r="H302" s="149">
        <v>0</v>
      </c>
      <c r="I302" s="149">
        <f>B302-G302</f>
        <v>0</v>
      </c>
      <c r="J302" s="556"/>
    </row>
    <row r="303" spans="1:11" x14ac:dyDescent="0.25">
      <c r="A303" s="67" t="s">
        <v>2</v>
      </c>
      <c r="B303" s="150">
        <v>0</v>
      </c>
      <c r="C303" s="150">
        <v>0</v>
      </c>
      <c r="D303" s="150">
        <v>0</v>
      </c>
      <c r="E303" s="150">
        <v>0</v>
      </c>
      <c r="F303" s="150">
        <v>0</v>
      </c>
      <c r="G303" s="150">
        <v>0</v>
      </c>
      <c r="H303" s="150">
        <v>0</v>
      </c>
      <c r="I303" s="150">
        <f>B303-G303</f>
        <v>0</v>
      </c>
      <c r="J303" s="556"/>
    </row>
    <row r="304" spans="1:11" x14ac:dyDescent="0.25">
      <c r="A304" s="67" t="s">
        <v>3</v>
      </c>
      <c r="B304" s="150">
        <v>0</v>
      </c>
      <c r="C304" s="150">
        <v>0</v>
      </c>
      <c r="D304" s="150">
        <v>0</v>
      </c>
      <c r="E304" s="150">
        <v>0</v>
      </c>
      <c r="F304" s="150">
        <v>0</v>
      </c>
      <c r="G304" s="150">
        <v>0</v>
      </c>
      <c r="H304" s="150">
        <v>0</v>
      </c>
      <c r="I304" s="150">
        <f>B304-G304</f>
        <v>0</v>
      </c>
      <c r="J304" s="557"/>
    </row>
    <row r="305" spans="1:11" s="30" customFormat="1" x14ac:dyDescent="0.25">
      <c r="A305" s="468" t="s">
        <v>226</v>
      </c>
      <c r="B305" s="469"/>
      <c r="C305" s="469"/>
      <c r="D305" s="469"/>
      <c r="E305" s="469"/>
      <c r="F305" s="469"/>
      <c r="G305" s="469"/>
      <c r="H305" s="469"/>
      <c r="I305" s="469"/>
      <c r="J305" s="470"/>
    </row>
    <row r="306" spans="1:11" s="1" customFormat="1" x14ac:dyDescent="0.25">
      <c r="A306" s="484" t="s">
        <v>79</v>
      </c>
      <c r="B306" s="485"/>
      <c r="C306" s="485"/>
      <c r="D306" s="485"/>
      <c r="E306" s="485"/>
      <c r="F306" s="485"/>
      <c r="G306" s="485"/>
      <c r="H306" s="485"/>
      <c r="I306" s="485"/>
      <c r="J306" s="489"/>
    </row>
    <row r="307" spans="1:11" x14ac:dyDescent="0.25">
      <c r="A307" s="474" t="s">
        <v>153</v>
      </c>
      <c r="B307" s="475"/>
      <c r="C307" s="475"/>
      <c r="D307" s="475"/>
      <c r="E307" s="475"/>
      <c r="F307" s="475"/>
      <c r="G307" s="475"/>
      <c r="H307" s="475"/>
      <c r="I307" s="475"/>
      <c r="J307" s="490"/>
    </row>
    <row r="308" spans="1:11" s="8" customFormat="1" x14ac:dyDescent="0.25">
      <c r="A308" s="471" t="s">
        <v>102</v>
      </c>
      <c r="B308" s="472"/>
      <c r="C308" s="472"/>
      <c r="D308" s="472"/>
      <c r="E308" s="472"/>
      <c r="F308" s="472"/>
      <c r="G308" s="472"/>
      <c r="H308" s="472"/>
      <c r="I308" s="472"/>
      <c r="J308" s="473"/>
    </row>
    <row r="309" spans="1:11" s="1" customFormat="1" x14ac:dyDescent="0.25">
      <c r="A309" s="476" t="s">
        <v>35</v>
      </c>
      <c r="B309" s="477"/>
      <c r="C309" s="477"/>
      <c r="D309" s="477"/>
      <c r="E309" s="477"/>
      <c r="F309" s="477"/>
      <c r="G309" s="477"/>
      <c r="H309" s="477"/>
      <c r="I309" s="477"/>
      <c r="J309" s="486"/>
    </row>
    <row r="310" spans="1:11" ht="190.5" customHeight="1" x14ac:dyDescent="0.25">
      <c r="A310" s="153" t="s">
        <v>101</v>
      </c>
      <c r="B310" s="149">
        <f>SUM(B311:B314)</f>
        <v>4939.7</v>
      </c>
      <c r="C310" s="149">
        <f>SUM(C311:C314)</f>
        <v>4243.3</v>
      </c>
      <c r="D310" s="149">
        <f>C310/B310*100</f>
        <v>85.901977852906057</v>
      </c>
      <c r="E310" s="149">
        <f>SUM(E311:E314)</f>
        <v>4243.3</v>
      </c>
      <c r="F310" s="149">
        <f>E310/B310*100</f>
        <v>85.901977852906057</v>
      </c>
      <c r="G310" s="149">
        <f>SUM(G311:G314)</f>
        <v>4243.3</v>
      </c>
      <c r="H310" s="149">
        <f>G310/B310*100</f>
        <v>85.901977852906057</v>
      </c>
      <c r="I310" s="149">
        <f t="shared" ref="I310:I329" si="16">B310-G310</f>
        <v>696.39999999999964</v>
      </c>
      <c r="J310" s="558" t="s">
        <v>188</v>
      </c>
      <c r="K310" s="2" t="s">
        <v>227</v>
      </c>
    </row>
    <row r="311" spans="1:11" ht="19.5" x14ac:dyDescent="0.25">
      <c r="A311" s="58" t="s">
        <v>0</v>
      </c>
      <c r="B311" s="149">
        <v>0</v>
      </c>
      <c r="C311" s="149">
        <v>0</v>
      </c>
      <c r="D311" s="149">
        <v>0</v>
      </c>
      <c r="E311" s="149">
        <v>0</v>
      </c>
      <c r="F311" s="149">
        <v>0</v>
      </c>
      <c r="G311" s="149">
        <v>0</v>
      </c>
      <c r="H311" s="149">
        <v>0</v>
      </c>
      <c r="I311" s="149">
        <f t="shared" si="16"/>
        <v>0</v>
      </c>
      <c r="J311" s="559"/>
    </row>
    <row r="312" spans="1:11" ht="19.5" x14ac:dyDescent="0.25">
      <c r="A312" s="58" t="s">
        <v>1</v>
      </c>
      <c r="B312" s="149">
        <v>4939.7</v>
      </c>
      <c r="C312" s="149">
        <v>4243.3</v>
      </c>
      <c r="D312" s="149">
        <f>C312/B312*100</f>
        <v>85.901977852906057</v>
      </c>
      <c r="E312" s="149">
        <v>4243.3</v>
      </c>
      <c r="F312" s="149">
        <f>E312/B312*100</f>
        <v>85.901977852906057</v>
      </c>
      <c r="G312" s="149">
        <v>4243.3</v>
      </c>
      <c r="H312" s="149">
        <f>G312/B312*100</f>
        <v>85.901977852906057</v>
      </c>
      <c r="I312" s="149">
        <f t="shared" si="16"/>
        <v>696.39999999999964</v>
      </c>
      <c r="J312" s="559"/>
    </row>
    <row r="313" spans="1:11" x14ac:dyDescent="0.25">
      <c r="A313" s="60" t="s">
        <v>2</v>
      </c>
      <c r="B313" s="150">
        <v>0</v>
      </c>
      <c r="C313" s="150">
        <v>0</v>
      </c>
      <c r="D313" s="150">
        <v>0</v>
      </c>
      <c r="E313" s="150">
        <v>0</v>
      </c>
      <c r="F313" s="150">
        <v>0</v>
      </c>
      <c r="G313" s="150">
        <v>0</v>
      </c>
      <c r="H313" s="150">
        <v>0</v>
      </c>
      <c r="I313" s="150">
        <f t="shared" si="16"/>
        <v>0</v>
      </c>
      <c r="J313" s="559"/>
    </row>
    <row r="314" spans="1:11" x14ac:dyDescent="0.25">
      <c r="A314" s="60" t="s">
        <v>3</v>
      </c>
      <c r="B314" s="150">
        <v>0</v>
      </c>
      <c r="C314" s="150">
        <v>0</v>
      </c>
      <c r="D314" s="150">
        <v>0</v>
      </c>
      <c r="E314" s="150">
        <v>0</v>
      </c>
      <c r="F314" s="150">
        <v>0</v>
      </c>
      <c r="G314" s="150">
        <v>0</v>
      </c>
      <c r="H314" s="150">
        <v>0</v>
      </c>
      <c r="I314" s="150">
        <f t="shared" si="16"/>
        <v>0</v>
      </c>
      <c r="J314" s="560"/>
    </row>
    <row r="315" spans="1:11" ht="209.25" customHeight="1" x14ac:dyDescent="0.25">
      <c r="A315" s="153" t="s">
        <v>80</v>
      </c>
      <c r="B315" s="149">
        <f>SUM(B316:B319)</f>
        <v>318.39999999999998</v>
      </c>
      <c r="C315" s="149">
        <f>SUM(C316:C319)</f>
        <v>164.9</v>
      </c>
      <c r="D315" s="149">
        <f>C315/B315*100</f>
        <v>51.790201005025125</v>
      </c>
      <c r="E315" s="149">
        <f>SUM(E316:E319)</f>
        <v>164.9</v>
      </c>
      <c r="F315" s="149">
        <f>E315/B315*100</f>
        <v>51.790201005025125</v>
      </c>
      <c r="G315" s="149">
        <f>SUM(G316:G319)</f>
        <v>164.9</v>
      </c>
      <c r="H315" s="149">
        <f>G315/B315*100</f>
        <v>51.790201005025125</v>
      </c>
      <c r="I315" s="149">
        <f t="shared" si="16"/>
        <v>153.49999999999997</v>
      </c>
      <c r="J315" s="558" t="s">
        <v>206</v>
      </c>
      <c r="K315" s="2" t="s">
        <v>227</v>
      </c>
    </row>
    <row r="316" spans="1:11" ht="19.5" x14ac:dyDescent="0.25">
      <c r="A316" s="58" t="s">
        <v>0</v>
      </c>
      <c r="B316" s="149">
        <v>0</v>
      </c>
      <c r="C316" s="149">
        <v>0</v>
      </c>
      <c r="D316" s="149">
        <v>0</v>
      </c>
      <c r="E316" s="149">
        <v>0</v>
      </c>
      <c r="F316" s="149">
        <v>0</v>
      </c>
      <c r="G316" s="149">
        <v>0</v>
      </c>
      <c r="H316" s="149">
        <v>0</v>
      </c>
      <c r="I316" s="149">
        <f t="shared" si="16"/>
        <v>0</v>
      </c>
      <c r="J316" s="559"/>
    </row>
    <row r="317" spans="1:11" ht="19.5" x14ac:dyDescent="0.25">
      <c r="A317" s="58" t="s">
        <v>1</v>
      </c>
      <c r="B317" s="149">
        <v>318.39999999999998</v>
      </c>
      <c r="C317" s="149">
        <v>164.9</v>
      </c>
      <c r="D317" s="149">
        <f>C317/B317*100</f>
        <v>51.790201005025125</v>
      </c>
      <c r="E317" s="149">
        <v>164.9</v>
      </c>
      <c r="F317" s="149">
        <f>E317/B317*100</f>
        <v>51.790201005025125</v>
      </c>
      <c r="G317" s="149">
        <v>164.9</v>
      </c>
      <c r="H317" s="149">
        <f>G317/B317*100</f>
        <v>51.790201005025125</v>
      </c>
      <c r="I317" s="149">
        <f t="shared" si="16"/>
        <v>153.49999999999997</v>
      </c>
      <c r="J317" s="559"/>
    </row>
    <row r="318" spans="1:11" x14ac:dyDescent="0.25">
      <c r="A318" s="60" t="s">
        <v>2</v>
      </c>
      <c r="B318" s="150">
        <v>0</v>
      </c>
      <c r="C318" s="150">
        <v>0</v>
      </c>
      <c r="D318" s="150">
        <v>0</v>
      </c>
      <c r="E318" s="150">
        <v>0</v>
      </c>
      <c r="F318" s="150">
        <v>0</v>
      </c>
      <c r="G318" s="150">
        <v>0</v>
      </c>
      <c r="H318" s="150">
        <v>0</v>
      </c>
      <c r="I318" s="150">
        <f t="shared" si="16"/>
        <v>0</v>
      </c>
      <c r="J318" s="559"/>
    </row>
    <row r="319" spans="1:11" x14ac:dyDescent="0.25">
      <c r="A319" s="60" t="s">
        <v>3</v>
      </c>
      <c r="B319" s="150">
        <v>0</v>
      </c>
      <c r="C319" s="150">
        <v>0</v>
      </c>
      <c r="D319" s="150">
        <v>0</v>
      </c>
      <c r="E319" s="150">
        <v>0</v>
      </c>
      <c r="F319" s="150">
        <v>0</v>
      </c>
      <c r="G319" s="150">
        <v>0</v>
      </c>
      <c r="H319" s="150">
        <v>0</v>
      </c>
      <c r="I319" s="150">
        <f t="shared" si="16"/>
        <v>0</v>
      </c>
      <c r="J319" s="560"/>
    </row>
    <row r="320" spans="1:11" ht="210" customHeight="1" x14ac:dyDescent="0.25">
      <c r="A320" s="153" t="s">
        <v>81</v>
      </c>
      <c r="B320" s="149">
        <f>SUM(B321:B324)</f>
        <v>52887.3</v>
      </c>
      <c r="C320" s="149">
        <f>SUM(C321:C324)</f>
        <v>44020.9</v>
      </c>
      <c r="D320" s="149">
        <f>C320/B320*100</f>
        <v>83.23529467376855</v>
      </c>
      <c r="E320" s="149">
        <f>SUM(E321:E324)</f>
        <v>44013.1</v>
      </c>
      <c r="F320" s="149">
        <f>E320/B320*100</f>
        <v>83.220546331538941</v>
      </c>
      <c r="G320" s="149">
        <f>SUM(G321:G324)</f>
        <v>44013.1</v>
      </c>
      <c r="H320" s="149">
        <f>G320/B320*100</f>
        <v>83.220546331538941</v>
      </c>
      <c r="I320" s="149">
        <f t="shared" si="16"/>
        <v>8874.2000000000044</v>
      </c>
      <c r="J320" s="558" t="s">
        <v>207</v>
      </c>
      <c r="K320" s="2" t="s">
        <v>227</v>
      </c>
    </row>
    <row r="321" spans="1:11" ht="19.5" x14ac:dyDescent="0.25">
      <c r="A321" s="58" t="s">
        <v>0</v>
      </c>
      <c r="B321" s="149">
        <v>0</v>
      </c>
      <c r="C321" s="149">
        <v>0</v>
      </c>
      <c r="D321" s="149">
        <v>0</v>
      </c>
      <c r="E321" s="149">
        <v>0</v>
      </c>
      <c r="F321" s="149">
        <v>0</v>
      </c>
      <c r="G321" s="149">
        <v>0</v>
      </c>
      <c r="H321" s="149">
        <v>0</v>
      </c>
      <c r="I321" s="149">
        <f t="shared" si="16"/>
        <v>0</v>
      </c>
      <c r="J321" s="559"/>
    </row>
    <row r="322" spans="1:11" ht="19.5" x14ac:dyDescent="0.25">
      <c r="A322" s="58" t="s">
        <v>1</v>
      </c>
      <c r="B322" s="149">
        <v>52887.3</v>
      </c>
      <c r="C322" s="149">
        <v>44020.9</v>
      </c>
      <c r="D322" s="149">
        <f>C322/B322*100</f>
        <v>83.23529467376855</v>
      </c>
      <c r="E322" s="149">
        <v>44013.1</v>
      </c>
      <c r="F322" s="149">
        <f>E322/B322*100</f>
        <v>83.220546331538941</v>
      </c>
      <c r="G322" s="149">
        <v>44013.1</v>
      </c>
      <c r="H322" s="149">
        <f>G322/B322*100</f>
        <v>83.220546331538941</v>
      </c>
      <c r="I322" s="149">
        <f t="shared" si="16"/>
        <v>8874.2000000000044</v>
      </c>
      <c r="J322" s="559"/>
    </row>
    <row r="323" spans="1:11" x14ac:dyDescent="0.25">
      <c r="A323" s="60" t="s">
        <v>2</v>
      </c>
      <c r="B323" s="150">
        <v>0</v>
      </c>
      <c r="C323" s="150">
        <v>0</v>
      </c>
      <c r="D323" s="150">
        <v>0</v>
      </c>
      <c r="E323" s="150">
        <v>0</v>
      </c>
      <c r="F323" s="150">
        <v>0</v>
      </c>
      <c r="G323" s="150">
        <v>0</v>
      </c>
      <c r="H323" s="150">
        <v>0</v>
      </c>
      <c r="I323" s="150">
        <f t="shared" si="16"/>
        <v>0</v>
      </c>
      <c r="J323" s="559"/>
    </row>
    <row r="324" spans="1:11" x14ac:dyDescent="0.25">
      <c r="A324" s="60" t="s">
        <v>3</v>
      </c>
      <c r="B324" s="150">
        <v>0</v>
      </c>
      <c r="C324" s="150">
        <v>0</v>
      </c>
      <c r="D324" s="150">
        <v>0</v>
      </c>
      <c r="E324" s="150">
        <v>0</v>
      </c>
      <c r="F324" s="150">
        <v>0</v>
      </c>
      <c r="G324" s="150">
        <v>0</v>
      </c>
      <c r="H324" s="150">
        <v>0</v>
      </c>
      <c r="I324" s="150">
        <f t="shared" si="16"/>
        <v>0</v>
      </c>
      <c r="J324" s="560"/>
    </row>
    <row r="325" spans="1:11" ht="225" x14ac:dyDescent="0.25">
      <c r="A325" s="153" t="s">
        <v>100</v>
      </c>
      <c r="B325" s="149">
        <f>SUM(B326:B329)</f>
        <v>8895.6</v>
      </c>
      <c r="C325" s="149">
        <f>SUM(C326:C329)</f>
        <v>7128.7</v>
      </c>
      <c r="D325" s="149">
        <f>C325/B325*100</f>
        <v>80.137371284680057</v>
      </c>
      <c r="E325" s="149">
        <f>SUM(E326:E329)</f>
        <v>7128.7</v>
      </c>
      <c r="F325" s="149">
        <f>E325/B325*100</f>
        <v>80.137371284680057</v>
      </c>
      <c r="G325" s="149">
        <f>SUM(G326:G329)</f>
        <v>7128.7</v>
      </c>
      <c r="H325" s="149">
        <f>G325/B325*100</f>
        <v>80.137371284680057</v>
      </c>
      <c r="I325" s="149">
        <f t="shared" si="16"/>
        <v>1766.9000000000005</v>
      </c>
      <c r="J325" s="567" t="s">
        <v>189</v>
      </c>
      <c r="K325" s="2" t="s">
        <v>227</v>
      </c>
    </row>
    <row r="326" spans="1:11" ht="19.5" x14ac:dyDescent="0.25">
      <c r="A326" s="58" t="s">
        <v>0</v>
      </c>
      <c r="B326" s="149">
        <v>0</v>
      </c>
      <c r="C326" s="149">
        <v>0</v>
      </c>
      <c r="D326" s="149">
        <v>0</v>
      </c>
      <c r="E326" s="149">
        <v>0</v>
      </c>
      <c r="F326" s="149">
        <v>0</v>
      </c>
      <c r="G326" s="149">
        <v>0</v>
      </c>
      <c r="H326" s="149">
        <v>0</v>
      </c>
      <c r="I326" s="149">
        <f t="shared" si="16"/>
        <v>0</v>
      </c>
      <c r="J326" s="577"/>
    </row>
    <row r="327" spans="1:11" ht="19.5" x14ac:dyDescent="0.25">
      <c r="A327" s="58" t="s">
        <v>1</v>
      </c>
      <c r="B327" s="149">
        <v>8895.6</v>
      </c>
      <c r="C327" s="149">
        <v>7128.7</v>
      </c>
      <c r="D327" s="149">
        <f>C327/B327*100</f>
        <v>80.137371284680057</v>
      </c>
      <c r="E327" s="149">
        <v>7128.7</v>
      </c>
      <c r="F327" s="149">
        <f>E327/B327*100</f>
        <v>80.137371284680057</v>
      </c>
      <c r="G327" s="149">
        <v>7128.7</v>
      </c>
      <c r="H327" s="149">
        <f>G327/B327*100</f>
        <v>80.137371284680057</v>
      </c>
      <c r="I327" s="149">
        <f t="shared" si="16"/>
        <v>1766.9000000000005</v>
      </c>
      <c r="J327" s="577"/>
    </row>
    <row r="328" spans="1:11" x14ac:dyDescent="0.25">
      <c r="A328" s="60" t="s">
        <v>2</v>
      </c>
      <c r="B328" s="150">
        <v>0</v>
      </c>
      <c r="C328" s="150">
        <v>0</v>
      </c>
      <c r="D328" s="150">
        <v>0</v>
      </c>
      <c r="E328" s="150">
        <v>0</v>
      </c>
      <c r="F328" s="150">
        <v>0</v>
      </c>
      <c r="G328" s="150">
        <v>0</v>
      </c>
      <c r="H328" s="150">
        <v>0</v>
      </c>
      <c r="I328" s="150">
        <f t="shared" si="16"/>
        <v>0</v>
      </c>
      <c r="J328" s="577"/>
    </row>
    <row r="329" spans="1:11" x14ac:dyDescent="0.25">
      <c r="A329" s="60" t="s">
        <v>3</v>
      </c>
      <c r="B329" s="150">
        <v>0</v>
      </c>
      <c r="C329" s="150">
        <v>0</v>
      </c>
      <c r="D329" s="150">
        <v>0</v>
      </c>
      <c r="E329" s="150">
        <v>0</v>
      </c>
      <c r="F329" s="150">
        <v>0</v>
      </c>
      <c r="G329" s="150">
        <v>0</v>
      </c>
      <c r="H329" s="150">
        <v>0</v>
      </c>
      <c r="I329" s="150">
        <f t="shared" si="16"/>
        <v>0</v>
      </c>
      <c r="J329" s="578"/>
    </row>
    <row r="330" spans="1:11" x14ac:dyDescent="0.25">
      <c r="A330" s="468" t="s">
        <v>245</v>
      </c>
      <c r="B330" s="469"/>
      <c r="C330" s="469"/>
      <c r="D330" s="469"/>
      <c r="E330" s="469"/>
      <c r="F330" s="469"/>
      <c r="G330" s="469"/>
      <c r="H330" s="469"/>
      <c r="I330" s="469"/>
      <c r="J330" s="470"/>
    </row>
    <row r="331" spans="1:11" s="1" customFormat="1" x14ac:dyDescent="0.25">
      <c r="A331" s="484" t="s">
        <v>82</v>
      </c>
      <c r="B331" s="485"/>
      <c r="C331" s="485"/>
      <c r="D331" s="485"/>
      <c r="E331" s="485"/>
      <c r="F331" s="485"/>
      <c r="G331" s="485"/>
      <c r="H331" s="485"/>
      <c r="I331" s="485"/>
      <c r="J331" s="489"/>
    </row>
    <row r="332" spans="1:11" s="1" customFormat="1" x14ac:dyDescent="0.25">
      <c r="A332" s="474" t="s">
        <v>98</v>
      </c>
      <c r="B332" s="475"/>
      <c r="C332" s="475"/>
      <c r="D332" s="475"/>
      <c r="E332" s="475"/>
      <c r="F332" s="475"/>
      <c r="G332" s="475"/>
      <c r="H332" s="475"/>
      <c r="I332" s="475"/>
      <c r="J332" s="490"/>
    </row>
    <row r="333" spans="1:11" s="1" customFormat="1" x14ac:dyDescent="0.25">
      <c r="A333" s="471" t="s">
        <v>99</v>
      </c>
      <c r="B333" s="472"/>
      <c r="C333" s="472"/>
      <c r="D333" s="472"/>
      <c r="E333" s="472"/>
      <c r="F333" s="472"/>
      <c r="G333" s="472"/>
      <c r="H333" s="472"/>
      <c r="I333" s="472"/>
      <c r="J333" s="473"/>
    </row>
    <row r="334" spans="1:11" s="1" customFormat="1" x14ac:dyDescent="0.25">
      <c r="A334" s="476" t="s">
        <v>246</v>
      </c>
      <c r="B334" s="477"/>
      <c r="C334" s="477"/>
      <c r="D334" s="477"/>
      <c r="E334" s="477"/>
      <c r="F334" s="477"/>
      <c r="G334" s="477"/>
      <c r="H334" s="477"/>
      <c r="I334" s="477"/>
      <c r="J334" s="486"/>
    </row>
    <row r="335" spans="1:11" ht="187.5" x14ac:dyDescent="0.25">
      <c r="A335" s="153" t="s">
        <v>83</v>
      </c>
      <c r="B335" s="83">
        <f>SUM(B336:B339)</f>
        <v>91352.9</v>
      </c>
      <c r="C335" s="149">
        <f>SUM(C336:C339)</f>
        <v>23814.1</v>
      </c>
      <c r="D335" s="149">
        <f>C335/B335*100</f>
        <v>26.068247422906115</v>
      </c>
      <c r="E335" s="149">
        <f>SUM(E336:E339)</f>
        <v>23814.1</v>
      </c>
      <c r="F335" s="149">
        <f>E335/B335*100</f>
        <v>26.068247422906115</v>
      </c>
      <c r="G335" s="149">
        <f>SUM(G336:G339)</f>
        <v>23814.1</v>
      </c>
      <c r="H335" s="149">
        <f>G335/B335*100</f>
        <v>26.068247422906115</v>
      </c>
      <c r="I335" s="149">
        <f>B335-G335</f>
        <v>67538.799999999988</v>
      </c>
      <c r="J335" s="561" t="s">
        <v>190</v>
      </c>
    </row>
    <row r="336" spans="1:11" ht="19.5" x14ac:dyDescent="0.25">
      <c r="A336" s="58" t="s">
        <v>0</v>
      </c>
      <c r="B336" s="83">
        <v>0</v>
      </c>
      <c r="C336" s="149">
        <v>0</v>
      </c>
      <c r="D336" s="149">
        <v>0</v>
      </c>
      <c r="E336" s="149">
        <v>0</v>
      </c>
      <c r="F336" s="149">
        <v>0</v>
      </c>
      <c r="G336" s="149">
        <v>0</v>
      </c>
      <c r="H336" s="149">
        <v>0</v>
      </c>
      <c r="I336" s="149">
        <f>B336-G336</f>
        <v>0</v>
      </c>
      <c r="J336" s="562"/>
    </row>
    <row r="337" spans="1:10" ht="19.5" x14ac:dyDescent="0.25">
      <c r="A337" s="78" t="s">
        <v>1</v>
      </c>
      <c r="B337" s="83">
        <v>85871.2</v>
      </c>
      <c r="C337" s="149">
        <v>22385.3</v>
      </c>
      <c r="D337" s="149">
        <f>C337/B337*100</f>
        <v>26.068460671331017</v>
      </c>
      <c r="E337" s="149">
        <v>22385.3</v>
      </c>
      <c r="F337" s="149">
        <f>E337/B337*100</f>
        <v>26.068460671331017</v>
      </c>
      <c r="G337" s="149">
        <v>22385.3</v>
      </c>
      <c r="H337" s="149">
        <f>G337/B337*100</f>
        <v>26.068460671331017</v>
      </c>
      <c r="I337" s="149">
        <f>B337-G337</f>
        <v>63485.899999999994</v>
      </c>
      <c r="J337" s="562"/>
    </row>
    <row r="338" spans="1:10" x14ac:dyDescent="0.25">
      <c r="A338" s="79" t="s">
        <v>2</v>
      </c>
      <c r="B338" s="84">
        <v>5481.7</v>
      </c>
      <c r="C338" s="150">
        <v>1428.8</v>
      </c>
      <c r="D338" s="150">
        <f>C338/B338*100</f>
        <v>26.064906871955777</v>
      </c>
      <c r="E338" s="150">
        <v>1428.8</v>
      </c>
      <c r="F338" s="150">
        <f>E338/B338*100</f>
        <v>26.064906871955777</v>
      </c>
      <c r="G338" s="150">
        <v>1428.8</v>
      </c>
      <c r="H338" s="150">
        <f>G338/B338*100</f>
        <v>26.064906871955777</v>
      </c>
      <c r="I338" s="150">
        <f>B338-G338</f>
        <v>4052.8999999999996</v>
      </c>
      <c r="J338" s="562"/>
    </row>
    <row r="339" spans="1:10" x14ac:dyDescent="0.25">
      <c r="A339" s="60" t="s">
        <v>3</v>
      </c>
      <c r="B339" s="84">
        <v>0</v>
      </c>
      <c r="C339" s="150">
        <v>0</v>
      </c>
      <c r="D339" s="150">
        <v>0</v>
      </c>
      <c r="E339" s="150">
        <v>0</v>
      </c>
      <c r="F339" s="150">
        <v>0</v>
      </c>
      <c r="G339" s="150">
        <v>0</v>
      </c>
      <c r="H339" s="150">
        <v>0</v>
      </c>
      <c r="I339" s="150">
        <f>B339-G339</f>
        <v>0</v>
      </c>
      <c r="J339" s="563"/>
    </row>
    <row r="340" spans="1:10" x14ac:dyDescent="0.25">
      <c r="A340" s="468" t="s">
        <v>245</v>
      </c>
      <c r="B340" s="469"/>
      <c r="C340" s="469"/>
      <c r="D340" s="469"/>
      <c r="E340" s="469"/>
      <c r="F340" s="469"/>
      <c r="G340" s="469"/>
      <c r="H340" s="469"/>
      <c r="I340" s="469"/>
      <c r="J340" s="470"/>
    </row>
    <row r="341" spans="1:10" x14ac:dyDescent="0.25">
      <c r="A341" s="484" t="s">
        <v>159</v>
      </c>
      <c r="B341" s="485"/>
      <c r="C341" s="485"/>
      <c r="D341" s="485"/>
      <c r="E341" s="485"/>
      <c r="F341" s="485"/>
      <c r="G341" s="485"/>
      <c r="H341" s="485"/>
      <c r="I341" s="485"/>
      <c r="J341" s="489"/>
    </row>
    <row r="342" spans="1:10" x14ac:dyDescent="0.25">
      <c r="A342" s="474" t="s">
        <v>98</v>
      </c>
      <c r="B342" s="475"/>
      <c r="C342" s="475"/>
      <c r="D342" s="475"/>
      <c r="E342" s="475"/>
      <c r="F342" s="475"/>
      <c r="G342" s="475"/>
      <c r="H342" s="475"/>
      <c r="I342" s="475"/>
      <c r="J342" s="490"/>
    </row>
    <row r="343" spans="1:10" x14ac:dyDescent="0.25">
      <c r="A343" s="471" t="s">
        <v>160</v>
      </c>
      <c r="B343" s="472"/>
      <c r="C343" s="472"/>
      <c r="D343" s="472"/>
      <c r="E343" s="472"/>
      <c r="F343" s="472"/>
      <c r="G343" s="472"/>
      <c r="H343" s="472"/>
      <c r="I343" s="472"/>
      <c r="J343" s="473"/>
    </row>
    <row r="344" spans="1:10" x14ac:dyDescent="0.25">
      <c r="A344" s="476" t="s">
        <v>246</v>
      </c>
      <c r="B344" s="477"/>
      <c r="C344" s="477"/>
      <c r="D344" s="477"/>
      <c r="E344" s="477"/>
      <c r="F344" s="477"/>
      <c r="G344" s="477"/>
      <c r="H344" s="477"/>
      <c r="I344" s="477"/>
      <c r="J344" s="486"/>
    </row>
    <row r="345" spans="1:10" ht="93.75" x14ac:dyDescent="0.25">
      <c r="A345" s="153" t="s">
        <v>161</v>
      </c>
      <c r="B345" s="149">
        <f>SUM(B346:B349)</f>
        <v>777148.9</v>
      </c>
      <c r="C345" s="149">
        <f>SUM(C346:C349)</f>
        <v>44199.9</v>
      </c>
      <c r="D345" s="149">
        <f>C345/B345*100</f>
        <v>5.6874429083023852</v>
      </c>
      <c r="E345" s="149">
        <f>SUM(E346:E349)</f>
        <v>44199.9</v>
      </c>
      <c r="F345" s="149">
        <f>E345/B345*100</f>
        <v>5.6874429083023852</v>
      </c>
      <c r="G345" s="149">
        <f>SUM(G346:G349)</f>
        <v>0</v>
      </c>
      <c r="H345" s="149">
        <f>G345/B345*100</f>
        <v>0</v>
      </c>
      <c r="I345" s="149">
        <f>B345-G345</f>
        <v>777148.9</v>
      </c>
      <c r="J345" s="561" t="s">
        <v>191</v>
      </c>
    </row>
    <row r="346" spans="1:10" ht="19.5" x14ac:dyDescent="0.25">
      <c r="A346" s="58" t="s">
        <v>0</v>
      </c>
      <c r="B346" s="149">
        <v>0</v>
      </c>
      <c r="C346" s="149">
        <v>0</v>
      </c>
      <c r="D346" s="149">
        <v>0</v>
      </c>
      <c r="E346" s="149">
        <v>0</v>
      </c>
      <c r="F346" s="149">
        <v>0</v>
      </c>
      <c r="G346" s="149">
        <v>0</v>
      </c>
      <c r="H346" s="149">
        <v>0</v>
      </c>
      <c r="I346" s="149">
        <f>B346-G346</f>
        <v>0</v>
      </c>
      <c r="J346" s="562"/>
    </row>
    <row r="347" spans="1:10" ht="19.5" x14ac:dyDescent="0.25">
      <c r="A347" s="78" t="s">
        <v>1</v>
      </c>
      <c r="B347" s="149">
        <v>752000</v>
      </c>
      <c r="C347" s="149">
        <v>41547.9</v>
      </c>
      <c r="D347" s="149">
        <f>C347/B347*100</f>
        <v>5.5249867021276602</v>
      </c>
      <c r="E347" s="149">
        <v>41547.9</v>
      </c>
      <c r="F347" s="149">
        <f>E347/B347*100</f>
        <v>5.5249867021276602</v>
      </c>
      <c r="G347" s="149">
        <v>0</v>
      </c>
      <c r="H347" s="149">
        <f>G347/B347*100</f>
        <v>0</v>
      </c>
      <c r="I347" s="149">
        <f>B347-G347</f>
        <v>752000</v>
      </c>
      <c r="J347" s="562"/>
    </row>
    <row r="348" spans="1:10" x14ac:dyDescent="0.25">
      <c r="A348" s="79" t="s">
        <v>2</v>
      </c>
      <c r="B348" s="150">
        <v>25148.9</v>
      </c>
      <c r="C348" s="150">
        <v>2652</v>
      </c>
      <c r="D348" s="150">
        <f>C348/B348*100</f>
        <v>10.545192831495612</v>
      </c>
      <c r="E348" s="150">
        <v>2652</v>
      </c>
      <c r="F348" s="150">
        <f>E348/B348*100</f>
        <v>10.545192831495612</v>
      </c>
      <c r="G348" s="150">
        <v>0</v>
      </c>
      <c r="H348" s="150">
        <f>G348/B348*100</f>
        <v>0</v>
      </c>
      <c r="I348" s="150">
        <f>B348-G348</f>
        <v>25148.9</v>
      </c>
      <c r="J348" s="562"/>
    </row>
    <row r="349" spans="1:10" x14ac:dyDescent="0.25">
      <c r="A349" s="60" t="s">
        <v>3</v>
      </c>
      <c r="B349" s="150">
        <v>0</v>
      </c>
      <c r="C349" s="150">
        <v>0</v>
      </c>
      <c r="D349" s="150">
        <v>0</v>
      </c>
      <c r="E349" s="150">
        <v>0</v>
      </c>
      <c r="F349" s="150">
        <v>0</v>
      </c>
      <c r="G349" s="150">
        <v>0</v>
      </c>
      <c r="H349" s="150">
        <v>0</v>
      </c>
      <c r="I349" s="150">
        <f>B349-G349</f>
        <v>0</v>
      </c>
      <c r="J349" s="563"/>
    </row>
    <row r="350" spans="1:10" s="19" customFormat="1" hidden="1" x14ac:dyDescent="0.25">
      <c r="A350" s="468" t="s">
        <v>231</v>
      </c>
      <c r="B350" s="469"/>
      <c r="C350" s="469"/>
      <c r="D350" s="469"/>
      <c r="E350" s="469"/>
      <c r="F350" s="469"/>
      <c r="G350" s="469"/>
      <c r="H350" s="469"/>
      <c r="I350" s="469"/>
      <c r="J350" s="470"/>
    </row>
    <row r="351" spans="1:10" hidden="1" x14ac:dyDescent="0.25">
      <c r="A351" s="484" t="s">
        <v>58</v>
      </c>
      <c r="B351" s="485"/>
      <c r="C351" s="485"/>
      <c r="D351" s="485"/>
      <c r="E351" s="485"/>
      <c r="F351" s="485"/>
      <c r="G351" s="485"/>
      <c r="H351" s="485"/>
      <c r="I351" s="485"/>
      <c r="J351" s="489"/>
    </row>
    <row r="352" spans="1:10" s="92" customFormat="1" hidden="1" x14ac:dyDescent="0.25">
      <c r="A352" s="393" t="s">
        <v>156</v>
      </c>
      <c r="B352" s="394"/>
      <c r="C352" s="394"/>
      <c r="D352" s="394"/>
      <c r="E352" s="394"/>
      <c r="F352" s="394"/>
      <c r="G352" s="394"/>
      <c r="H352" s="394"/>
      <c r="I352" s="394"/>
      <c r="J352" s="395"/>
    </row>
    <row r="353" spans="1:10" s="22" customFormat="1" hidden="1" x14ac:dyDescent="0.25">
      <c r="A353" s="378" t="s">
        <v>273</v>
      </c>
      <c r="B353" s="379"/>
      <c r="C353" s="379"/>
      <c r="D353" s="379"/>
      <c r="E353" s="379"/>
      <c r="F353" s="379"/>
      <c r="G353" s="379"/>
      <c r="H353" s="379"/>
      <c r="I353" s="379"/>
      <c r="J353" s="380"/>
    </row>
    <row r="354" spans="1:10" hidden="1" x14ac:dyDescent="0.25">
      <c r="A354" s="476" t="s">
        <v>243</v>
      </c>
      <c r="B354" s="477"/>
      <c r="C354" s="477"/>
      <c r="D354" s="477"/>
      <c r="E354" s="477"/>
      <c r="F354" s="477"/>
      <c r="G354" s="477"/>
      <c r="H354" s="477"/>
      <c r="I354" s="477"/>
      <c r="J354" s="486"/>
    </row>
    <row r="355" spans="1:10" ht="77.25" hidden="1" customHeight="1" x14ac:dyDescent="0.25">
      <c r="A355" s="153" t="s">
        <v>124</v>
      </c>
      <c r="B355" s="149">
        <f>SUM(B356:B359)</f>
        <v>475.3</v>
      </c>
      <c r="C355" s="149">
        <f>SUM(C356:C359)</f>
        <v>0</v>
      </c>
      <c r="D355" s="149">
        <f>C355/B355*100</f>
        <v>0</v>
      </c>
      <c r="E355" s="149">
        <f>SUM(E356:E359)</f>
        <v>0</v>
      </c>
      <c r="F355" s="149">
        <f>E355/B355*100</f>
        <v>0</v>
      </c>
      <c r="G355" s="149">
        <f>SUM(G356:G359)</f>
        <v>0</v>
      </c>
      <c r="H355" s="149">
        <f>G355/B355*100</f>
        <v>0</v>
      </c>
      <c r="I355" s="149">
        <f>B355-G355</f>
        <v>475.3</v>
      </c>
      <c r="J355" s="571"/>
    </row>
    <row r="356" spans="1:10" ht="19.5" hidden="1" x14ac:dyDescent="0.25">
      <c r="A356" s="58" t="s">
        <v>0</v>
      </c>
      <c r="B356" s="149">
        <v>0</v>
      </c>
      <c r="C356" s="149">
        <v>0</v>
      </c>
      <c r="D356" s="149">
        <v>0</v>
      </c>
      <c r="E356" s="151">
        <v>0</v>
      </c>
      <c r="F356" s="149">
        <v>0</v>
      </c>
      <c r="G356" s="149">
        <v>0</v>
      </c>
      <c r="H356" s="149">
        <v>0</v>
      </c>
      <c r="I356" s="149">
        <f>B356-G356</f>
        <v>0</v>
      </c>
      <c r="J356" s="569"/>
    </row>
    <row r="357" spans="1:10" ht="19.5" hidden="1" x14ac:dyDescent="0.25">
      <c r="A357" s="58" t="s">
        <v>1</v>
      </c>
      <c r="B357" s="149">
        <v>475.3</v>
      </c>
      <c r="C357" s="149">
        <v>0</v>
      </c>
      <c r="D357" s="149">
        <f>C357/B357*100</f>
        <v>0</v>
      </c>
      <c r="E357" s="149">
        <v>0</v>
      </c>
      <c r="F357" s="149">
        <f>E357/B357*100</f>
        <v>0</v>
      </c>
      <c r="G357" s="149">
        <v>0</v>
      </c>
      <c r="H357" s="149">
        <f>G357/B357*100</f>
        <v>0</v>
      </c>
      <c r="I357" s="149">
        <f>B357-G357</f>
        <v>475.3</v>
      </c>
      <c r="J357" s="569"/>
    </row>
    <row r="358" spans="1:10" hidden="1" x14ac:dyDescent="0.25">
      <c r="A358" s="60" t="s">
        <v>2</v>
      </c>
      <c r="B358" s="150">
        <v>0</v>
      </c>
      <c r="C358" s="150">
        <v>0</v>
      </c>
      <c r="D358" s="150">
        <v>0</v>
      </c>
      <c r="E358" s="150">
        <v>0</v>
      </c>
      <c r="F358" s="150">
        <v>0</v>
      </c>
      <c r="G358" s="150">
        <v>0</v>
      </c>
      <c r="H358" s="150">
        <v>0</v>
      </c>
      <c r="I358" s="150">
        <f>B358-G358</f>
        <v>0</v>
      </c>
      <c r="J358" s="569"/>
    </row>
    <row r="359" spans="1:10" hidden="1" x14ac:dyDescent="0.25">
      <c r="A359" s="60" t="s">
        <v>3</v>
      </c>
      <c r="B359" s="150">
        <v>0</v>
      </c>
      <c r="C359" s="150">
        <v>0</v>
      </c>
      <c r="D359" s="150">
        <v>0</v>
      </c>
      <c r="E359" s="152">
        <v>0</v>
      </c>
      <c r="F359" s="150">
        <v>0</v>
      </c>
      <c r="G359" s="150">
        <v>0</v>
      </c>
      <c r="H359" s="150">
        <v>0</v>
      </c>
      <c r="I359" s="150">
        <f>B359-G359</f>
        <v>0</v>
      </c>
      <c r="J359" s="570"/>
    </row>
    <row r="360" spans="1:10" s="19" customFormat="1" x14ac:dyDescent="0.25">
      <c r="A360" s="468" t="s">
        <v>231</v>
      </c>
      <c r="B360" s="469"/>
      <c r="C360" s="469"/>
      <c r="D360" s="469"/>
      <c r="E360" s="469"/>
      <c r="F360" s="469"/>
      <c r="G360" s="469"/>
      <c r="H360" s="469"/>
      <c r="I360" s="469"/>
      <c r="J360" s="470"/>
    </row>
    <row r="361" spans="1:10" x14ac:dyDescent="0.25">
      <c r="A361" s="484" t="s">
        <v>164</v>
      </c>
      <c r="B361" s="485"/>
      <c r="C361" s="485"/>
      <c r="D361" s="485"/>
      <c r="E361" s="485"/>
      <c r="F361" s="485"/>
      <c r="G361" s="485"/>
      <c r="H361" s="485"/>
      <c r="I361" s="485"/>
      <c r="J361" s="489"/>
    </row>
    <row r="362" spans="1:10" s="92" customFormat="1" x14ac:dyDescent="0.25">
      <c r="A362" s="393" t="s">
        <v>156</v>
      </c>
      <c r="B362" s="394"/>
      <c r="C362" s="394"/>
      <c r="D362" s="394"/>
      <c r="E362" s="394"/>
      <c r="F362" s="394"/>
      <c r="G362" s="394"/>
      <c r="H362" s="394"/>
      <c r="I362" s="394"/>
      <c r="J362" s="395"/>
    </row>
    <row r="363" spans="1:10" s="22" customFormat="1" x14ac:dyDescent="0.25">
      <c r="A363" s="378" t="s">
        <v>162</v>
      </c>
      <c r="B363" s="379"/>
      <c r="C363" s="379"/>
      <c r="D363" s="379"/>
      <c r="E363" s="379"/>
      <c r="F363" s="379"/>
      <c r="G363" s="379"/>
      <c r="H363" s="379"/>
      <c r="I363" s="379"/>
      <c r="J363" s="380"/>
    </row>
    <row r="364" spans="1:10" x14ac:dyDescent="0.25">
      <c r="A364" s="476" t="s">
        <v>243</v>
      </c>
      <c r="B364" s="477"/>
      <c r="C364" s="477"/>
      <c r="D364" s="477"/>
      <c r="E364" s="477"/>
      <c r="F364" s="477"/>
      <c r="G364" s="477"/>
      <c r="H364" s="477"/>
      <c r="I364" s="477"/>
      <c r="J364" s="486"/>
    </row>
    <row r="365" spans="1:10" ht="37.5" x14ac:dyDescent="0.25">
      <c r="A365" s="153" t="s">
        <v>163</v>
      </c>
      <c r="B365" s="149">
        <f>SUM(B366:B369)</f>
        <v>18127.400000000001</v>
      </c>
      <c r="C365" s="149">
        <f>SUM(C366:C369)</f>
        <v>11202.9</v>
      </c>
      <c r="D365" s="149">
        <f>C365/B365*100</f>
        <v>61.800920154020979</v>
      </c>
      <c r="E365" s="149">
        <f>SUM(E366:E369)</f>
        <v>11202.9</v>
      </c>
      <c r="F365" s="149">
        <f>E365/B365*100</f>
        <v>61.800920154020979</v>
      </c>
      <c r="G365" s="149">
        <f>SUM(G366:G369)</f>
        <v>11202.9</v>
      </c>
      <c r="H365" s="149">
        <f>G365/B365*100</f>
        <v>61.800920154020979</v>
      </c>
      <c r="I365" s="149">
        <f>B365-G365</f>
        <v>6924.5000000000018</v>
      </c>
      <c r="J365" s="561" t="s">
        <v>193</v>
      </c>
    </row>
    <row r="366" spans="1:10" ht="19.5" x14ac:dyDescent="0.25">
      <c r="A366" s="58" t="s">
        <v>0</v>
      </c>
      <c r="B366" s="149">
        <v>0</v>
      </c>
      <c r="C366" s="149">
        <v>0</v>
      </c>
      <c r="D366" s="149">
        <v>0</v>
      </c>
      <c r="E366" s="151">
        <v>0</v>
      </c>
      <c r="F366" s="149">
        <v>0</v>
      </c>
      <c r="G366" s="149">
        <v>0</v>
      </c>
      <c r="H366" s="149">
        <v>0</v>
      </c>
      <c r="I366" s="149">
        <f>B366-G366</f>
        <v>0</v>
      </c>
      <c r="J366" s="562"/>
    </row>
    <row r="367" spans="1:10" ht="19.5" x14ac:dyDescent="0.25">
      <c r="A367" s="58" t="s">
        <v>1</v>
      </c>
      <c r="B367" s="149">
        <v>12354.5</v>
      </c>
      <c r="C367" s="149">
        <v>6297.7</v>
      </c>
      <c r="D367" s="149">
        <f>C367/B367*100</f>
        <v>50.97494839936865</v>
      </c>
      <c r="E367" s="149">
        <v>6297.7</v>
      </c>
      <c r="F367" s="149">
        <f>E367/B367*100</f>
        <v>50.97494839936865</v>
      </c>
      <c r="G367" s="149">
        <v>6297.7</v>
      </c>
      <c r="H367" s="149">
        <f>G367/B367*100</f>
        <v>50.97494839936865</v>
      </c>
      <c r="I367" s="149">
        <f>B367-G367</f>
        <v>6056.8</v>
      </c>
      <c r="J367" s="562"/>
    </row>
    <row r="368" spans="1:10" x14ac:dyDescent="0.25">
      <c r="A368" s="60" t="s">
        <v>2</v>
      </c>
      <c r="B368" s="150">
        <v>5772.9</v>
      </c>
      <c r="C368" s="150">
        <v>4905.2</v>
      </c>
      <c r="D368" s="150">
        <f>C368/B368*100</f>
        <v>84.969426111659658</v>
      </c>
      <c r="E368" s="150">
        <v>4905.2</v>
      </c>
      <c r="F368" s="150">
        <f>E368/B368*100</f>
        <v>84.969426111659658</v>
      </c>
      <c r="G368" s="150">
        <v>4905.2</v>
      </c>
      <c r="H368" s="150">
        <f>G368/B368*100</f>
        <v>84.969426111659658</v>
      </c>
      <c r="I368" s="150">
        <f>B368-G368</f>
        <v>867.69999999999982</v>
      </c>
      <c r="J368" s="562"/>
    </row>
    <row r="369" spans="1:10" x14ac:dyDescent="0.25">
      <c r="A369" s="60" t="s">
        <v>3</v>
      </c>
      <c r="B369" s="150">
        <v>0</v>
      </c>
      <c r="C369" s="150">
        <v>0</v>
      </c>
      <c r="D369" s="150">
        <v>0</v>
      </c>
      <c r="E369" s="152">
        <v>0</v>
      </c>
      <c r="F369" s="150">
        <v>0</v>
      </c>
      <c r="G369" s="150">
        <v>0</v>
      </c>
      <c r="H369" s="150">
        <v>0</v>
      </c>
      <c r="I369" s="150">
        <f>B369-G369</f>
        <v>0</v>
      </c>
      <c r="J369" s="563"/>
    </row>
    <row r="370" spans="1:10" s="19" customFormat="1" x14ac:dyDescent="0.25">
      <c r="A370" s="468" t="s">
        <v>234</v>
      </c>
      <c r="B370" s="469"/>
      <c r="C370" s="469"/>
      <c r="D370" s="469"/>
      <c r="E370" s="469"/>
      <c r="F370" s="469"/>
      <c r="G370" s="469"/>
      <c r="H370" s="469"/>
      <c r="I370" s="469"/>
      <c r="J370" s="470"/>
    </row>
    <row r="371" spans="1:10" x14ac:dyDescent="0.25">
      <c r="A371" s="517" t="s">
        <v>170</v>
      </c>
      <c r="B371" s="518"/>
      <c r="C371" s="518"/>
      <c r="D371" s="518"/>
      <c r="E371" s="518"/>
      <c r="F371" s="518"/>
      <c r="G371" s="518"/>
      <c r="H371" s="518"/>
      <c r="I371" s="518"/>
      <c r="J371" s="519"/>
    </row>
    <row r="372" spans="1:10" s="5" customFormat="1" x14ac:dyDescent="0.25">
      <c r="A372" s="393" t="s">
        <v>157</v>
      </c>
      <c r="B372" s="394"/>
      <c r="C372" s="394"/>
      <c r="D372" s="394"/>
      <c r="E372" s="394"/>
      <c r="F372" s="394"/>
      <c r="G372" s="394"/>
      <c r="H372" s="394"/>
      <c r="I372" s="394"/>
      <c r="J372" s="395"/>
    </row>
    <row r="373" spans="1:10" s="5" customFormat="1" x14ac:dyDescent="0.25">
      <c r="A373" s="377" t="s">
        <v>168</v>
      </c>
      <c r="B373" s="399"/>
      <c r="C373" s="399"/>
      <c r="D373" s="399"/>
      <c r="E373" s="399"/>
      <c r="F373" s="399"/>
      <c r="G373" s="399"/>
      <c r="H373" s="399"/>
      <c r="I373" s="399"/>
      <c r="J373" s="400"/>
    </row>
    <row r="374" spans="1:10" x14ac:dyDescent="0.25">
      <c r="A374" s="476" t="s">
        <v>27</v>
      </c>
      <c r="B374" s="477"/>
      <c r="C374" s="477"/>
      <c r="D374" s="477"/>
      <c r="E374" s="477"/>
      <c r="F374" s="477"/>
      <c r="G374" s="477"/>
      <c r="H374" s="477"/>
      <c r="I374" s="477"/>
      <c r="J374" s="486"/>
    </row>
    <row r="375" spans="1:10" ht="93.75" x14ac:dyDescent="0.25">
      <c r="A375" s="153" t="s">
        <v>169</v>
      </c>
      <c r="B375" s="149">
        <f>SUM(B376:B379)</f>
        <v>468.79999999999995</v>
      </c>
      <c r="C375" s="149">
        <f>SUM(C376:C379)</f>
        <v>389.59999999999997</v>
      </c>
      <c r="D375" s="149">
        <f>C375/B375*100</f>
        <v>83.10580204778158</v>
      </c>
      <c r="E375" s="149">
        <f>SUM(E376:E379)</f>
        <v>389.59999999999997</v>
      </c>
      <c r="F375" s="149">
        <f>E375/B375*100</f>
        <v>83.10580204778158</v>
      </c>
      <c r="G375" s="149">
        <f>SUM(G376:G379)</f>
        <v>389.59999999999997</v>
      </c>
      <c r="H375" s="149">
        <f>G375/B375*100</f>
        <v>83.10580204778158</v>
      </c>
      <c r="I375" s="149">
        <f t="shared" ref="I375:I384" si="17">B375-G375</f>
        <v>79.199999999999989</v>
      </c>
      <c r="J375" s="561" t="s">
        <v>194</v>
      </c>
    </row>
    <row r="376" spans="1:10" ht="19.5" x14ac:dyDescent="0.25">
      <c r="A376" s="66" t="s">
        <v>0</v>
      </c>
      <c r="B376" s="149">
        <v>0</v>
      </c>
      <c r="C376" s="149">
        <v>0</v>
      </c>
      <c r="D376" s="149">
        <v>0</v>
      </c>
      <c r="E376" s="149">
        <v>0</v>
      </c>
      <c r="F376" s="149">
        <v>0</v>
      </c>
      <c r="G376" s="149">
        <v>0</v>
      </c>
      <c r="H376" s="149">
        <v>0</v>
      </c>
      <c r="I376" s="149">
        <f t="shared" si="17"/>
        <v>0</v>
      </c>
      <c r="J376" s="562"/>
    </row>
    <row r="377" spans="1:10" ht="19.5" x14ac:dyDescent="0.25">
      <c r="A377" s="66" t="s">
        <v>1</v>
      </c>
      <c r="B377" s="149">
        <v>429.4</v>
      </c>
      <c r="C377" s="149">
        <v>356.9</v>
      </c>
      <c r="D377" s="149">
        <f>C377/B377*100</f>
        <v>83.115975780158351</v>
      </c>
      <c r="E377" s="149">
        <v>356.9</v>
      </c>
      <c r="F377" s="149">
        <f>E377/B377*100</f>
        <v>83.115975780158351</v>
      </c>
      <c r="G377" s="149">
        <v>356.9</v>
      </c>
      <c r="H377" s="149">
        <f>G377/B377*100</f>
        <v>83.115975780158351</v>
      </c>
      <c r="I377" s="149">
        <f t="shared" si="17"/>
        <v>72.5</v>
      </c>
      <c r="J377" s="562"/>
    </row>
    <row r="378" spans="1:10" x14ac:dyDescent="0.25">
      <c r="A378" s="67" t="s">
        <v>2</v>
      </c>
      <c r="B378" s="150">
        <v>39.4</v>
      </c>
      <c r="C378" s="150">
        <v>32.700000000000003</v>
      </c>
      <c r="D378" s="150">
        <f>C378/B378*100</f>
        <v>82.994923857868031</v>
      </c>
      <c r="E378" s="150">
        <v>32.700000000000003</v>
      </c>
      <c r="F378" s="150">
        <f>E378/B378*100</f>
        <v>82.994923857868031</v>
      </c>
      <c r="G378" s="150">
        <v>32.700000000000003</v>
      </c>
      <c r="H378" s="150">
        <f>G378/B378*100</f>
        <v>82.994923857868031</v>
      </c>
      <c r="I378" s="150">
        <f t="shared" si="17"/>
        <v>6.6999999999999957</v>
      </c>
      <c r="J378" s="562"/>
    </row>
    <row r="379" spans="1:10" x14ac:dyDescent="0.25">
      <c r="A379" s="67" t="s">
        <v>3</v>
      </c>
      <c r="B379" s="150">
        <v>0</v>
      </c>
      <c r="C379" s="150">
        <v>0</v>
      </c>
      <c r="D379" s="150">
        <v>0</v>
      </c>
      <c r="E379" s="150">
        <v>0</v>
      </c>
      <c r="F379" s="150">
        <v>0</v>
      </c>
      <c r="G379" s="150">
        <v>0</v>
      </c>
      <c r="H379" s="150">
        <v>0</v>
      </c>
      <c r="I379" s="150">
        <f t="shared" si="17"/>
        <v>0</v>
      </c>
      <c r="J379" s="563"/>
    </row>
    <row r="380" spans="1:10" ht="75" x14ac:dyDescent="0.25">
      <c r="A380" s="153" t="s">
        <v>171</v>
      </c>
      <c r="B380" s="149">
        <f>SUM(B381:B384)</f>
        <v>424.59999999999997</v>
      </c>
      <c r="C380" s="149">
        <f>SUM(C381:C384)</f>
        <v>218.2</v>
      </c>
      <c r="D380" s="149">
        <f>C380/B380*100</f>
        <v>51.389543099387659</v>
      </c>
      <c r="E380" s="149">
        <f>SUM(E381:E384)</f>
        <v>218.2</v>
      </c>
      <c r="F380" s="149">
        <f>E380/B380*100</f>
        <v>51.389543099387659</v>
      </c>
      <c r="G380" s="149">
        <f>SUM(G381:G384)</f>
        <v>218.2</v>
      </c>
      <c r="H380" s="149">
        <f>G380/B380*100</f>
        <v>51.389543099387659</v>
      </c>
      <c r="I380" s="149">
        <f t="shared" si="17"/>
        <v>206.39999999999998</v>
      </c>
      <c r="J380" s="561" t="s">
        <v>195</v>
      </c>
    </row>
    <row r="381" spans="1:10" ht="19.5" x14ac:dyDescent="0.25">
      <c r="A381" s="66" t="s">
        <v>0</v>
      </c>
      <c r="B381" s="149">
        <v>0</v>
      </c>
      <c r="C381" s="149">
        <v>0</v>
      </c>
      <c r="D381" s="149">
        <v>0</v>
      </c>
      <c r="E381" s="149">
        <v>0</v>
      </c>
      <c r="F381" s="149">
        <v>0</v>
      </c>
      <c r="G381" s="149">
        <v>0</v>
      </c>
      <c r="H381" s="149">
        <v>0</v>
      </c>
      <c r="I381" s="149">
        <f t="shared" si="17"/>
        <v>0</v>
      </c>
      <c r="J381" s="562"/>
    </row>
    <row r="382" spans="1:10" ht="19.5" x14ac:dyDescent="0.25">
      <c r="A382" s="66" t="s">
        <v>1</v>
      </c>
      <c r="B382" s="149">
        <v>311.39999999999998</v>
      </c>
      <c r="C382" s="149">
        <v>160</v>
      </c>
      <c r="D382" s="149">
        <f>C382/B382*100</f>
        <v>51.380860629415551</v>
      </c>
      <c r="E382" s="149">
        <v>160</v>
      </c>
      <c r="F382" s="149">
        <f>E382/B382*100</f>
        <v>51.380860629415551</v>
      </c>
      <c r="G382" s="149">
        <v>160</v>
      </c>
      <c r="H382" s="149">
        <f>G382/B382*100</f>
        <v>51.380860629415551</v>
      </c>
      <c r="I382" s="149">
        <f t="shared" si="17"/>
        <v>151.39999999999998</v>
      </c>
      <c r="J382" s="562"/>
    </row>
    <row r="383" spans="1:10" x14ac:dyDescent="0.25">
      <c r="A383" s="67" t="s">
        <v>2</v>
      </c>
      <c r="B383" s="150">
        <v>113.2</v>
      </c>
      <c r="C383" s="150">
        <v>58.2</v>
      </c>
      <c r="D383" s="150">
        <f>C383/B383*100</f>
        <v>51.413427561837452</v>
      </c>
      <c r="E383" s="150">
        <v>58.2</v>
      </c>
      <c r="F383" s="150">
        <f>E383/B383*100</f>
        <v>51.413427561837452</v>
      </c>
      <c r="G383" s="150">
        <v>58.2</v>
      </c>
      <c r="H383" s="150">
        <f>G383/B383*100</f>
        <v>51.413427561837452</v>
      </c>
      <c r="I383" s="150">
        <f t="shared" si="17"/>
        <v>55</v>
      </c>
      <c r="J383" s="562"/>
    </row>
    <row r="384" spans="1:10" x14ac:dyDescent="0.25">
      <c r="A384" s="67" t="s">
        <v>3</v>
      </c>
      <c r="B384" s="150">
        <v>0</v>
      </c>
      <c r="C384" s="150">
        <v>0</v>
      </c>
      <c r="D384" s="150">
        <v>0</v>
      </c>
      <c r="E384" s="150">
        <v>0</v>
      </c>
      <c r="F384" s="150">
        <v>0</v>
      </c>
      <c r="G384" s="150">
        <v>0</v>
      </c>
      <c r="H384" s="150">
        <v>0</v>
      </c>
      <c r="I384" s="150">
        <f t="shared" si="17"/>
        <v>0</v>
      </c>
      <c r="J384" s="563"/>
    </row>
    <row r="385" spans="1:11" s="19" customFormat="1" x14ac:dyDescent="0.25">
      <c r="A385" s="468" t="s">
        <v>252</v>
      </c>
      <c r="B385" s="469"/>
      <c r="C385" s="469"/>
      <c r="D385" s="469"/>
      <c r="E385" s="469"/>
      <c r="F385" s="469"/>
      <c r="G385" s="469"/>
      <c r="H385" s="469"/>
      <c r="I385" s="469"/>
      <c r="J385" s="470"/>
      <c r="K385" s="19" t="s">
        <v>254</v>
      </c>
    </row>
    <row r="386" spans="1:11" x14ac:dyDescent="0.25">
      <c r="A386" s="517" t="s">
        <v>84</v>
      </c>
      <c r="B386" s="518"/>
      <c r="C386" s="518"/>
      <c r="D386" s="518"/>
      <c r="E386" s="518"/>
      <c r="F386" s="518"/>
      <c r="G386" s="518"/>
      <c r="H386" s="518"/>
      <c r="I386" s="518"/>
      <c r="J386" s="519"/>
    </row>
    <row r="387" spans="1:11" s="42" customFormat="1" x14ac:dyDescent="0.25">
      <c r="A387" s="474" t="s">
        <v>155</v>
      </c>
      <c r="B387" s="475"/>
      <c r="C387" s="475"/>
      <c r="D387" s="475"/>
      <c r="E387" s="475"/>
      <c r="F387" s="475"/>
      <c r="G387" s="475"/>
      <c r="H387" s="475"/>
      <c r="I387" s="475"/>
      <c r="J387" s="490"/>
    </row>
    <row r="388" spans="1:11" s="8" customFormat="1" x14ac:dyDescent="0.25">
      <c r="A388" s="471" t="s">
        <v>269</v>
      </c>
      <c r="B388" s="472"/>
      <c r="C388" s="472"/>
      <c r="D388" s="472"/>
      <c r="E388" s="472"/>
      <c r="F388" s="472"/>
      <c r="G388" s="472"/>
      <c r="H388" s="472"/>
      <c r="I388" s="472"/>
      <c r="J388" s="473"/>
    </row>
    <row r="389" spans="1:11" x14ac:dyDescent="0.25">
      <c r="A389" s="476" t="s">
        <v>253</v>
      </c>
      <c r="B389" s="477"/>
      <c r="C389" s="477"/>
      <c r="D389" s="477"/>
      <c r="E389" s="477"/>
      <c r="F389" s="477"/>
      <c r="G389" s="477"/>
      <c r="H389" s="477"/>
      <c r="I389" s="477"/>
      <c r="J389" s="486"/>
    </row>
    <row r="390" spans="1:11" ht="112.5" x14ac:dyDescent="0.25">
      <c r="A390" s="153" t="s">
        <v>285</v>
      </c>
      <c r="B390" s="149">
        <f>SUM(B391:B394)</f>
        <v>284310.40000000002</v>
      </c>
      <c r="C390" s="149">
        <f>SUM(C391:C394)</f>
        <v>107986.59999999999</v>
      </c>
      <c r="D390" s="149">
        <f>C390/B390*100</f>
        <v>37.981938050806434</v>
      </c>
      <c r="E390" s="149">
        <f>SUM(E391:E394)</f>
        <v>107986.59999999999</v>
      </c>
      <c r="F390" s="149">
        <f>E390/B390*100</f>
        <v>37.981938050806434</v>
      </c>
      <c r="G390" s="149">
        <f>SUM(G391:G394)</f>
        <v>107986.59999999999</v>
      </c>
      <c r="H390" s="149">
        <f>G390/B390*100</f>
        <v>37.981938050806434</v>
      </c>
      <c r="I390" s="149">
        <f>B390-G390</f>
        <v>176323.80000000005</v>
      </c>
      <c r="J390" s="571" t="s">
        <v>304</v>
      </c>
      <c r="K390" s="89" t="s">
        <v>32</v>
      </c>
    </row>
    <row r="391" spans="1:11" ht="19.5" x14ac:dyDescent="0.25">
      <c r="A391" s="58" t="s">
        <v>0</v>
      </c>
      <c r="B391" s="133">
        <v>0</v>
      </c>
      <c r="C391" s="133">
        <v>0</v>
      </c>
      <c r="D391" s="133">
        <v>0</v>
      </c>
      <c r="E391" s="133">
        <v>0</v>
      </c>
      <c r="F391" s="133">
        <v>0</v>
      </c>
      <c r="G391" s="133">
        <v>0</v>
      </c>
      <c r="H391" s="133">
        <v>0</v>
      </c>
      <c r="I391" s="133">
        <f>B391-G391</f>
        <v>0</v>
      </c>
      <c r="J391" s="572"/>
    </row>
    <row r="392" spans="1:11" ht="19.5" x14ac:dyDescent="0.25">
      <c r="A392" s="58" t="s">
        <v>1</v>
      </c>
      <c r="B392" s="139">
        <v>265848.90000000002</v>
      </c>
      <c r="C392" s="139">
        <v>101507.4</v>
      </c>
      <c r="D392" s="133">
        <f>C392/B392*100</f>
        <v>38.182365998129008</v>
      </c>
      <c r="E392" s="139">
        <v>101507.4</v>
      </c>
      <c r="F392" s="133">
        <f>E392/B392*100</f>
        <v>38.182365998129008</v>
      </c>
      <c r="G392" s="139">
        <v>101507.4</v>
      </c>
      <c r="H392" s="133">
        <f>G392/B392*100</f>
        <v>38.182365998129008</v>
      </c>
      <c r="I392" s="133">
        <f>B392-G392</f>
        <v>164341.50000000003</v>
      </c>
      <c r="J392" s="572"/>
    </row>
    <row r="393" spans="1:11" x14ac:dyDescent="0.25">
      <c r="A393" s="60" t="s">
        <v>2</v>
      </c>
      <c r="B393" s="140">
        <v>18461.5</v>
      </c>
      <c r="C393" s="140">
        <v>6479.2</v>
      </c>
      <c r="D393" s="132">
        <f>C393/B393*100</f>
        <v>35.095739782791213</v>
      </c>
      <c r="E393" s="140">
        <v>6479.2</v>
      </c>
      <c r="F393" s="132">
        <f>E393/B393*100</f>
        <v>35.095739782791213</v>
      </c>
      <c r="G393" s="140">
        <v>6479.2</v>
      </c>
      <c r="H393" s="132">
        <f>G393/B393*100</f>
        <v>35.095739782791213</v>
      </c>
      <c r="I393" s="132">
        <f>B393-G393</f>
        <v>11982.3</v>
      </c>
      <c r="J393" s="572"/>
    </row>
    <row r="394" spans="1:11" x14ac:dyDescent="0.25">
      <c r="A394" s="60" t="s">
        <v>3</v>
      </c>
      <c r="B394" s="132">
        <v>0</v>
      </c>
      <c r="C394" s="132">
        <v>0</v>
      </c>
      <c r="D394" s="132">
        <v>0</v>
      </c>
      <c r="E394" s="132">
        <v>0</v>
      </c>
      <c r="F394" s="132">
        <v>0</v>
      </c>
      <c r="G394" s="132">
        <v>0</v>
      </c>
      <c r="H394" s="132">
        <v>0</v>
      </c>
      <c r="I394" s="132">
        <f>B394-G394</f>
        <v>0</v>
      </c>
      <c r="J394" s="573"/>
    </row>
    <row r="395" spans="1:11" s="19" customFormat="1" x14ac:dyDescent="0.25">
      <c r="A395" s="468" t="s">
        <v>247</v>
      </c>
      <c r="B395" s="469"/>
      <c r="C395" s="469"/>
      <c r="D395" s="469"/>
      <c r="E395" s="469"/>
      <c r="F395" s="469"/>
      <c r="G395" s="469"/>
      <c r="H395" s="469"/>
      <c r="I395" s="469"/>
      <c r="J395" s="470"/>
    </row>
    <row r="396" spans="1:11" x14ac:dyDescent="0.25">
      <c r="A396" s="517" t="s">
        <v>85</v>
      </c>
      <c r="B396" s="518"/>
      <c r="C396" s="518"/>
      <c r="D396" s="518"/>
      <c r="E396" s="518"/>
      <c r="F396" s="518"/>
      <c r="G396" s="518"/>
      <c r="H396" s="518"/>
      <c r="I396" s="518"/>
      <c r="J396" s="519"/>
    </row>
    <row r="397" spans="1:11" x14ac:dyDescent="0.25">
      <c r="A397" s="523" t="s">
        <v>96</v>
      </c>
      <c r="B397" s="524"/>
      <c r="C397" s="524"/>
      <c r="D397" s="524"/>
      <c r="E397" s="524"/>
      <c r="F397" s="524"/>
      <c r="G397" s="524"/>
      <c r="H397" s="524"/>
      <c r="I397" s="524"/>
      <c r="J397" s="525"/>
    </row>
    <row r="398" spans="1:11" x14ac:dyDescent="0.25">
      <c r="A398" s="476" t="s">
        <v>248</v>
      </c>
      <c r="B398" s="477"/>
      <c r="C398" s="477"/>
      <c r="D398" s="477"/>
      <c r="E398" s="477"/>
      <c r="F398" s="477"/>
      <c r="G398" s="477"/>
      <c r="H398" s="477"/>
      <c r="I398" s="477"/>
      <c r="J398" s="486"/>
    </row>
    <row r="399" spans="1:11" ht="372" customHeight="1" x14ac:dyDescent="0.25">
      <c r="A399" s="153" t="s">
        <v>86</v>
      </c>
      <c r="B399" s="149">
        <f>SUM(B400:B403)</f>
        <v>3513.8339999999998</v>
      </c>
      <c r="C399" s="149">
        <f>SUM(C400:C403)</f>
        <v>2224.6</v>
      </c>
      <c r="D399" s="149">
        <f>C399/B399*100</f>
        <v>63.309763637098392</v>
      </c>
      <c r="E399" s="149">
        <f>SUM(E400:E403)</f>
        <v>2224.6</v>
      </c>
      <c r="F399" s="149">
        <f>E399/B399*100</f>
        <v>63.309763637098392</v>
      </c>
      <c r="G399" s="149">
        <f>SUM(G400:G403)</f>
        <v>2224.6</v>
      </c>
      <c r="H399" s="149">
        <f>G399/B399*100</f>
        <v>63.309763637098392</v>
      </c>
      <c r="I399" s="149">
        <f>B399-G399</f>
        <v>1289.2339999999999</v>
      </c>
      <c r="J399" s="597" t="s">
        <v>305</v>
      </c>
      <c r="K399" s="90" t="s">
        <v>249</v>
      </c>
    </row>
    <row r="400" spans="1:11" ht="19.5" x14ac:dyDescent="0.25">
      <c r="A400" s="58" t="s">
        <v>0</v>
      </c>
      <c r="B400" s="149">
        <v>0</v>
      </c>
      <c r="C400" s="149">
        <v>0</v>
      </c>
      <c r="D400" s="149">
        <v>0</v>
      </c>
      <c r="E400" s="149">
        <v>0</v>
      </c>
      <c r="F400" s="149">
        <v>0</v>
      </c>
      <c r="G400" s="149">
        <v>0</v>
      </c>
      <c r="H400" s="149">
        <v>0</v>
      </c>
      <c r="I400" s="149">
        <f>B400-G400</f>
        <v>0</v>
      </c>
      <c r="J400" s="598"/>
    </row>
    <row r="401" spans="1:11" ht="19.5" x14ac:dyDescent="0.25">
      <c r="A401" s="58" t="s">
        <v>1</v>
      </c>
      <c r="B401" s="149">
        <v>3513.8339999999998</v>
      </c>
      <c r="C401" s="149">
        <v>2224.6</v>
      </c>
      <c r="D401" s="149">
        <f>C401/B401*100</f>
        <v>63.309763637098392</v>
      </c>
      <c r="E401" s="149">
        <v>2224.6</v>
      </c>
      <c r="F401" s="149">
        <f>E401/B401*100</f>
        <v>63.309763637098392</v>
      </c>
      <c r="G401" s="149">
        <v>2224.6</v>
      </c>
      <c r="H401" s="149">
        <f>G401/B401*100</f>
        <v>63.309763637098392</v>
      </c>
      <c r="I401" s="149">
        <f>B401-G401</f>
        <v>1289.2339999999999</v>
      </c>
      <c r="J401" s="598"/>
    </row>
    <row r="402" spans="1:11" x14ac:dyDescent="0.25">
      <c r="A402" s="60" t="s">
        <v>2</v>
      </c>
      <c r="B402" s="150">
        <v>0</v>
      </c>
      <c r="C402" s="150">
        <v>0</v>
      </c>
      <c r="D402" s="149">
        <v>0</v>
      </c>
      <c r="E402" s="150">
        <v>0</v>
      </c>
      <c r="F402" s="150">
        <v>0</v>
      </c>
      <c r="G402" s="150">
        <v>0</v>
      </c>
      <c r="H402" s="150">
        <v>0</v>
      </c>
      <c r="I402" s="150">
        <f>B402-G402</f>
        <v>0</v>
      </c>
      <c r="J402" s="598"/>
    </row>
    <row r="403" spans="1:11" x14ac:dyDescent="0.25">
      <c r="A403" s="60" t="s">
        <v>3</v>
      </c>
      <c r="B403" s="150">
        <v>0</v>
      </c>
      <c r="C403" s="150">
        <v>0</v>
      </c>
      <c r="D403" s="149">
        <v>0</v>
      </c>
      <c r="E403" s="150">
        <v>0</v>
      </c>
      <c r="F403" s="150">
        <v>0</v>
      </c>
      <c r="G403" s="150">
        <v>0</v>
      </c>
      <c r="H403" s="150">
        <v>0</v>
      </c>
      <c r="I403" s="150">
        <f>B403-G403</f>
        <v>0</v>
      </c>
      <c r="J403" s="599"/>
    </row>
    <row r="404" spans="1:11" s="19" customFormat="1" x14ac:dyDescent="0.25">
      <c r="A404" s="468" t="s">
        <v>250</v>
      </c>
      <c r="B404" s="469"/>
      <c r="C404" s="469"/>
      <c r="D404" s="469"/>
      <c r="E404" s="469"/>
      <c r="F404" s="469"/>
      <c r="G404" s="469"/>
      <c r="H404" s="469"/>
      <c r="I404" s="469"/>
      <c r="J404" s="470"/>
    </row>
    <row r="405" spans="1:11" s="8" customFormat="1" x14ac:dyDescent="0.25">
      <c r="A405" s="484" t="s">
        <v>134</v>
      </c>
      <c r="B405" s="485"/>
      <c r="C405" s="485"/>
      <c r="D405" s="485"/>
      <c r="E405" s="485"/>
      <c r="F405" s="485"/>
      <c r="G405" s="485"/>
      <c r="H405" s="485"/>
      <c r="I405" s="485"/>
      <c r="J405" s="489"/>
    </row>
    <row r="406" spans="1:11" s="92" customFormat="1" x14ac:dyDescent="0.25">
      <c r="A406" s="393" t="s">
        <v>156</v>
      </c>
      <c r="B406" s="394"/>
      <c r="C406" s="394"/>
      <c r="D406" s="394"/>
      <c r="E406" s="394"/>
      <c r="F406" s="394"/>
      <c r="G406" s="394"/>
      <c r="H406" s="394"/>
      <c r="I406" s="394"/>
      <c r="J406" s="395"/>
    </row>
    <row r="407" spans="1:11" s="22" customFormat="1" x14ac:dyDescent="0.25">
      <c r="A407" s="378" t="s">
        <v>273</v>
      </c>
      <c r="B407" s="379"/>
      <c r="C407" s="379"/>
      <c r="D407" s="379"/>
      <c r="E407" s="379"/>
      <c r="F407" s="379"/>
      <c r="G407" s="379"/>
      <c r="H407" s="379"/>
      <c r="I407" s="379"/>
      <c r="J407" s="380"/>
    </row>
    <row r="408" spans="1:11" x14ac:dyDescent="0.25">
      <c r="A408" s="476" t="s">
        <v>243</v>
      </c>
      <c r="B408" s="477"/>
      <c r="C408" s="477"/>
      <c r="D408" s="477"/>
      <c r="E408" s="477"/>
      <c r="F408" s="477"/>
      <c r="G408" s="477"/>
      <c r="H408" s="477"/>
      <c r="I408" s="477"/>
      <c r="J408" s="486"/>
      <c r="K408" s="119">
        <f>B411+B416+B421+B429+B434+B442+B447+B452</f>
        <v>159291.19999999998</v>
      </c>
    </row>
    <row r="409" spans="1:11" s="8" customFormat="1" ht="206.25" x14ac:dyDescent="0.25">
      <c r="A409" s="153" t="s">
        <v>125</v>
      </c>
      <c r="B409" s="149">
        <f>SUM(B410:B413)</f>
        <v>0</v>
      </c>
      <c r="C409" s="149">
        <f>SUM(C410:C413)</f>
        <v>0</v>
      </c>
      <c r="D409" s="149">
        <v>0</v>
      </c>
      <c r="E409" s="149">
        <f>SUM(E410:E413)</f>
        <v>0</v>
      </c>
      <c r="F409" s="149">
        <v>0</v>
      </c>
      <c r="G409" s="149">
        <f>SUM(G410:G413)</f>
        <v>0</v>
      </c>
      <c r="H409" s="149">
        <v>0</v>
      </c>
      <c r="I409" s="149">
        <f t="shared" ref="I409:I423" si="18">B409-G409</f>
        <v>0</v>
      </c>
      <c r="J409" s="568"/>
      <c r="K409" s="31" t="s">
        <v>249</v>
      </c>
    </row>
    <row r="410" spans="1:11" s="8" customFormat="1" ht="19.5" x14ac:dyDescent="0.25">
      <c r="A410" s="58" t="s">
        <v>0</v>
      </c>
      <c r="B410" s="149">
        <v>0</v>
      </c>
      <c r="C410" s="149">
        <v>0</v>
      </c>
      <c r="D410" s="149">
        <v>0</v>
      </c>
      <c r="E410" s="149">
        <v>0</v>
      </c>
      <c r="F410" s="149">
        <v>0</v>
      </c>
      <c r="G410" s="149">
        <v>0</v>
      </c>
      <c r="H410" s="149">
        <v>0</v>
      </c>
      <c r="I410" s="149">
        <f t="shared" si="18"/>
        <v>0</v>
      </c>
      <c r="J410" s="569"/>
      <c r="K410" s="21"/>
    </row>
    <row r="411" spans="1:11" s="8" customFormat="1" ht="19.5" x14ac:dyDescent="0.25">
      <c r="A411" s="58" t="s">
        <v>1</v>
      </c>
      <c r="B411" s="149">
        <v>0</v>
      </c>
      <c r="C411" s="149">
        <v>0</v>
      </c>
      <c r="D411" s="149">
        <v>0</v>
      </c>
      <c r="E411" s="149">
        <v>0</v>
      </c>
      <c r="F411" s="149">
        <v>0</v>
      </c>
      <c r="G411" s="149">
        <v>0</v>
      </c>
      <c r="H411" s="149">
        <v>0</v>
      </c>
      <c r="I411" s="149">
        <f t="shared" si="18"/>
        <v>0</v>
      </c>
      <c r="J411" s="569"/>
      <c r="K411" s="21"/>
    </row>
    <row r="412" spans="1:11" s="8" customFormat="1" x14ac:dyDescent="0.25">
      <c r="A412" s="60" t="s">
        <v>2</v>
      </c>
      <c r="B412" s="150">
        <v>0</v>
      </c>
      <c r="C412" s="150">
        <v>0</v>
      </c>
      <c r="D412" s="150">
        <v>0</v>
      </c>
      <c r="E412" s="150">
        <v>0</v>
      </c>
      <c r="F412" s="150">
        <v>0</v>
      </c>
      <c r="G412" s="150">
        <v>0</v>
      </c>
      <c r="H412" s="150">
        <v>0</v>
      </c>
      <c r="I412" s="150">
        <f t="shared" si="18"/>
        <v>0</v>
      </c>
      <c r="J412" s="569"/>
      <c r="K412" s="21"/>
    </row>
    <row r="413" spans="1:11" s="8" customFormat="1" x14ac:dyDescent="0.25">
      <c r="A413" s="60" t="s">
        <v>3</v>
      </c>
      <c r="B413" s="150">
        <v>0</v>
      </c>
      <c r="C413" s="150">
        <v>0</v>
      </c>
      <c r="D413" s="150">
        <v>0</v>
      </c>
      <c r="E413" s="150">
        <v>0</v>
      </c>
      <c r="F413" s="150">
        <v>0</v>
      </c>
      <c r="G413" s="150">
        <v>0</v>
      </c>
      <c r="H413" s="150">
        <v>0</v>
      </c>
      <c r="I413" s="150">
        <f t="shared" si="18"/>
        <v>0</v>
      </c>
      <c r="J413" s="570"/>
      <c r="K413" s="21"/>
    </row>
    <row r="414" spans="1:11" s="8" customFormat="1" ht="171.75" customHeight="1" x14ac:dyDescent="0.25">
      <c r="A414" s="153" t="s">
        <v>126</v>
      </c>
      <c r="B414" s="149">
        <f>SUM(B415:B418)</f>
        <v>21683.5</v>
      </c>
      <c r="C414" s="149">
        <f>SUM(C415:C418)</f>
        <v>21683.5</v>
      </c>
      <c r="D414" s="149">
        <f>C414/B414*100</f>
        <v>100</v>
      </c>
      <c r="E414" s="149">
        <f>SUM(E415:E418)</f>
        <v>21683.5</v>
      </c>
      <c r="F414" s="149">
        <f>E414/B414*100</f>
        <v>100</v>
      </c>
      <c r="G414" s="149">
        <f>SUM(G415:G418)</f>
        <v>21683.5</v>
      </c>
      <c r="H414" s="149">
        <f>G414/B414*100</f>
        <v>100</v>
      </c>
      <c r="I414" s="149">
        <f t="shared" si="18"/>
        <v>0</v>
      </c>
      <c r="J414" s="561" t="s">
        <v>196</v>
      </c>
      <c r="K414" s="31" t="s">
        <v>249</v>
      </c>
    </row>
    <row r="415" spans="1:11" s="8" customFormat="1" ht="19.5" x14ac:dyDescent="0.25">
      <c r="A415" s="58" t="s">
        <v>0</v>
      </c>
      <c r="B415" s="149">
        <v>0</v>
      </c>
      <c r="C415" s="149">
        <v>0</v>
      </c>
      <c r="D415" s="149">
        <v>0</v>
      </c>
      <c r="E415" s="149">
        <v>0</v>
      </c>
      <c r="F415" s="149">
        <v>0</v>
      </c>
      <c r="G415" s="149">
        <v>0</v>
      </c>
      <c r="H415" s="149">
        <v>0</v>
      </c>
      <c r="I415" s="149">
        <f t="shared" si="18"/>
        <v>0</v>
      </c>
      <c r="J415" s="562"/>
      <c r="K415" s="21"/>
    </row>
    <row r="416" spans="1:11" s="8" customFormat="1" ht="19.5" x14ac:dyDescent="0.25">
      <c r="A416" s="58" t="s">
        <v>1</v>
      </c>
      <c r="B416" s="149">
        <v>21683.5</v>
      </c>
      <c r="C416" s="149">
        <v>21683.5</v>
      </c>
      <c r="D416" s="149">
        <f>C416/B416*100</f>
        <v>100</v>
      </c>
      <c r="E416" s="149">
        <v>21683.5</v>
      </c>
      <c r="F416" s="149">
        <f>E416/B416*100</f>
        <v>100</v>
      </c>
      <c r="G416" s="149">
        <v>21683.5</v>
      </c>
      <c r="H416" s="149">
        <f>G416/B416*100</f>
        <v>100</v>
      </c>
      <c r="I416" s="149">
        <f t="shared" si="18"/>
        <v>0</v>
      </c>
      <c r="J416" s="562"/>
      <c r="K416" s="21"/>
    </row>
    <row r="417" spans="1:11" s="8" customFormat="1" x14ac:dyDescent="0.25">
      <c r="A417" s="60" t="s">
        <v>2</v>
      </c>
      <c r="B417" s="150">
        <v>0</v>
      </c>
      <c r="C417" s="150">
        <v>0</v>
      </c>
      <c r="D417" s="150">
        <v>0</v>
      </c>
      <c r="E417" s="150">
        <v>0</v>
      </c>
      <c r="F417" s="150">
        <v>0</v>
      </c>
      <c r="G417" s="150">
        <v>0</v>
      </c>
      <c r="H417" s="150">
        <v>0</v>
      </c>
      <c r="I417" s="150">
        <f t="shared" si="18"/>
        <v>0</v>
      </c>
      <c r="J417" s="562"/>
      <c r="K417" s="21"/>
    </row>
    <row r="418" spans="1:11" s="8" customFormat="1" x14ac:dyDescent="0.25">
      <c r="A418" s="60" t="s">
        <v>3</v>
      </c>
      <c r="B418" s="150">
        <v>0</v>
      </c>
      <c r="C418" s="150">
        <v>0</v>
      </c>
      <c r="D418" s="150">
        <v>0</v>
      </c>
      <c r="E418" s="150">
        <v>0</v>
      </c>
      <c r="F418" s="150">
        <v>0</v>
      </c>
      <c r="G418" s="150">
        <v>0</v>
      </c>
      <c r="H418" s="150">
        <v>0</v>
      </c>
      <c r="I418" s="150">
        <f t="shared" si="18"/>
        <v>0</v>
      </c>
      <c r="J418" s="563"/>
      <c r="K418" s="21"/>
    </row>
    <row r="419" spans="1:11" s="8" customFormat="1" ht="155.25" customHeight="1" x14ac:dyDescent="0.25">
      <c r="A419" s="153" t="s">
        <v>127</v>
      </c>
      <c r="B419" s="149">
        <f>SUM(B420:B423)</f>
        <v>61051.6</v>
      </c>
      <c r="C419" s="149">
        <f>SUM(C420:C423)</f>
        <v>61051.6</v>
      </c>
      <c r="D419" s="149">
        <f>C419/B419*100</f>
        <v>100</v>
      </c>
      <c r="E419" s="149">
        <f>SUM(E420:E423)</f>
        <v>61051.6</v>
      </c>
      <c r="F419" s="149">
        <f>E419/B419*100</f>
        <v>100</v>
      </c>
      <c r="G419" s="149">
        <f>SUM(G420:G423)</f>
        <v>61051.6</v>
      </c>
      <c r="H419" s="149">
        <f>G419/B419*100</f>
        <v>100</v>
      </c>
      <c r="I419" s="149">
        <f t="shared" si="18"/>
        <v>0</v>
      </c>
      <c r="J419" s="561" t="s">
        <v>197</v>
      </c>
      <c r="K419" s="31" t="s">
        <v>249</v>
      </c>
    </row>
    <row r="420" spans="1:11" s="8" customFormat="1" ht="19.5" x14ac:dyDescent="0.25">
      <c r="A420" s="58" t="s">
        <v>0</v>
      </c>
      <c r="B420" s="149">
        <v>0</v>
      </c>
      <c r="C420" s="149">
        <v>0</v>
      </c>
      <c r="D420" s="149">
        <v>0</v>
      </c>
      <c r="E420" s="149">
        <v>0</v>
      </c>
      <c r="F420" s="149">
        <v>0</v>
      </c>
      <c r="G420" s="149">
        <v>0</v>
      </c>
      <c r="H420" s="149">
        <v>0</v>
      </c>
      <c r="I420" s="149">
        <f t="shared" si="18"/>
        <v>0</v>
      </c>
      <c r="J420" s="562"/>
      <c r="K420" s="21"/>
    </row>
    <row r="421" spans="1:11" s="8" customFormat="1" ht="19.5" x14ac:dyDescent="0.25">
      <c r="A421" s="58" t="s">
        <v>1</v>
      </c>
      <c r="B421" s="149">
        <v>61051.6</v>
      </c>
      <c r="C421" s="149">
        <v>61051.6</v>
      </c>
      <c r="D421" s="149">
        <f>C421/B421*100</f>
        <v>100</v>
      </c>
      <c r="E421" s="149">
        <v>61051.6</v>
      </c>
      <c r="F421" s="149">
        <f>E421/B421*100</f>
        <v>100</v>
      </c>
      <c r="G421" s="149">
        <v>61051.6</v>
      </c>
      <c r="H421" s="149">
        <f>G421/B421*100</f>
        <v>100</v>
      </c>
      <c r="I421" s="149">
        <f t="shared" si="18"/>
        <v>0</v>
      </c>
      <c r="J421" s="562"/>
      <c r="K421" s="21"/>
    </row>
    <row r="422" spans="1:11" s="8" customFormat="1" x14ac:dyDescent="0.25">
      <c r="A422" s="60" t="s">
        <v>2</v>
      </c>
      <c r="B422" s="150">
        <v>0</v>
      </c>
      <c r="C422" s="150">
        <v>0</v>
      </c>
      <c r="D422" s="150">
        <v>0</v>
      </c>
      <c r="E422" s="150">
        <v>0</v>
      </c>
      <c r="F422" s="150">
        <v>0</v>
      </c>
      <c r="G422" s="150">
        <v>0</v>
      </c>
      <c r="H422" s="150">
        <v>0</v>
      </c>
      <c r="I422" s="150">
        <f t="shared" si="18"/>
        <v>0</v>
      </c>
      <c r="J422" s="562"/>
      <c r="K422" s="21"/>
    </row>
    <row r="423" spans="1:11" s="8" customFormat="1" x14ac:dyDescent="0.25">
      <c r="A423" s="60" t="s">
        <v>3</v>
      </c>
      <c r="B423" s="150">
        <v>0</v>
      </c>
      <c r="C423" s="150">
        <v>0</v>
      </c>
      <c r="D423" s="150">
        <v>0</v>
      </c>
      <c r="E423" s="150">
        <v>0</v>
      </c>
      <c r="F423" s="150">
        <v>0</v>
      </c>
      <c r="G423" s="150">
        <v>0</v>
      </c>
      <c r="H423" s="150">
        <v>0</v>
      </c>
      <c r="I423" s="150">
        <f t="shared" si="18"/>
        <v>0</v>
      </c>
      <c r="J423" s="563"/>
      <c r="K423" s="21"/>
    </row>
    <row r="424" spans="1:11" s="94" customFormat="1" x14ac:dyDescent="0.25">
      <c r="A424" s="495" t="s">
        <v>158</v>
      </c>
      <c r="B424" s="495"/>
      <c r="C424" s="495"/>
      <c r="D424" s="495"/>
      <c r="E424" s="495"/>
      <c r="F424" s="495"/>
      <c r="G424" s="495"/>
      <c r="H424" s="495"/>
      <c r="I424" s="495"/>
      <c r="J424" s="495"/>
    </row>
    <row r="425" spans="1:11" s="118" customFormat="1" x14ac:dyDescent="0.25">
      <c r="A425" s="496" t="s">
        <v>118</v>
      </c>
      <c r="B425" s="496"/>
      <c r="C425" s="496"/>
      <c r="D425" s="496"/>
      <c r="E425" s="496"/>
      <c r="F425" s="496"/>
      <c r="G425" s="496"/>
      <c r="H425" s="496"/>
      <c r="I425" s="496"/>
      <c r="J425" s="496"/>
    </row>
    <row r="426" spans="1:11" s="118" customFormat="1" x14ac:dyDescent="0.25">
      <c r="A426" s="520" t="s">
        <v>243</v>
      </c>
      <c r="B426" s="520"/>
      <c r="C426" s="520"/>
      <c r="D426" s="520"/>
      <c r="E426" s="520"/>
      <c r="F426" s="520"/>
      <c r="G426" s="520"/>
      <c r="H426" s="520"/>
      <c r="I426" s="520"/>
      <c r="J426" s="520"/>
    </row>
    <row r="427" spans="1:11" s="8" customFormat="1" ht="134.25" customHeight="1" x14ac:dyDescent="0.25">
      <c r="A427" s="153" t="s">
        <v>128</v>
      </c>
      <c r="B427" s="149">
        <f>SUM(B428:B431)</f>
        <v>3634.9</v>
      </c>
      <c r="C427" s="149">
        <f>SUM(C428:C431)</f>
        <v>3634.9</v>
      </c>
      <c r="D427" s="149">
        <f>C427/B427*100</f>
        <v>100</v>
      </c>
      <c r="E427" s="149">
        <f>SUM(E428:E431)</f>
        <v>3634.9</v>
      </c>
      <c r="F427" s="149">
        <f>E427/B427*100</f>
        <v>100</v>
      </c>
      <c r="G427" s="149">
        <f>SUM(G428:G431)</f>
        <v>3634.9</v>
      </c>
      <c r="H427" s="149">
        <f>G427/B427*100</f>
        <v>100</v>
      </c>
      <c r="I427" s="149">
        <f t="shared" ref="I427:I436" si="19">B427-G427</f>
        <v>0</v>
      </c>
      <c r="J427" s="567" t="s">
        <v>198</v>
      </c>
      <c r="K427" s="31" t="s">
        <v>249</v>
      </c>
    </row>
    <row r="428" spans="1:11" s="8" customFormat="1" ht="19.5" x14ac:dyDescent="0.25">
      <c r="A428" s="58" t="s">
        <v>0</v>
      </c>
      <c r="B428" s="149">
        <v>0</v>
      </c>
      <c r="C428" s="149">
        <v>0</v>
      </c>
      <c r="D428" s="149">
        <v>0</v>
      </c>
      <c r="E428" s="149">
        <v>0</v>
      </c>
      <c r="F428" s="149">
        <v>0</v>
      </c>
      <c r="G428" s="149">
        <v>0</v>
      </c>
      <c r="H428" s="149">
        <v>0</v>
      </c>
      <c r="I428" s="149">
        <f t="shared" si="19"/>
        <v>0</v>
      </c>
      <c r="J428" s="562"/>
      <c r="K428" s="21"/>
    </row>
    <row r="429" spans="1:11" s="8" customFormat="1" ht="19.5" x14ac:dyDescent="0.25">
      <c r="A429" s="58" t="s">
        <v>1</v>
      </c>
      <c r="B429" s="149">
        <v>3634.9</v>
      </c>
      <c r="C429" s="149">
        <v>3634.9</v>
      </c>
      <c r="D429" s="149">
        <f>C429/B429*100</f>
        <v>100</v>
      </c>
      <c r="E429" s="149">
        <v>3634.9</v>
      </c>
      <c r="F429" s="149">
        <f>E429/B429*100</f>
        <v>100</v>
      </c>
      <c r="G429" s="149">
        <v>3634.9</v>
      </c>
      <c r="H429" s="149">
        <f>G429/B429*100</f>
        <v>100</v>
      </c>
      <c r="I429" s="149">
        <f t="shared" si="19"/>
        <v>0</v>
      </c>
      <c r="J429" s="562"/>
      <c r="K429" s="21"/>
    </row>
    <row r="430" spans="1:11" s="8" customFormat="1" x14ac:dyDescent="0.25">
      <c r="A430" s="60" t="s">
        <v>2</v>
      </c>
      <c r="B430" s="150">
        <v>0</v>
      </c>
      <c r="C430" s="150">
        <v>0</v>
      </c>
      <c r="D430" s="150">
        <v>0</v>
      </c>
      <c r="E430" s="150">
        <v>0</v>
      </c>
      <c r="F430" s="150">
        <v>0</v>
      </c>
      <c r="G430" s="150">
        <v>0</v>
      </c>
      <c r="H430" s="150">
        <v>0</v>
      </c>
      <c r="I430" s="150">
        <f t="shared" si="19"/>
        <v>0</v>
      </c>
      <c r="J430" s="562"/>
      <c r="K430" s="21"/>
    </row>
    <row r="431" spans="1:11" s="8" customFormat="1" x14ac:dyDescent="0.25">
      <c r="A431" s="60" t="s">
        <v>3</v>
      </c>
      <c r="B431" s="150">
        <v>0</v>
      </c>
      <c r="C431" s="150">
        <v>0</v>
      </c>
      <c r="D431" s="150">
        <v>0</v>
      </c>
      <c r="E431" s="150">
        <v>0</v>
      </c>
      <c r="F431" s="150">
        <v>0</v>
      </c>
      <c r="G431" s="150">
        <v>0</v>
      </c>
      <c r="H431" s="150">
        <v>0</v>
      </c>
      <c r="I431" s="150">
        <f t="shared" si="19"/>
        <v>0</v>
      </c>
      <c r="J431" s="563"/>
      <c r="K431" s="21"/>
    </row>
    <row r="432" spans="1:11" s="8" customFormat="1" ht="206.25" x14ac:dyDescent="0.25">
      <c r="A432" s="153" t="s">
        <v>129</v>
      </c>
      <c r="B432" s="149">
        <f>SUM(B433:B436)</f>
        <v>3867</v>
      </c>
      <c r="C432" s="149">
        <f>SUM(C433:C436)</f>
        <v>3867</v>
      </c>
      <c r="D432" s="149">
        <f>C432/B432*100</f>
        <v>100</v>
      </c>
      <c r="E432" s="149">
        <f>SUM(E433:E436)</f>
        <v>3867</v>
      </c>
      <c r="F432" s="149">
        <f>E432/B432*100</f>
        <v>100</v>
      </c>
      <c r="G432" s="149">
        <f>SUM(G433:G436)</f>
        <v>3867</v>
      </c>
      <c r="H432" s="149">
        <f>G432/B432*100</f>
        <v>100</v>
      </c>
      <c r="I432" s="149">
        <f t="shared" si="19"/>
        <v>0</v>
      </c>
      <c r="J432" s="561" t="s">
        <v>199</v>
      </c>
      <c r="K432" s="31" t="s">
        <v>249</v>
      </c>
    </row>
    <row r="433" spans="1:11" s="8" customFormat="1" ht="19.5" x14ac:dyDescent="0.25">
      <c r="A433" s="58" t="s">
        <v>0</v>
      </c>
      <c r="B433" s="149">
        <v>0</v>
      </c>
      <c r="C433" s="149">
        <v>0</v>
      </c>
      <c r="D433" s="149">
        <v>0</v>
      </c>
      <c r="E433" s="149">
        <v>0</v>
      </c>
      <c r="F433" s="149">
        <v>0</v>
      </c>
      <c r="G433" s="149">
        <v>0</v>
      </c>
      <c r="H433" s="149">
        <v>0</v>
      </c>
      <c r="I433" s="149">
        <f t="shared" si="19"/>
        <v>0</v>
      </c>
      <c r="J433" s="562"/>
      <c r="K433" s="21"/>
    </row>
    <row r="434" spans="1:11" s="8" customFormat="1" ht="19.5" x14ac:dyDescent="0.25">
      <c r="A434" s="58" t="s">
        <v>1</v>
      </c>
      <c r="B434" s="149">
        <v>3867</v>
      </c>
      <c r="C434" s="149">
        <v>3867</v>
      </c>
      <c r="D434" s="149">
        <f>C434/B434*100</f>
        <v>100</v>
      </c>
      <c r="E434" s="149">
        <v>3867</v>
      </c>
      <c r="F434" s="149">
        <f>E434/B434*100</f>
        <v>100</v>
      </c>
      <c r="G434" s="149">
        <v>3867</v>
      </c>
      <c r="H434" s="149">
        <f>G434/B434*100</f>
        <v>100</v>
      </c>
      <c r="I434" s="149">
        <f t="shared" si="19"/>
        <v>0</v>
      </c>
      <c r="J434" s="562"/>
      <c r="K434" s="21"/>
    </row>
    <row r="435" spans="1:11" s="8" customFormat="1" x14ac:dyDescent="0.25">
      <c r="A435" s="60" t="s">
        <v>2</v>
      </c>
      <c r="B435" s="150">
        <v>0</v>
      </c>
      <c r="C435" s="150">
        <v>0</v>
      </c>
      <c r="D435" s="150">
        <v>0</v>
      </c>
      <c r="E435" s="150">
        <v>0</v>
      </c>
      <c r="F435" s="150">
        <v>0</v>
      </c>
      <c r="G435" s="150">
        <v>0</v>
      </c>
      <c r="H435" s="150">
        <v>0</v>
      </c>
      <c r="I435" s="150">
        <f t="shared" si="19"/>
        <v>0</v>
      </c>
      <c r="J435" s="562"/>
      <c r="K435" s="21"/>
    </row>
    <row r="436" spans="1:11" s="8" customFormat="1" x14ac:dyDescent="0.25">
      <c r="A436" s="60" t="s">
        <v>3</v>
      </c>
      <c r="B436" s="150">
        <v>0</v>
      </c>
      <c r="C436" s="150">
        <v>0</v>
      </c>
      <c r="D436" s="150">
        <v>0</v>
      </c>
      <c r="E436" s="150">
        <v>0</v>
      </c>
      <c r="F436" s="150">
        <v>0</v>
      </c>
      <c r="G436" s="150">
        <v>0</v>
      </c>
      <c r="H436" s="150">
        <v>0</v>
      </c>
      <c r="I436" s="150">
        <f t="shared" si="19"/>
        <v>0</v>
      </c>
      <c r="J436" s="563"/>
      <c r="K436" s="21"/>
    </row>
    <row r="437" spans="1:11" s="94" customFormat="1" x14ac:dyDescent="0.25">
      <c r="A437" s="495" t="s">
        <v>158</v>
      </c>
      <c r="B437" s="495"/>
      <c r="C437" s="495"/>
      <c r="D437" s="495"/>
      <c r="E437" s="495"/>
      <c r="F437" s="495"/>
      <c r="G437" s="495"/>
      <c r="H437" s="495"/>
      <c r="I437" s="495"/>
      <c r="J437" s="495"/>
    </row>
    <row r="438" spans="1:11" s="118" customFormat="1" x14ac:dyDescent="0.25">
      <c r="A438" s="496" t="s">
        <v>130</v>
      </c>
      <c r="B438" s="496"/>
      <c r="C438" s="496"/>
      <c r="D438" s="496"/>
      <c r="E438" s="496"/>
      <c r="F438" s="496"/>
      <c r="G438" s="496"/>
      <c r="H438" s="496"/>
      <c r="I438" s="496"/>
      <c r="J438" s="496"/>
    </row>
    <row r="439" spans="1:11" s="118" customFormat="1" x14ac:dyDescent="0.25">
      <c r="A439" s="520" t="s">
        <v>243</v>
      </c>
      <c r="B439" s="520"/>
      <c r="C439" s="520"/>
      <c r="D439" s="520"/>
      <c r="E439" s="520"/>
      <c r="F439" s="520"/>
      <c r="G439" s="520"/>
      <c r="H439" s="520"/>
      <c r="I439" s="520"/>
      <c r="J439" s="520"/>
    </row>
    <row r="440" spans="1:11" s="8" customFormat="1" ht="171" customHeight="1" x14ac:dyDescent="0.25">
      <c r="A440" s="153" t="s">
        <v>131</v>
      </c>
      <c r="B440" s="149">
        <f>SUM(B441:B444)</f>
        <v>28368.9</v>
      </c>
      <c r="C440" s="149">
        <f>SUM(C441:C444)</f>
        <v>28368.9</v>
      </c>
      <c r="D440" s="149">
        <f>C440/B440*100</f>
        <v>100</v>
      </c>
      <c r="E440" s="149">
        <f>SUM(E441:E444)</f>
        <v>28368.9</v>
      </c>
      <c r="F440" s="149">
        <f>E440/B440*100</f>
        <v>100</v>
      </c>
      <c r="G440" s="149">
        <f>SUM(G441:G444)</f>
        <v>28368.9</v>
      </c>
      <c r="H440" s="149">
        <f>G440/B440*100</f>
        <v>100</v>
      </c>
      <c r="I440" s="149">
        <f t="shared" ref="I440:I454" si="20">B440-G440</f>
        <v>0</v>
      </c>
      <c r="J440" s="567" t="s">
        <v>200</v>
      </c>
      <c r="K440" s="31" t="s">
        <v>249</v>
      </c>
    </row>
    <row r="441" spans="1:11" s="8" customFormat="1" ht="19.5" x14ac:dyDescent="0.25">
      <c r="A441" s="58" t="s">
        <v>0</v>
      </c>
      <c r="B441" s="149">
        <v>0</v>
      </c>
      <c r="C441" s="149">
        <v>0</v>
      </c>
      <c r="D441" s="149">
        <v>0</v>
      </c>
      <c r="E441" s="149">
        <v>0</v>
      </c>
      <c r="F441" s="149">
        <v>0</v>
      </c>
      <c r="G441" s="149">
        <v>0</v>
      </c>
      <c r="H441" s="149">
        <v>0</v>
      </c>
      <c r="I441" s="149">
        <f t="shared" si="20"/>
        <v>0</v>
      </c>
      <c r="J441" s="562"/>
      <c r="K441" s="21"/>
    </row>
    <row r="442" spans="1:11" s="8" customFormat="1" ht="19.5" x14ac:dyDescent="0.25">
      <c r="A442" s="58" t="s">
        <v>1</v>
      </c>
      <c r="B442" s="149">
        <v>28368.9</v>
      </c>
      <c r="C442" s="149">
        <v>28368.9</v>
      </c>
      <c r="D442" s="149">
        <f>C442/B442*100</f>
        <v>100</v>
      </c>
      <c r="E442" s="149">
        <v>28368.9</v>
      </c>
      <c r="F442" s="149">
        <f>E442/B442*100</f>
        <v>100</v>
      </c>
      <c r="G442" s="149">
        <v>28368.9</v>
      </c>
      <c r="H442" s="149">
        <f>G442/B442*100</f>
        <v>100</v>
      </c>
      <c r="I442" s="149">
        <f t="shared" si="20"/>
        <v>0</v>
      </c>
      <c r="J442" s="562"/>
      <c r="K442" s="21"/>
    </row>
    <row r="443" spans="1:11" s="8" customFormat="1" x14ac:dyDescent="0.25">
      <c r="A443" s="60" t="s">
        <v>2</v>
      </c>
      <c r="B443" s="150">
        <v>0</v>
      </c>
      <c r="C443" s="150">
        <v>0</v>
      </c>
      <c r="D443" s="150">
        <v>0</v>
      </c>
      <c r="E443" s="150">
        <v>0</v>
      </c>
      <c r="F443" s="150">
        <v>0</v>
      </c>
      <c r="G443" s="150">
        <v>0</v>
      </c>
      <c r="H443" s="150">
        <v>0</v>
      </c>
      <c r="I443" s="150">
        <f t="shared" si="20"/>
        <v>0</v>
      </c>
      <c r="J443" s="562"/>
      <c r="K443" s="21"/>
    </row>
    <row r="444" spans="1:11" s="8" customFormat="1" x14ac:dyDescent="0.25">
      <c r="A444" s="60" t="s">
        <v>3</v>
      </c>
      <c r="B444" s="150">
        <v>0</v>
      </c>
      <c r="C444" s="150">
        <v>0</v>
      </c>
      <c r="D444" s="150">
        <v>0</v>
      </c>
      <c r="E444" s="150">
        <v>0</v>
      </c>
      <c r="F444" s="150">
        <v>0</v>
      </c>
      <c r="G444" s="150">
        <v>0</v>
      </c>
      <c r="H444" s="150">
        <v>0</v>
      </c>
      <c r="I444" s="150">
        <f t="shared" si="20"/>
        <v>0</v>
      </c>
      <c r="J444" s="563"/>
      <c r="K444" s="21"/>
    </row>
    <row r="445" spans="1:11" s="8" customFormat="1" ht="187.5" x14ac:dyDescent="0.25">
      <c r="A445" s="153" t="s">
        <v>132</v>
      </c>
      <c r="B445" s="149">
        <f>SUM(B446:B449)</f>
        <v>9314.5</v>
      </c>
      <c r="C445" s="149">
        <f>SUM(C446:C449)</f>
        <v>9314.5</v>
      </c>
      <c r="D445" s="149">
        <f>C445/B445*100</f>
        <v>100</v>
      </c>
      <c r="E445" s="149">
        <f>SUM(E446:E449)</f>
        <v>9314.5</v>
      </c>
      <c r="F445" s="149">
        <f>E445/B445*100</f>
        <v>100</v>
      </c>
      <c r="G445" s="149">
        <f>SUM(G446:G449)</f>
        <v>9314.5</v>
      </c>
      <c r="H445" s="149">
        <f>G445/B445*100</f>
        <v>100</v>
      </c>
      <c r="I445" s="149">
        <f t="shared" si="20"/>
        <v>0</v>
      </c>
      <c r="J445" s="561" t="s">
        <v>201</v>
      </c>
      <c r="K445" s="31" t="s">
        <v>249</v>
      </c>
    </row>
    <row r="446" spans="1:11" s="8" customFormat="1" ht="19.5" x14ac:dyDescent="0.25">
      <c r="A446" s="58" t="s">
        <v>0</v>
      </c>
      <c r="B446" s="149">
        <v>0</v>
      </c>
      <c r="C446" s="149">
        <v>0</v>
      </c>
      <c r="D446" s="149">
        <v>0</v>
      </c>
      <c r="E446" s="149">
        <v>0</v>
      </c>
      <c r="F446" s="149">
        <v>0</v>
      </c>
      <c r="G446" s="149">
        <v>0</v>
      </c>
      <c r="H446" s="149">
        <v>0</v>
      </c>
      <c r="I446" s="149">
        <f t="shared" si="20"/>
        <v>0</v>
      </c>
      <c r="J446" s="562"/>
      <c r="K446" s="21"/>
    </row>
    <row r="447" spans="1:11" s="8" customFormat="1" ht="19.5" x14ac:dyDescent="0.25">
      <c r="A447" s="58" t="s">
        <v>1</v>
      </c>
      <c r="B447" s="149">
        <v>9314.5</v>
      </c>
      <c r="C447" s="149">
        <v>9314.5</v>
      </c>
      <c r="D447" s="149">
        <f>C447/B447*100</f>
        <v>100</v>
      </c>
      <c r="E447" s="149">
        <v>9314.5</v>
      </c>
      <c r="F447" s="149">
        <f>E447/B447*100</f>
        <v>100</v>
      </c>
      <c r="G447" s="149">
        <v>9314.5</v>
      </c>
      <c r="H447" s="149">
        <f>G447/B447*100</f>
        <v>100</v>
      </c>
      <c r="I447" s="149">
        <f t="shared" si="20"/>
        <v>0</v>
      </c>
      <c r="J447" s="562"/>
      <c r="K447" s="21"/>
    </row>
    <row r="448" spans="1:11" s="8" customFormat="1" x14ac:dyDescent="0.25">
      <c r="A448" s="60" t="s">
        <v>2</v>
      </c>
      <c r="B448" s="150">
        <v>0</v>
      </c>
      <c r="C448" s="150">
        <v>0</v>
      </c>
      <c r="D448" s="150">
        <v>0</v>
      </c>
      <c r="E448" s="150">
        <v>0</v>
      </c>
      <c r="F448" s="150">
        <v>0</v>
      </c>
      <c r="G448" s="150">
        <v>0</v>
      </c>
      <c r="H448" s="150">
        <v>0</v>
      </c>
      <c r="I448" s="150">
        <f t="shared" si="20"/>
        <v>0</v>
      </c>
      <c r="J448" s="562"/>
      <c r="K448" s="21"/>
    </row>
    <row r="449" spans="1:11" s="8" customFormat="1" x14ac:dyDescent="0.25">
      <c r="A449" s="60" t="s">
        <v>3</v>
      </c>
      <c r="B449" s="150">
        <v>0</v>
      </c>
      <c r="C449" s="150">
        <v>0</v>
      </c>
      <c r="D449" s="150">
        <v>0</v>
      </c>
      <c r="E449" s="150">
        <v>0</v>
      </c>
      <c r="F449" s="150">
        <v>0</v>
      </c>
      <c r="G449" s="150">
        <v>0</v>
      </c>
      <c r="H449" s="150">
        <v>0</v>
      </c>
      <c r="I449" s="150">
        <f t="shared" si="20"/>
        <v>0</v>
      </c>
      <c r="J449" s="563"/>
      <c r="K449" s="21"/>
    </row>
    <row r="450" spans="1:11" s="8" customFormat="1" ht="281.25" x14ac:dyDescent="0.25">
      <c r="A450" s="153" t="s">
        <v>133</v>
      </c>
      <c r="B450" s="149">
        <f>SUM(B451:B454)</f>
        <v>31370.799999999999</v>
      </c>
      <c r="C450" s="149">
        <f>SUM(C451:C454)</f>
        <v>31370.799999999999</v>
      </c>
      <c r="D450" s="149">
        <f>C450/B450*100</f>
        <v>100</v>
      </c>
      <c r="E450" s="149">
        <f>SUM(E451:E454)</f>
        <v>31370.799999999999</v>
      </c>
      <c r="F450" s="149">
        <f>E450/B450*100</f>
        <v>100</v>
      </c>
      <c r="G450" s="149">
        <f>SUM(G451:G454)</f>
        <v>31370.799999999999</v>
      </c>
      <c r="H450" s="149">
        <f>G450/B450*100</f>
        <v>100</v>
      </c>
      <c r="I450" s="149">
        <f t="shared" si="20"/>
        <v>0</v>
      </c>
      <c r="J450" s="568" t="s">
        <v>306</v>
      </c>
      <c r="K450" s="31" t="s">
        <v>249</v>
      </c>
    </row>
    <row r="451" spans="1:11" s="8" customFormat="1" ht="19.5" x14ac:dyDescent="0.25">
      <c r="A451" s="58" t="s">
        <v>0</v>
      </c>
      <c r="B451" s="149">
        <v>0</v>
      </c>
      <c r="C451" s="149">
        <v>0</v>
      </c>
      <c r="D451" s="149">
        <v>0</v>
      </c>
      <c r="E451" s="149">
        <v>0</v>
      </c>
      <c r="F451" s="149">
        <v>0</v>
      </c>
      <c r="G451" s="149">
        <v>0</v>
      </c>
      <c r="H451" s="149">
        <v>0</v>
      </c>
      <c r="I451" s="149">
        <f t="shared" si="20"/>
        <v>0</v>
      </c>
      <c r="J451" s="569"/>
      <c r="K451" s="21"/>
    </row>
    <row r="452" spans="1:11" s="8" customFormat="1" ht="19.5" x14ac:dyDescent="0.25">
      <c r="A452" s="58" t="s">
        <v>1</v>
      </c>
      <c r="B452" s="149">
        <v>31370.799999999999</v>
      </c>
      <c r="C452" s="149">
        <v>31370.799999999999</v>
      </c>
      <c r="D452" s="149">
        <f>C452/B452*100</f>
        <v>100</v>
      </c>
      <c r="E452" s="149">
        <v>31370.799999999999</v>
      </c>
      <c r="F452" s="149">
        <f>E452/B452*100</f>
        <v>100</v>
      </c>
      <c r="G452" s="149">
        <v>31370.799999999999</v>
      </c>
      <c r="H452" s="149">
        <f>G452/B452*100</f>
        <v>100</v>
      </c>
      <c r="I452" s="149">
        <f t="shared" si="20"/>
        <v>0</v>
      </c>
      <c r="J452" s="569"/>
      <c r="K452" s="21"/>
    </row>
    <row r="453" spans="1:11" s="8" customFormat="1" x14ac:dyDescent="0.25">
      <c r="A453" s="60" t="s">
        <v>2</v>
      </c>
      <c r="B453" s="150">
        <v>0</v>
      </c>
      <c r="C453" s="150">
        <v>0</v>
      </c>
      <c r="D453" s="150">
        <v>0</v>
      </c>
      <c r="E453" s="150">
        <v>0</v>
      </c>
      <c r="F453" s="150">
        <v>0</v>
      </c>
      <c r="G453" s="150">
        <v>0</v>
      </c>
      <c r="H453" s="150">
        <v>0</v>
      </c>
      <c r="I453" s="150">
        <f t="shared" si="20"/>
        <v>0</v>
      </c>
      <c r="J453" s="569"/>
      <c r="K453" s="21"/>
    </row>
    <row r="454" spans="1:11" s="8" customFormat="1" x14ac:dyDescent="0.25">
      <c r="A454" s="60" t="s">
        <v>3</v>
      </c>
      <c r="B454" s="150">
        <v>0</v>
      </c>
      <c r="C454" s="150">
        <v>0</v>
      </c>
      <c r="D454" s="150">
        <v>0</v>
      </c>
      <c r="E454" s="150">
        <v>0</v>
      </c>
      <c r="F454" s="150">
        <v>0</v>
      </c>
      <c r="G454" s="150">
        <v>0</v>
      </c>
      <c r="H454" s="150">
        <v>0</v>
      </c>
      <c r="I454" s="150">
        <f t="shared" si="20"/>
        <v>0</v>
      </c>
      <c r="J454" s="570"/>
      <c r="K454" s="21"/>
    </row>
    <row r="455" spans="1:11" x14ac:dyDescent="0.25">
      <c r="A455" s="517" t="s">
        <v>135</v>
      </c>
      <c r="B455" s="518"/>
      <c r="C455" s="518"/>
      <c r="D455" s="518"/>
      <c r="E455" s="518"/>
      <c r="F455" s="518"/>
      <c r="G455" s="518"/>
      <c r="H455" s="518"/>
      <c r="I455" s="518"/>
      <c r="J455" s="519"/>
    </row>
    <row r="456" spans="1:11" x14ac:dyDescent="0.25">
      <c r="A456" s="523" t="s">
        <v>96</v>
      </c>
      <c r="B456" s="524"/>
      <c r="C456" s="524"/>
      <c r="D456" s="524"/>
      <c r="E456" s="524"/>
      <c r="F456" s="524"/>
      <c r="G456" s="524"/>
      <c r="H456" s="524"/>
      <c r="I456" s="524"/>
      <c r="J456" s="525"/>
    </row>
    <row r="457" spans="1:11" x14ac:dyDescent="0.25">
      <c r="A457" s="476" t="s">
        <v>95</v>
      </c>
      <c r="B457" s="477"/>
      <c r="C457" s="477"/>
      <c r="D457" s="477"/>
      <c r="E457" s="477"/>
      <c r="F457" s="477"/>
      <c r="G457" s="477"/>
      <c r="H457" s="477"/>
      <c r="I457" s="477"/>
      <c r="J457" s="486"/>
    </row>
    <row r="458" spans="1:11" ht="283.5" customHeight="1" x14ac:dyDescent="0.25">
      <c r="A458" s="153" t="s">
        <v>87</v>
      </c>
      <c r="B458" s="149">
        <f>SUM(B459:B462)</f>
        <v>1915.09</v>
      </c>
      <c r="C458" s="149">
        <f>SUM(C459:C462)</f>
        <v>1554.8</v>
      </c>
      <c r="D458" s="149">
        <f>C458/B458*100</f>
        <v>81.186784955276252</v>
      </c>
      <c r="E458" s="149">
        <f>SUM(E459:E462)</f>
        <v>1554.8</v>
      </c>
      <c r="F458" s="149">
        <f>E458/B458*100</f>
        <v>81.186784955276252</v>
      </c>
      <c r="G458" s="149">
        <f>SUM(G459:G462)</f>
        <v>1554.8</v>
      </c>
      <c r="H458" s="149">
        <f>G458/B458*100</f>
        <v>81.186784955276252</v>
      </c>
      <c r="I458" s="149">
        <f t="shared" ref="I458:I467" si="21">B458-G458</f>
        <v>360.28999999999996</v>
      </c>
      <c r="J458" s="564" t="s">
        <v>203</v>
      </c>
      <c r="K458" s="31" t="s">
        <v>249</v>
      </c>
    </row>
    <row r="459" spans="1:11" ht="19.5" x14ac:dyDescent="0.25">
      <c r="A459" s="58" t="s">
        <v>0</v>
      </c>
      <c r="B459" s="149">
        <v>0</v>
      </c>
      <c r="C459" s="149">
        <v>0</v>
      </c>
      <c r="D459" s="149">
        <v>0</v>
      </c>
      <c r="E459" s="149">
        <v>0</v>
      </c>
      <c r="F459" s="149">
        <v>0</v>
      </c>
      <c r="G459" s="149">
        <v>0</v>
      </c>
      <c r="H459" s="149">
        <v>0</v>
      </c>
      <c r="I459" s="149">
        <f t="shared" si="21"/>
        <v>0</v>
      </c>
      <c r="J459" s="565"/>
      <c r="K459" s="21"/>
    </row>
    <row r="460" spans="1:11" ht="19.5" x14ac:dyDescent="0.25">
      <c r="A460" s="58" t="s">
        <v>1</v>
      </c>
      <c r="B460" s="149">
        <v>1915.09</v>
      </c>
      <c r="C460" s="149">
        <v>1554.8</v>
      </c>
      <c r="D460" s="149">
        <f>C460/B460*100</f>
        <v>81.186784955276252</v>
      </c>
      <c r="E460" s="149">
        <v>1554.8</v>
      </c>
      <c r="F460" s="149">
        <f>E460/B460*100</f>
        <v>81.186784955276252</v>
      </c>
      <c r="G460" s="149">
        <v>1554.8</v>
      </c>
      <c r="H460" s="149">
        <f>G460/B460*100</f>
        <v>81.186784955276252</v>
      </c>
      <c r="I460" s="149">
        <f t="shared" si="21"/>
        <v>360.28999999999996</v>
      </c>
      <c r="J460" s="565"/>
      <c r="K460" s="21"/>
    </row>
    <row r="461" spans="1:11" x14ac:dyDescent="0.25">
      <c r="A461" s="60" t="s">
        <v>2</v>
      </c>
      <c r="B461" s="150">
        <v>0</v>
      </c>
      <c r="C461" s="150">
        <v>0</v>
      </c>
      <c r="D461" s="150">
        <v>0</v>
      </c>
      <c r="E461" s="150">
        <v>0</v>
      </c>
      <c r="F461" s="150">
        <v>0</v>
      </c>
      <c r="G461" s="150">
        <v>0</v>
      </c>
      <c r="H461" s="150">
        <v>0</v>
      </c>
      <c r="I461" s="150">
        <f t="shared" si="21"/>
        <v>0</v>
      </c>
      <c r="J461" s="565"/>
      <c r="K461" s="21"/>
    </row>
    <row r="462" spans="1:11" x14ac:dyDescent="0.25">
      <c r="A462" s="60" t="s">
        <v>3</v>
      </c>
      <c r="B462" s="150">
        <v>0</v>
      </c>
      <c r="C462" s="150">
        <v>0</v>
      </c>
      <c r="D462" s="150">
        <v>0</v>
      </c>
      <c r="E462" s="150">
        <v>0</v>
      </c>
      <c r="F462" s="150">
        <v>0</v>
      </c>
      <c r="G462" s="150">
        <v>0</v>
      </c>
      <c r="H462" s="150">
        <v>0</v>
      </c>
      <c r="I462" s="150">
        <f t="shared" si="21"/>
        <v>0</v>
      </c>
      <c r="J462" s="566"/>
      <c r="K462" s="21"/>
    </row>
    <row r="463" spans="1:11" ht="280.5" customHeight="1" x14ac:dyDescent="0.25">
      <c r="A463" s="153" t="s">
        <v>88</v>
      </c>
      <c r="B463" s="149">
        <f>SUM(B464:B467)</f>
        <v>36.655999999999999</v>
      </c>
      <c r="C463" s="149">
        <f>SUM(C464:C467)</f>
        <v>10.199999999999999</v>
      </c>
      <c r="D463" s="149">
        <f>C463/B463*100</f>
        <v>27.826276735050193</v>
      </c>
      <c r="E463" s="149">
        <f>SUM(E464:E467)</f>
        <v>10.199999999999999</v>
      </c>
      <c r="F463" s="149">
        <f>E463/B463*100</f>
        <v>27.826276735050193</v>
      </c>
      <c r="G463" s="149">
        <f>SUM(G464:G467)</f>
        <v>10.199999999999999</v>
      </c>
      <c r="H463" s="149">
        <f>G463/B463*100</f>
        <v>27.826276735050193</v>
      </c>
      <c r="I463" s="149">
        <f t="shared" si="21"/>
        <v>26.456</v>
      </c>
      <c r="J463" s="561" t="s">
        <v>204</v>
      </c>
      <c r="K463" s="31" t="s">
        <v>249</v>
      </c>
    </row>
    <row r="464" spans="1:11" ht="19.5" x14ac:dyDescent="0.25">
      <c r="A464" s="66" t="s">
        <v>5</v>
      </c>
      <c r="B464" s="149">
        <v>36.655999999999999</v>
      </c>
      <c r="C464" s="149">
        <v>10.199999999999999</v>
      </c>
      <c r="D464" s="149">
        <f>C464/B464*100</f>
        <v>27.826276735050193</v>
      </c>
      <c r="E464" s="149">
        <v>10.199999999999999</v>
      </c>
      <c r="F464" s="149">
        <f>E464/B464*100</f>
        <v>27.826276735050193</v>
      </c>
      <c r="G464" s="149">
        <v>10.199999999999999</v>
      </c>
      <c r="H464" s="149">
        <f>G464/B464*100</f>
        <v>27.826276735050193</v>
      </c>
      <c r="I464" s="149">
        <f t="shared" si="21"/>
        <v>26.456</v>
      </c>
      <c r="J464" s="562"/>
    </row>
    <row r="465" spans="1:10" ht="19.5" x14ac:dyDescent="0.25">
      <c r="A465" s="66" t="s">
        <v>1</v>
      </c>
      <c r="B465" s="149">
        <v>0</v>
      </c>
      <c r="C465" s="149">
        <v>0</v>
      </c>
      <c r="D465" s="149">
        <v>0</v>
      </c>
      <c r="E465" s="149">
        <v>0</v>
      </c>
      <c r="F465" s="149">
        <v>0</v>
      </c>
      <c r="G465" s="149">
        <v>0</v>
      </c>
      <c r="H465" s="149">
        <v>0</v>
      </c>
      <c r="I465" s="149">
        <f t="shared" si="21"/>
        <v>0</v>
      </c>
      <c r="J465" s="562"/>
    </row>
    <row r="466" spans="1:10" x14ac:dyDescent="0.25">
      <c r="A466" s="67" t="s">
        <v>2</v>
      </c>
      <c r="B466" s="150">
        <v>0</v>
      </c>
      <c r="C466" s="150">
        <v>0</v>
      </c>
      <c r="D466" s="150">
        <v>0</v>
      </c>
      <c r="E466" s="150">
        <v>0</v>
      </c>
      <c r="F466" s="150">
        <v>0</v>
      </c>
      <c r="G466" s="150">
        <v>0</v>
      </c>
      <c r="H466" s="150">
        <v>0</v>
      </c>
      <c r="I466" s="150">
        <f t="shared" si="21"/>
        <v>0</v>
      </c>
      <c r="J466" s="562"/>
    </row>
    <row r="467" spans="1:10" x14ac:dyDescent="0.25">
      <c r="A467" s="67" t="s">
        <v>3</v>
      </c>
      <c r="B467" s="150">
        <v>0</v>
      </c>
      <c r="C467" s="150">
        <v>0</v>
      </c>
      <c r="D467" s="150">
        <v>0</v>
      </c>
      <c r="E467" s="150">
        <v>0</v>
      </c>
      <c r="F467" s="150">
        <v>0</v>
      </c>
      <c r="G467" s="150">
        <v>0</v>
      </c>
      <c r="H467" s="150">
        <v>0</v>
      </c>
      <c r="I467" s="150">
        <f t="shared" si="21"/>
        <v>0</v>
      </c>
      <c r="J467" s="563"/>
    </row>
    <row r="468" spans="1:10" s="29" customFormat="1" x14ac:dyDescent="0.25">
      <c r="A468" s="531" t="s">
        <v>244</v>
      </c>
      <c r="B468" s="532"/>
      <c r="C468" s="532"/>
      <c r="D468" s="532"/>
      <c r="E468" s="532"/>
      <c r="F468" s="532"/>
      <c r="G468" s="532"/>
      <c r="H468" s="532"/>
      <c r="I468" s="532"/>
      <c r="J468" s="533"/>
    </row>
    <row r="469" spans="1:10" x14ac:dyDescent="0.25">
      <c r="A469" s="384" t="s">
        <v>103</v>
      </c>
      <c r="B469" s="385"/>
      <c r="C469" s="385"/>
      <c r="D469" s="385"/>
      <c r="E469" s="385"/>
      <c r="F469" s="385"/>
      <c r="G469" s="385"/>
      <c r="H469" s="385"/>
      <c r="I469" s="385"/>
      <c r="J469" s="386"/>
    </row>
    <row r="470" spans="1:10" x14ac:dyDescent="0.25">
      <c r="A470" s="474" t="s">
        <v>153</v>
      </c>
      <c r="B470" s="475"/>
      <c r="C470" s="475"/>
      <c r="D470" s="475"/>
      <c r="E470" s="475"/>
      <c r="F470" s="475"/>
      <c r="G470" s="475"/>
      <c r="H470" s="475"/>
      <c r="I470" s="475"/>
      <c r="J470" s="490"/>
    </row>
    <row r="471" spans="1:10" x14ac:dyDescent="0.25">
      <c r="A471" s="471" t="s">
        <v>267</v>
      </c>
      <c r="B471" s="472"/>
      <c r="C471" s="472"/>
      <c r="D471" s="472"/>
      <c r="E471" s="472"/>
      <c r="F471" s="472"/>
      <c r="G471" s="472"/>
      <c r="H471" s="472"/>
      <c r="I471" s="472"/>
      <c r="J471" s="473"/>
    </row>
    <row r="472" spans="1:10" x14ac:dyDescent="0.25">
      <c r="A472" s="506" t="s">
        <v>35</v>
      </c>
      <c r="B472" s="507"/>
      <c r="C472" s="507"/>
      <c r="D472" s="507"/>
      <c r="E472" s="507"/>
      <c r="F472" s="507"/>
      <c r="G472" s="507"/>
      <c r="H472" s="507"/>
      <c r="I472" s="507"/>
      <c r="J472" s="508"/>
    </row>
    <row r="473" spans="1:10" ht="93.75" x14ac:dyDescent="0.25">
      <c r="A473" s="153" t="s">
        <v>172</v>
      </c>
      <c r="B473" s="149">
        <f>SUM(B474:B477)</f>
        <v>35457</v>
      </c>
      <c r="C473" s="149">
        <f>SUM(C474:C477)</f>
        <v>27387.699999999997</v>
      </c>
      <c r="D473" s="149">
        <f>C473/B473*100</f>
        <v>77.242011450489315</v>
      </c>
      <c r="E473" s="149">
        <f>SUM(E474:E477)</f>
        <v>27088.399999999998</v>
      </c>
      <c r="F473" s="149">
        <f>E473/B473*100</f>
        <v>76.397890402459311</v>
      </c>
      <c r="G473" s="149">
        <f>SUM(G474:G477)</f>
        <v>26726.5</v>
      </c>
      <c r="H473" s="149">
        <f>G473/B473*100</f>
        <v>75.377217474687654</v>
      </c>
      <c r="I473" s="149">
        <f>B473-G473</f>
        <v>8730.5</v>
      </c>
      <c r="J473" s="558" t="s">
        <v>205</v>
      </c>
    </row>
    <row r="474" spans="1:10" ht="19.5" x14ac:dyDescent="0.25">
      <c r="A474" s="66" t="s">
        <v>0</v>
      </c>
      <c r="B474" s="149">
        <v>0</v>
      </c>
      <c r="C474" s="149">
        <v>0</v>
      </c>
      <c r="D474" s="149">
        <v>0</v>
      </c>
      <c r="E474" s="149">
        <v>0</v>
      </c>
      <c r="F474" s="149">
        <v>0</v>
      </c>
      <c r="G474" s="149">
        <v>0</v>
      </c>
      <c r="H474" s="149">
        <v>0</v>
      </c>
      <c r="I474" s="149">
        <f>B474-G474</f>
        <v>0</v>
      </c>
      <c r="J474" s="559"/>
    </row>
    <row r="475" spans="1:10" ht="19.5" x14ac:dyDescent="0.25">
      <c r="A475" s="66" t="s">
        <v>1</v>
      </c>
      <c r="B475" s="150">
        <v>33329.599999999999</v>
      </c>
      <c r="C475" s="149">
        <v>25463.1</v>
      </c>
      <c r="D475" s="149">
        <f>C475/B475*100</f>
        <v>76.397856559934709</v>
      </c>
      <c r="E475" s="149">
        <v>25463.1</v>
      </c>
      <c r="F475" s="149">
        <f>E475/B475*100</f>
        <v>76.397856559934709</v>
      </c>
      <c r="G475" s="149">
        <v>25122.9</v>
      </c>
      <c r="H475" s="149">
        <f>G475/B475*100</f>
        <v>75.37714223993089</v>
      </c>
      <c r="I475" s="149">
        <f>B475-G475</f>
        <v>8206.6999999999971</v>
      </c>
      <c r="J475" s="559"/>
    </row>
    <row r="476" spans="1:10" x14ac:dyDescent="0.25">
      <c r="A476" s="67" t="s">
        <v>2</v>
      </c>
      <c r="B476" s="150">
        <v>2127.4</v>
      </c>
      <c r="C476" s="150">
        <v>1924.6</v>
      </c>
      <c r="D476" s="150">
        <f>C476/B476*100</f>
        <v>90.467237002914345</v>
      </c>
      <c r="E476" s="150">
        <v>1625.3</v>
      </c>
      <c r="F476" s="150">
        <f>E476/B476*100</f>
        <v>76.398420607314094</v>
      </c>
      <c r="G476" s="150">
        <v>1603.6</v>
      </c>
      <c r="H476" s="150">
        <f>G476/B476*100</f>
        <v>75.378396164332045</v>
      </c>
      <c r="I476" s="150">
        <f>B476-G476</f>
        <v>523.80000000000018</v>
      </c>
      <c r="J476" s="559"/>
    </row>
    <row r="477" spans="1:10" x14ac:dyDescent="0.25">
      <c r="A477" s="67" t="s">
        <v>3</v>
      </c>
      <c r="B477" s="150">
        <v>0</v>
      </c>
      <c r="C477" s="149">
        <v>0</v>
      </c>
      <c r="D477" s="150">
        <v>0</v>
      </c>
      <c r="E477" s="150">
        <v>0</v>
      </c>
      <c r="F477" s="150">
        <v>0</v>
      </c>
      <c r="G477" s="150">
        <v>0</v>
      </c>
      <c r="H477" s="150">
        <v>0</v>
      </c>
      <c r="I477" s="150">
        <f>B477-G477</f>
        <v>0</v>
      </c>
      <c r="J477" s="560"/>
    </row>
    <row r="478" spans="1:10" s="29" customFormat="1" x14ac:dyDescent="0.25">
      <c r="A478" s="531" t="s">
        <v>244</v>
      </c>
      <c r="B478" s="532"/>
      <c r="C478" s="532"/>
      <c r="D478" s="532"/>
      <c r="E478" s="532"/>
      <c r="F478" s="532"/>
      <c r="G478" s="532"/>
      <c r="H478" s="532"/>
      <c r="I478" s="532"/>
      <c r="J478" s="533"/>
    </row>
    <row r="479" spans="1:10" x14ac:dyDescent="0.25">
      <c r="A479" s="552" t="s">
        <v>173</v>
      </c>
      <c r="B479" s="553"/>
      <c r="C479" s="553"/>
      <c r="D479" s="553"/>
      <c r="E479" s="553"/>
      <c r="F479" s="553"/>
      <c r="G479" s="553"/>
      <c r="H479" s="553"/>
      <c r="I479" s="553"/>
      <c r="J479" s="554"/>
    </row>
    <row r="480" spans="1:10" x14ac:dyDescent="0.25">
      <c r="A480" s="474" t="s">
        <v>153</v>
      </c>
      <c r="B480" s="475"/>
      <c r="C480" s="475"/>
      <c r="D480" s="475"/>
      <c r="E480" s="475"/>
      <c r="F480" s="475"/>
      <c r="G480" s="475"/>
      <c r="H480" s="475"/>
      <c r="I480" s="475"/>
      <c r="J480" s="490"/>
    </row>
    <row r="481" spans="1:10" s="8" customFormat="1" x14ac:dyDescent="0.25">
      <c r="A481" s="471" t="s">
        <v>102</v>
      </c>
      <c r="B481" s="472"/>
      <c r="C481" s="472"/>
      <c r="D481" s="472"/>
      <c r="E481" s="472"/>
      <c r="F481" s="472"/>
      <c r="G481" s="472"/>
      <c r="H481" s="472"/>
      <c r="I481" s="472"/>
      <c r="J481" s="473"/>
    </row>
    <row r="482" spans="1:10" s="1" customFormat="1" x14ac:dyDescent="0.25">
      <c r="A482" s="476" t="s">
        <v>35</v>
      </c>
      <c r="B482" s="477"/>
      <c r="C482" s="477"/>
      <c r="D482" s="477"/>
      <c r="E482" s="477"/>
      <c r="F482" s="477"/>
      <c r="G482" s="477"/>
      <c r="H482" s="477"/>
      <c r="I482" s="477"/>
      <c r="J482" s="486"/>
    </row>
    <row r="483" spans="1:10" ht="64.5" customHeight="1" x14ac:dyDescent="0.25">
      <c r="A483" s="153" t="s">
        <v>174</v>
      </c>
      <c r="B483" s="149">
        <f>SUM(B484:B487)</f>
        <v>0</v>
      </c>
      <c r="C483" s="149">
        <f>SUM(C484:C487)</f>
        <v>0</v>
      </c>
      <c r="D483" s="149">
        <v>0</v>
      </c>
      <c r="E483" s="149">
        <f>SUM(E484:E487)</f>
        <v>0</v>
      </c>
      <c r="F483" s="149">
        <v>0</v>
      </c>
      <c r="G483" s="149">
        <f>SUM(G484:G487)</f>
        <v>0</v>
      </c>
      <c r="H483" s="149">
        <v>0</v>
      </c>
      <c r="I483" s="149">
        <f>B483-G483</f>
        <v>0</v>
      </c>
      <c r="J483" s="555"/>
    </row>
    <row r="484" spans="1:10" ht="19.5" x14ac:dyDescent="0.25">
      <c r="A484" s="58" t="s">
        <v>0</v>
      </c>
      <c r="B484" s="149">
        <v>0</v>
      </c>
      <c r="C484" s="149">
        <v>0</v>
      </c>
      <c r="D484" s="149">
        <v>0</v>
      </c>
      <c r="E484" s="149">
        <v>0</v>
      </c>
      <c r="F484" s="149">
        <v>0</v>
      </c>
      <c r="G484" s="149">
        <v>0</v>
      </c>
      <c r="H484" s="149">
        <v>0</v>
      </c>
      <c r="I484" s="149">
        <f>B484-G484</f>
        <v>0</v>
      </c>
      <c r="J484" s="556"/>
    </row>
    <row r="485" spans="1:10" ht="19.5" x14ac:dyDescent="0.25">
      <c r="A485" s="58" t="s">
        <v>1</v>
      </c>
      <c r="B485" s="149">
        <v>0</v>
      </c>
      <c r="C485" s="149">
        <v>0</v>
      </c>
      <c r="D485" s="149">
        <v>0</v>
      </c>
      <c r="E485" s="149">
        <v>0</v>
      </c>
      <c r="F485" s="149">
        <v>0</v>
      </c>
      <c r="G485" s="149">
        <v>0</v>
      </c>
      <c r="H485" s="149">
        <v>0</v>
      </c>
      <c r="I485" s="149">
        <f>B485-G485</f>
        <v>0</v>
      </c>
      <c r="J485" s="556"/>
    </row>
    <row r="486" spans="1:10" x14ac:dyDescent="0.25">
      <c r="A486" s="60" t="s">
        <v>2</v>
      </c>
      <c r="B486" s="150">
        <v>0</v>
      </c>
      <c r="C486" s="150">
        <v>0</v>
      </c>
      <c r="D486" s="150">
        <v>0</v>
      </c>
      <c r="E486" s="150">
        <v>0</v>
      </c>
      <c r="F486" s="150">
        <v>0</v>
      </c>
      <c r="G486" s="150">
        <v>0</v>
      </c>
      <c r="H486" s="150">
        <v>0</v>
      </c>
      <c r="I486" s="150">
        <f>B486-G486</f>
        <v>0</v>
      </c>
      <c r="J486" s="556"/>
    </row>
    <row r="487" spans="1:10" x14ac:dyDescent="0.25">
      <c r="A487" s="60" t="s">
        <v>3</v>
      </c>
      <c r="B487" s="150">
        <v>0</v>
      </c>
      <c r="C487" s="150">
        <v>0</v>
      </c>
      <c r="D487" s="150">
        <v>0</v>
      </c>
      <c r="E487" s="150">
        <v>0</v>
      </c>
      <c r="F487" s="150">
        <v>0</v>
      </c>
      <c r="G487" s="150">
        <v>0</v>
      </c>
      <c r="H487" s="150">
        <v>0</v>
      </c>
      <c r="I487" s="150">
        <f>B487-G487</f>
        <v>0</v>
      </c>
      <c r="J487" s="557"/>
    </row>
  </sheetData>
  <mergeCells count="247">
    <mergeCell ref="A480:J480"/>
    <mergeCell ref="A457:J457"/>
    <mergeCell ref="J458:J462"/>
    <mergeCell ref="A481:J481"/>
    <mergeCell ref="A482:J482"/>
    <mergeCell ref="J483:J487"/>
    <mergeCell ref="A471:J471"/>
    <mergeCell ref="A472:J472"/>
    <mergeCell ref="J473:J477"/>
    <mergeCell ref="A478:J478"/>
    <mergeCell ref="A479:J479"/>
    <mergeCell ref="J427:J431"/>
    <mergeCell ref="J432:J436"/>
    <mergeCell ref="A469:J469"/>
    <mergeCell ref="A470:J470"/>
    <mergeCell ref="A439:J439"/>
    <mergeCell ref="J440:J444"/>
    <mergeCell ref="J445:J449"/>
    <mergeCell ref="J450:J454"/>
    <mergeCell ref="A455:J455"/>
    <mergeCell ref="A456:J456"/>
    <mergeCell ref="J463:J467"/>
    <mergeCell ref="A468:J468"/>
    <mergeCell ref="A437:J437"/>
    <mergeCell ref="A438:J438"/>
    <mergeCell ref="A407:J407"/>
    <mergeCell ref="A408:J408"/>
    <mergeCell ref="J409:J413"/>
    <mergeCell ref="J414:J418"/>
    <mergeCell ref="A425:J425"/>
    <mergeCell ref="A426:J426"/>
    <mergeCell ref="J419:J423"/>
    <mergeCell ref="A424:J424"/>
    <mergeCell ref="A397:J397"/>
    <mergeCell ref="A398:J398"/>
    <mergeCell ref="J399:J403"/>
    <mergeCell ref="A404:J404"/>
    <mergeCell ref="A405:J405"/>
    <mergeCell ref="A406:J406"/>
    <mergeCell ref="A395:J395"/>
    <mergeCell ref="A396:J396"/>
    <mergeCell ref="A385:J385"/>
    <mergeCell ref="A386:J386"/>
    <mergeCell ref="A387:J387"/>
    <mergeCell ref="A388:J388"/>
    <mergeCell ref="A373:J373"/>
    <mergeCell ref="A374:J374"/>
    <mergeCell ref="J375:J379"/>
    <mergeCell ref="J380:J384"/>
    <mergeCell ref="A389:J389"/>
    <mergeCell ref="J390:J394"/>
    <mergeCell ref="A371:J371"/>
    <mergeCell ref="A372:J372"/>
    <mergeCell ref="A361:J361"/>
    <mergeCell ref="A362:J362"/>
    <mergeCell ref="A363:J363"/>
    <mergeCell ref="A364:J364"/>
    <mergeCell ref="A353:J353"/>
    <mergeCell ref="A354:J354"/>
    <mergeCell ref="J355:J359"/>
    <mergeCell ref="A360:J360"/>
    <mergeCell ref="J365:J369"/>
    <mergeCell ref="A370:J370"/>
    <mergeCell ref="A351:J351"/>
    <mergeCell ref="A352:J352"/>
    <mergeCell ref="A341:J341"/>
    <mergeCell ref="A342:J342"/>
    <mergeCell ref="A343:J343"/>
    <mergeCell ref="A344:J344"/>
    <mergeCell ref="A333:J333"/>
    <mergeCell ref="A334:J334"/>
    <mergeCell ref="J335:J339"/>
    <mergeCell ref="A340:J340"/>
    <mergeCell ref="J345:J349"/>
    <mergeCell ref="A350:J350"/>
    <mergeCell ref="A331:J331"/>
    <mergeCell ref="A332:J332"/>
    <mergeCell ref="A309:J309"/>
    <mergeCell ref="J310:J314"/>
    <mergeCell ref="J315:J319"/>
    <mergeCell ref="J320:J324"/>
    <mergeCell ref="A305:J305"/>
    <mergeCell ref="A306:J306"/>
    <mergeCell ref="A307:J307"/>
    <mergeCell ref="A308:J308"/>
    <mergeCell ref="J325:J329"/>
    <mergeCell ref="A330:J330"/>
    <mergeCell ref="A299:J299"/>
    <mergeCell ref="J300:J304"/>
    <mergeCell ref="A289:J289"/>
    <mergeCell ref="A290:J290"/>
    <mergeCell ref="A291:J291"/>
    <mergeCell ref="J292:J296"/>
    <mergeCell ref="A281:J281"/>
    <mergeCell ref="A282:J282"/>
    <mergeCell ref="A283:J283"/>
    <mergeCell ref="J284:J288"/>
    <mergeCell ref="A297:J297"/>
    <mergeCell ref="A298:J298"/>
    <mergeCell ref="J271:J275"/>
    <mergeCell ref="J276:J280"/>
    <mergeCell ref="A253:J253"/>
    <mergeCell ref="A254:J254"/>
    <mergeCell ref="A255:J255"/>
    <mergeCell ref="J256:J260"/>
    <mergeCell ref="A245:J245"/>
    <mergeCell ref="J246:J250"/>
    <mergeCell ref="A251:J251"/>
    <mergeCell ref="A252:J252"/>
    <mergeCell ref="J261:J265"/>
    <mergeCell ref="J266:J270"/>
    <mergeCell ref="A243:J243"/>
    <mergeCell ref="A244:J244"/>
    <mergeCell ref="A233:J233"/>
    <mergeCell ref="A234:J234"/>
    <mergeCell ref="A235:J235"/>
    <mergeCell ref="J236:J240"/>
    <mergeCell ref="A225:J225"/>
    <mergeCell ref="J226:J230"/>
    <mergeCell ref="A231:J231"/>
    <mergeCell ref="A232:J232"/>
    <mergeCell ref="A241:J241"/>
    <mergeCell ref="A242:J242"/>
    <mergeCell ref="A223:J223"/>
    <mergeCell ref="A224:J224"/>
    <mergeCell ref="A213:J213"/>
    <mergeCell ref="A214:J214"/>
    <mergeCell ref="A215:J215"/>
    <mergeCell ref="A216:J216"/>
    <mergeCell ref="J197:J201"/>
    <mergeCell ref="J202:J206"/>
    <mergeCell ref="J207:J211"/>
    <mergeCell ref="A212:J212"/>
    <mergeCell ref="J217:J221"/>
    <mergeCell ref="A222:J222"/>
    <mergeCell ref="J187:J191"/>
    <mergeCell ref="J192:J196"/>
    <mergeCell ref="M177:M180"/>
    <mergeCell ref="A182:J182"/>
    <mergeCell ref="A183:J183"/>
    <mergeCell ref="A184:J184"/>
    <mergeCell ref="A176:J176"/>
    <mergeCell ref="J177:J181"/>
    <mergeCell ref="K177:K180"/>
    <mergeCell ref="L177:L180"/>
    <mergeCell ref="A185:J185"/>
    <mergeCell ref="A186:J186"/>
    <mergeCell ref="A174:J174"/>
    <mergeCell ref="A175:J175"/>
    <mergeCell ref="A160:J160"/>
    <mergeCell ref="A161:J161"/>
    <mergeCell ref="J162:J166"/>
    <mergeCell ref="J167:J171"/>
    <mergeCell ref="A152:J152"/>
    <mergeCell ref="J153:J157"/>
    <mergeCell ref="A158:J158"/>
    <mergeCell ref="A159:J159"/>
    <mergeCell ref="A172:J172"/>
    <mergeCell ref="A173:J173"/>
    <mergeCell ref="A146:J146"/>
    <mergeCell ref="J147:J151"/>
    <mergeCell ref="A140:J140"/>
    <mergeCell ref="A141:J141"/>
    <mergeCell ref="A142:J142"/>
    <mergeCell ref="A143:J143"/>
    <mergeCell ref="A132:J132"/>
    <mergeCell ref="A133:J133"/>
    <mergeCell ref="A134:J134"/>
    <mergeCell ref="J135:J139"/>
    <mergeCell ref="A144:J144"/>
    <mergeCell ref="A145:J145"/>
    <mergeCell ref="A125:J125"/>
    <mergeCell ref="J126:J130"/>
    <mergeCell ref="J111:J115"/>
    <mergeCell ref="J116:J120"/>
    <mergeCell ref="A121:J121"/>
    <mergeCell ref="A122:J122"/>
    <mergeCell ref="A104:J104"/>
    <mergeCell ref="J105:J109"/>
    <mergeCell ref="K105:K109"/>
    <mergeCell ref="A110:J110"/>
    <mergeCell ref="A123:J123"/>
    <mergeCell ref="A124:J124"/>
    <mergeCell ref="A102:J102"/>
    <mergeCell ref="A103:J103"/>
    <mergeCell ref="K88:K91"/>
    <mergeCell ref="A93:J93"/>
    <mergeCell ref="A94:J94"/>
    <mergeCell ref="A95:J95"/>
    <mergeCell ref="A85:J85"/>
    <mergeCell ref="A86:J86"/>
    <mergeCell ref="A87:J87"/>
    <mergeCell ref="J88:J92"/>
    <mergeCell ref="J96:J100"/>
    <mergeCell ref="A101:J101"/>
    <mergeCell ref="A83:J83"/>
    <mergeCell ref="A84:J84"/>
    <mergeCell ref="L73:L76"/>
    <mergeCell ref="A78:J78"/>
    <mergeCell ref="A79:J79"/>
    <mergeCell ref="A80:J80"/>
    <mergeCell ref="A71:J71"/>
    <mergeCell ref="A72:J72"/>
    <mergeCell ref="J73:J77"/>
    <mergeCell ref="K73:K76"/>
    <mergeCell ref="A81:J81"/>
    <mergeCell ref="A82:J82"/>
    <mergeCell ref="A69:J69"/>
    <mergeCell ref="A70:J70"/>
    <mergeCell ref="J55:J59"/>
    <mergeCell ref="J60:J64"/>
    <mergeCell ref="A65:J65"/>
    <mergeCell ref="A66:J66"/>
    <mergeCell ref="A46:J46"/>
    <mergeCell ref="A47:J47"/>
    <mergeCell ref="A48:J48"/>
    <mergeCell ref="J49:J53"/>
    <mergeCell ref="A67:J67"/>
    <mergeCell ref="A68:J68"/>
    <mergeCell ref="K37:K41"/>
    <mergeCell ref="K5:K6"/>
    <mergeCell ref="J8:J24"/>
    <mergeCell ref="B11:F11"/>
    <mergeCell ref="H11:I11"/>
    <mergeCell ref="A42:J42"/>
    <mergeCell ref="A43:J43"/>
    <mergeCell ref="A31:J31"/>
    <mergeCell ref="A32:J32"/>
    <mergeCell ref="A33:J33"/>
    <mergeCell ref="A34:J34"/>
    <mergeCell ref="A30:J30"/>
    <mergeCell ref="F5:F6"/>
    <mergeCell ref="G5:G6"/>
    <mergeCell ref="H5:H6"/>
    <mergeCell ref="I5:I6"/>
    <mergeCell ref="A2:J2"/>
    <mergeCell ref="A5:A6"/>
    <mergeCell ref="B5:B6"/>
    <mergeCell ref="C5:C6"/>
    <mergeCell ref="D5:D6"/>
    <mergeCell ref="E5:E6"/>
    <mergeCell ref="J5:J6"/>
    <mergeCell ref="A44:J44"/>
    <mergeCell ref="A45:J45"/>
    <mergeCell ref="A35:J35"/>
    <mergeCell ref="A36:J36"/>
    <mergeCell ref="J37:J41"/>
  </mergeCells>
  <phoneticPr fontId="62" type="noConversion"/>
  <printOptions horizontalCentered="1"/>
  <pageMargins left="0.19685039370078741" right="0.19685039370078741" top="0.39370078740157483" bottom="0.19685039370078741" header="0" footer="0"/>
  <pageSetup paperSize="9" scale="45" fitToHeight="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на 01.01.2022г.</vt:lpstr>
      <vt:lpstr>123</vt:lpstr>
      <vt:lpstr>ГП за 01.11.2020 (без выравн.)</vt:lpstr>
      <vt:lpstr>ГП за 01.11.2020 (2)</vt:lpstr>
      <vt:lpstr>'123'!Заголовки_для_печати</vt:lpstr>
      <vt:lpstr>'на 01.01.2022г.'!Заголовки_для_печати</vt:lpstr>
      <vt:lpstr>'123'!Область_печати</vt:lpstr>
      <vt:lpstr>'ГП за 01.11.2020 (2)'!Область_печати</vt:lpstr>
      <vt:lpstr>'ГП за 01.11.2020 (без выравн.)'!Область_печати</vt:lpstr>
      <vt:lpstr>'на 01.01.2022г.'!Область_печати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2017-09-26T23:47:36Z</cp:lastPrinted>
  <dcterms:created xsi:type="dcterms:W3CDTF">2006-09-16T00:00:00Z</dcterms:created>
  <dcterms:modified xsi:type="dcterms:W3CDTF">2022-04-12T02:13:36Z</dcterms:modified>
</cp:coreProperties>
</file>