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2024-2026\Пакет в минфин АО\Решение о бюджете 2024-2026\"/>
    </mc:Choice>
  </mc:AlternateContent>
  <xr:revisionPtr revIDLastSave="0" documentId="13_ncr:1_{B150A08F-42EF-411D-B223-20B999ACEF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-2026" sheetId="2" r:id="rId1"/>
    <sheet name="Лист1" sheetId="1" r:id="rId2"/>
  </sheets>
  <definedNames>
    <definedName name="_xlnm._FilterDatabase" localSheetId="0" hidden="1">'2024-2026'!$D$1:$D$670</definedName>
    <definedName name="Z_007F5E36_0018_4E7B_90C6_1834EA67B89E_.wvu.FilterData" localSheetId="0" hidden="1">'2024-2026'!$C$5:$C$245</definedName>
    <definedName name="Z_007F5E36_0018_4E7B_90C6_1834EA67B89E_.wvu.Rows" localSheetId="0" hidden="1">'2024-2026'!$5:$7</definedName>
    <definedName name="Z_011F70A7_5F46_4956_BDE9_35DE6093FA70_.wvu.FilterData" localSheetId="0" hidden="1">'2024-2026'!$C$5:$C$245</definedName>
    <definedName name="Z_085785D3_4204_4342_99E3_E4D041DE927C_.wvu.FilterData" localSheetId="0" hidden="1">'2024-2026'!$A$9:$G$245</definedName>
    <definedName name="Z_08BBC72E_E092_4E85_B285_02614ADB4E8A_.wvu.FilterData" localSheetId="0" hidden="1">'2024-2026'!$C$5:$C$245</definedName>
    <definedName name="Z_09ACB207_1905_4A90_ACFE_029D5B22B687_.wvu.FilterData" localSheetId="0" hidden="1">'2024-2026'!$C$5:$C$245</definedName>
    <definedName name="Z_0C96A462_EF5C_4B4A_94C8_2DEAE21051F8_.wvu.FilterData" localSheetId="0" hidden="1">'2024-2026'!$C$5:$C$245</definedName>
    <definedName name="Z_10EE0A5F_8923_4554_8D3C_CA506EDAE08D_.wvu.FilterData" localSheetId="0" hidden="1">'2024-2026'!$C$5:$C$245</definedName>
    <definedName name="Z_119F1C79_FA6E_4B7C_AAB8_42632B8B6F46_.wvu.FilterData" localSheetId="0" hidden="1">'2024-2026'!$C$5:$C$245</definedName>
    <definedName name="Z_133F7F8F_B622_43CE_964A_F484AE235522_.wvu.FilterData" localSheetId="0" hidden="1">'2024-2026'!$E$8:$E$245</definedName>
    <definedName name="Z_133F7F8F_B622_43CE_964A_F484AE235522_.wvu.Rows" localSheetId="0" hidden="1">'2024-2026'!#REF!</definedName>
    <definedName name="Z_13594621_833D_4136_82FE_F842EBA36148_.wvu.FilterData" localSheetId="0" hidden="1">'2024-2026'!$C$5:$C$245</definedName>
    <definedName name="Z_13B4191A_E6B4_4EB5_A0C6_B608DAB90B64_.wvu.FilterData" localSheetId="0" hidden="1">'2024-2026'!$C$5:$C$245</definedName>
    <definedName name="Z_151D6315_4948_419D_A49C_204BF9CC6BED_.wvu.FilterData" localSheetId="0" hidden="1">'2024-2026'!$C$5:$C$245</definedName>
    <definedName name="Z_1C4484C8_F3D6_44D6_96FE_BF398FA50719_.wvu.FilterData" localSheetId="0" hidden="1">'2024-2026'!$C$5:$C$245</definedName>
    <definedName name="Z_1C65AA35_6D1E_441A_9D35_0ED5E5059717_.wvu.FilterData" localSheetId="0" hidden="1">'2024-2026'!$C$5:$C$245</definedName>
    <definedName name="Z_1D855283_2463_4964_AF19_1CC9A99AD3F6_.wvu.FilterData" localSheetId="0" hidden="1">'2024-2026'!$C$5:$C$245</definedName>
    <definedName name="Z_2103FB7C_BC21_48B9_ADB5_A574E01D142C_.wvu.FilterData" localSheetId="0" hidden="1">'2024-2026'!$E$5:$E$245</definedName>
    <definedName name="Z_24C29B2C_5146_47E8_A825_7EC2E2AF8034_.wvu.FilterData" localSheetId="0" hidden="1">'2024-2026'!$C$5:$C$245</definedName>
    <definedName name="Z_25258F7B_B4C0_4999_B6F8_FBD8DA573EC7_.wvu.FilterData" localSheetId="0" hidden="1">'2024-2026'!$C$5:$C$245</definedName>
    <definedName name="Z_2A414C90_A259_46C4_A76F_9AA087921198_.wvu.FilterData" localSheetId="0" hidden="1">'2024-2026'!$C$5:$C$245</definedName>
    <definedName name="Z_2BD58AB9_AB40_469E_A15F_BEF6343B134C_.wvu.FilterData" localSheetId="0" hidden="1">'2024-2026'!$C$5:$C$245</definedName>
    <definedName name="Z_2E2003CF_B2F3_4656_8B12_5B89664438EA_.wvu.FilterData" localSheetId="0" hidden="1">'2024-2026'!$C$5:$C$245</definedName>
    <definedName name="Z_3008D9DC_326F_416E_B1C4_4ED55BF2751D_.wvu.FilterData" localSheetId="0" hidden="1">'2024-2026'!$E$5:$E$245</definedName>
    <definedName name="Z_339A0E6F_F860_4FA7_BAF7_2EFDA9EFAD29_.wvu.FilterData" localSheetId="0" hidden="1">'2024-2026'!$E$5:$E$245</definedName>
    <definedName name="Z_411B5189_F338_4381_9D4F_51668C6D4643_.wvu.FilterData" localSheetId="0" hidden="1">'2024-2026'!$E$5:$E$245</definedName>
    <definedName name="Z_428B0852_FB07_4FC6_B910_CEF5FA222916_.wvu.FilterData" localSheetId="0" hidden="1">'2024-2026'!$C$5:$C$245</definedName>
    <definedName name="Z_44B06D54_6BFE_4650_8CD4_B2EF25A1408B_.wvu.FilterData" localSheetId="0" hidden="1">'2024-2026'!$C$5:$C$245</definedName>
    <definedName name="Z_453DEF88_B318_43B3_B112_8A13BB0F753F_.wvu.FilterData" localSheetId="0" hidden="1">'2024-2026'!$C$5:$C$245</definedName>
    <definedName name="Z_490A28B9_F8BB_49CA_9309_369EBCAF81BD_.wvu.FilterData" localSheetId="0" hidden="1">'2024-2026'!$E$8:$E$245</definedName>
    <definedName name="Z_490A28B9_F8BB_49CA_9309_369EBCAF81BD_.wvu.Rows" localSheetId="0" hidden="1">'2024-2026'!#REF!</definedName>
    <definedName name="Z_4A81E7D9_63FB_4159_8E05_F9E72E174B87_.wvu.FilterData" localSheetId="0" hidden="1">'2024-2026'!$E$8:$E$245</definedName>
    <definedName name="Z_4DCA125F_94AC_48C5_A97C_E5CF62CAB2D0_.wvu.FilterData" localSheetId="0" hidden="1">'2024-2026'!$C$5:$C$245</definedName>
    <definedName name="Z_4E946737_BF80_4AE1_8521_7F377036B2F2_.wvu.FilterData" localSheetId="0" hidden="1">'2024-2026'!$C$5:$C$245</definedName>
    <definedName name="Z_4F4B9F7B_2D80_42D8_869C_63ACF2FFB41D_.wvu.FilterData" localSheetId="0" hidden="1">'2024-2026'!$E$5:$E$245</definedName>
    <definedName name="Z_4F6028D4_2BCF_4391_9E72_D95C38EB4D6D_.wvu.FilterData" localSheetId="0" hidden="1">'2024-2026'!$C$5:$C$245</definedName>
    <definedName name="Z_4F65368D_37FC_4039_AE2C_A98E37ABDE51_.wvu.FilterData" localSheetId="0" hidden="1">'2024-2026'!$C$5:$C$245</definedName>
    <definedName name="Z_4F75F84C_849B_40E2_A4F1_1D88152781CE_.wvu.FilterData" localSheetId="0" hidden="1">'2024-2026'!$E$5:$E$245</definedName>
    <definedName name="Z_4F80A8AD_8525_47FC_9E2A_C08D6B6AC00B_.wvu.FilterData" localSheetId="0" hidden="1">'2024-2026'!$C$5:$C$245</definedName>
    <definedName name="Z_598BF785_E20B_4A5D_A643_B6D1519C3B4C_.wvu.FilterData" localSheetId="0" hidden="1">'2024-2026'!$C$5:$C$245</definedName>
    <definedName name="Z_5B835D10_1BF4_4049_969D_79498D8DC36D_.wvu.FilterData" localSheetId="0" hidden="1">'2024-2026'!$C$5:$C$245</definedName>
    <definedName name="Z_5E7189BD_33B6_4265_AD7B_2DAE447F41AE_.wvu.FilterData" localSheetId="0" hidden="1">'2024-2026'!$C$5:$C$245</definedName>
    <definedName name="Z_62661A40_366A_4071_B877_5EF57D1E07A3_.wvu.FilterData" localSheetId="0" hidden="1">'2024-2026'!$C$5:$C$245</definedName>
    <definedName name="Z_65CC1FD0_A082_4BAC_9FAA_A1F0C583218A_.wvu.FilterData" localSheetId="0" hidden="1">'2024-2026'!$C$5:$C$245</definedName>
    <definedName name="Z_665899D6_407F_43D6_B4CC_A15129026B2D_.wvu.FilterData" localSheetId="0" hidden="1">'2024-2026'!$C$5:$C$245</definedName>
    <definedName name="Z_6A08D654_CCAB_4221_895E_D3314553B3C7_.wvu.FilterData" localSheetId="0" hidden="1">'2024-2026'!$C$5:$C$245</definedName>
    <definedName name="Z_6ACECF48_6067_4BB0_93E1_3DEC7FC0279E_.wvu.FilterData" localSheetId="0" hidden="1">'2024-2026'!$C$5:$C$245</definedName>
    <definedName name="Z_6D1CB105_C928_4864_AB11_841109A25713_.wvu.FilterData" localSheetId="0" hidden="1">'2024-2026'!$C$5:$C$245</definedName>
    <definedName name="Z_701B221B_A772_462B_90E8_BCEFF5C4C26B_.wvu.FilterData" localSheetId="0" hidden="1">'2024-2026'!$C$5:$C$245</definedName>
    <definedName name="Z_734A5F1A_D167_4CF0_95B6_C27ADD912957_.wvu.FilterData" localSheetId="0" hidden="1">'2024-2026'!$C$5:$C$245</definedName>
    <definedName name="Z_7457847A_7F24_44A5_AD47_F2B24E242971_.wvu.FilterData" localSheetId="0" hidden="1">'2024-2026'!$C$5:$C$245</definedName>
    <definedName name="Z_7457847A_7F24_44A5_AD47_F2B24E242971_.wvu.PrintTitles" localSheetId="0" hidden="1">'2024-2026'!$8:$9</definedName>
    <definedName name="Z_75655225_B210_4E96_A723_A3B4C40CE1A0_.wvu.FilterData" localSheetId="0" hidden="1">'2024-2026'!$C$5:$C$245</definedName>
    <definedName name="Z_759488F2_2ECC_4C2B_BA34_CE7A042B1DD3_.wvu.FilterData" localSheetId="0" hidden="1">'2024-2026'!$C$5:$C$245</definedName>
    <definedName name="Z_7E65BE15_0E09_4F6D_A7AA_44A291E510F3_.wvu.FilterData" localSheetId="0" hidden="1">'2024-2026'!$C$5:$C$245</definedName>
    <definedName name="Z_80CCE80F_D28B_43CC_9234_B549A67C4405_.wvu.FilterData" localSheetId="0" hidden="1">'2024-2026'!$C$5:$C$245</definedName>
    <definedName name="Z_825182F9_1795_4E8C_AFEF_1CE46EB9E93B_.wvu.FilterData" localSheetId="0" hidden="1">'2024-2026'!$C$5:$C$245</definedName>
    <definedName name="Z_858E882D_11B3_466C_A35F_7EB9EF2F313A_.wvu.FilterData" localSheetId="0" hidden="1">'2024-2026'!$C$5:$C$245</definedName>
    <definedName name="Z_877E8F10_CC8B_4B79_8F0E_28936002415F_.wvu.FilterData" localSheetId="0" hidden="1">'2024-2026'!$D$5:$D$245</definedName>
    <definedName name="Z_8AF1CF89_BA2E_4FF0_AC11_DEDD07AAB4F1_.wvu.FilterData" localSheetId="0" hidden="1">'2024-2026'!$C$5:$C$245</definedName>
    <definedName name="Z_8B487D89_0DBD_4FCC_9D11_7C6CE3D7E6DB_.wvu.FilterData" localSheetId="0" hidden="1">'2024-2026'!$C$5:$C$245</definedName>
    <definedName name="Z_8F3A6EF4_1692_4DD9_B06A_3B4A2F34715C_.wvu.FilterData" localSheetId="0" hidden="1">'2024-2026'!$C$5:$C$245</definedName>
    <definedName name="Z_92ABC10B_A427_40A8_9201_668D48CFD027_.wvu.FilterData" localSheetId="0" hidden="1">'2024-2026'!$D$5:$D$245</definedName>
    <definedName name="Z_94F4AD0F_A2F0_4D84_87C3_A66D869D0BB7_.wvu.FilterData" localSheetId="0" hidden="1">'2024-2026'!$C$5:$C$245</definedName>
    <definedName name="Z_94F4AD0F_A2F0_4D84_87C3_A66D869D0BB7_.wvu.PrintTitles" localSheetId="0" hidden="1">'2024-2026'!$8:$9</definedName>
    <definedName name="Z_9589F66D_796B_4A6C_B100_1BAE90199D67_.wvu.FilterData" localSheetId="0" hidden="1">'2024-2026'!$C$5:$C$245</definedName>
    <definedName name="Z_95F27D9A_C382_420E_A6A3_A67985429835_.wvu.FilterData" localSheetId="0" hidden="1">'2024-2026'!$C$5:$C$245</definedName>
    <definedName name="Z_9CB35277_B8D0_4242_8965_26CD0EDA50AA_.wvu.FilterData" localSheetId="0" hidden="1">'2024-2026'!$C$5:$C$245</definedName>
    <definedName name="Z_9F0400CF_5E29_4AAE_A3D4_1CB39D0D626E_.wvu.FilterData" localSheetId="0" hidden="1">'2024-2026'!$C$5:$C$245</definedName>
    <definedName name="Z_A0EFCD36_E3B2_4D79_8CD1_08F1A28D7DCF_.wvu.FilterData" localSheetId="0" hidden="1">'2024-2026'!$C$5:$C$245</definedName>
    <definedName name="Z_A2FE9928_0175_4CB8_8BD8_B3B293BFF215_.wvu.FilterData" localSheetId="0" hidden="1">'2024-2026'!$C$5:$C$245</definedName>
    <definedName name="Z_A413C04F_7884_4BED_B004_2E4CAC1352CE_.wvu.FilterData" localSheetId="0" hidden="1">'2024-2026'!$D$5:$D$245</definedName>
    <definedName name="Z_A954AFED_CEB3_4A22_9CC8_9B1CB38DD9D2_.wvu.FilterData" localSheetId="0" hidden="1">'2024-2026'!$C$5:$C$245</definedName>
    <definedName name="Z_AD166C13_D03E_417A_BEE0_05BCD70AFE9B_.wvu.FilterData" localSheetId="0" hidden="1">'2024-2026'!$C$5:$C$245</definedName>
    <definedName name="Z_AD166C13_D03E_417A_BEE0_05BCD70AFE9B_.wvu.PrintTitles" localSheetId="0" hidden="1">'2024-2026'!$8:$9</definedName>
    <definedName name="Z_AD166C13_D03E_417A_BEE0_05BCD70AFE9B_.wvu.Rows" localSheetId="0" hidden="1">'2024-2026'!#REF!,'2024-2026'!#REF!</definedName>
    <definedName name="Z_AD18EB3A_FCDD_4A72_9B90_03B60AFD4BE9_.wvu.FilterData" localSheetId="0" hidden="1">'2024-2026'!$C$5:$C$245</definedName>
    <definedName name="Z_AE81C457_9CB6_48B0_9EB1_1F3960275663_.wvu.FilterData" localSheetId="0" hidden="1">'2024-2026'!$E$5:$E$245</definedName>
    <definedName name="Z_B23C7E8F_B6A4_48DF_9E5B_78ABF998810F_.wvu.FilterData" localSheetId="0" hidden="1">'2024-2026'!$C$5:$C$245</definedName>
    <definedName name="Z_B2D92D1B_6BC0_4DB1_A5AA_5C8BBE468F07_.wvu.FilterData" localSheetId="0" hidden="1">'2024-2026'!$C$5:$C$245</definedName>
    <definedName name="Z_B4CC2556_FAFE_4628_8FA2_94019AB50AE6_.wvu.FilterData" localSheetId="0" hidden="1">'2024-2026'!$E$5:$E$245</definedName>
    <definedName name="Z_B5F624BF_8CEA_450F_81C2_4F96707D3034_.wvu.FilterData" localSheetId="0" hidden="1">'2024-2026'!$C$5:$C$245</definedName>
    <definedName name="Z_B9B39110_73A3_4125_A9FF_F2146623789B_.wvu.FilterData" localSheetId="0" hidden="1">'2024-2026'!$C$5:$C$245</definedName>
    <definedName name="Z_B9EAA300_15E1_4A77_BB0E_136BC4C899D0_.wvu.FilterData" localSheetId="0" hidden="1">'2024-2026'!$C$5:$C$245</definedName>
    <definedName name="Z_BAB0D144_4FD4_4699_AAAE_1BB4825DF89B_.wvu.FilterData" localSheetId="0" hidden="1">'2024-2026'!$C$5:$C$245</definedName>
    <definedName name="Z_BDEFF26A_BCC1_4B19_9FF8_059A77E33839_.wvu.FilterData" localSheetId="0" hidden="1">'2024-2026'!$C$5:$C$245</definedName>
    <definedName name="Z_C0157D0F_ED87_4762_BF6D_37A09ED31B20_.wvu.FilterData" localSheetId="0" hidden="1">'2024-2026'!$C$5:$C$245</definedName>
    <definedName name="Z_C0C275C5_88E1_43D7_B560_B81786A1144A_.wvu.FilterData" localSheetId="0" hidden="1">'2024-2026'!$C$5:$C$245</definedName>
    <definedName name="Z_C0FD5E01_82EA_427A_99EB_0F7E8A04966D_.wvu.FilterData" localSheetId="0" hidden="1">'2024-2026'!$C$5:$C$245</definedName>
    <definedName name="Z_C65FD65C_8AF4_4A90_BD67_01C04FB0A272_.wvu.FilterData" localSheetId="0" hidden="1">'2024-2026'!$E$5:$E$245</definedName>
    <definedName name="Z_CA2CB142_17D3_445B_BE3B_AFC61630B3FA_.wvu.FilterData" localSheetId="0" hidden="1">'2024-2026'!$C$5:$C$245</definedName>
    <definedName name="Z_CA9F3A37_CF10_4DF8_AF45_747A73DAC858_.wvu.FilterData" localSheetId="0" hidden="1">'2024-2026'!$C$5:$C$245</definedName>
    <definedName name="Z_CCEDA34E_393C_40F7_87B0_4BC0618403D2_.wvu.FilterData" localSheetId="0" hidden="1">'2024-2026'!$C$5:$C$245</definedName>
    <definedName name="Z_CD68B02B_51AD_45B6_88CD_65014E534289_.wvu.FilterData" localSheetId="0" hidden="1">'2024-2026'!$E$8:$E$245</definedName>
    <definedName name="Z_CDC07967_4242_439A_8705_F88F319E5B0A_.wvu.FilterData" localSheetId="0" hidden="1">'2024-2026'!$C$5:$C$245</definedName>
    <definedName name="Z_D1B3743F_0D71_4AD8_8D01_EDFA227734BC_.wvu.FilterData" localSheetId="0" hidden="1">'2024-2026'!$C$5:$C$245</definedName>
    <definedName name="Z_DBA69F10_8799_4DF1_877E_31D43853AAE5_.wvu.FilterData" localSheetId="0" hidden="1">'2024-2026'!$E$5:$E$245</definedName>
    <definedName name="Z_DC82C667_8095_4B98_BF7C_9553B952CBB6_.wvu.FilterData" localSheetId="0" hidden="1">'2024-2026'!$C$5:$C$245</definedName>
    <definedName name="Z_E37AC8C1_C0C1_4DD9_87A0_DF316D13F277_.wvu.FilterData" localSheetId="0" hidden="1">'2024-2026'!$C$5:$C$245</definedName>
    <definedName name="Z_E71E9AF2_C087_49B3_9106_9719285E58FC_.wvu.FilterData" localSheetId="0" hidden="1">'2024-2026'!$C$5:$C$245</definedName>
    <definedName name="Z_EA09A7A7_D9F0_4FE8_AA95_D4255716C0A5_.wvu.FilterData" localSheetId="0" hidden="1">'2024-2026'!$C$5:$C$245</definedName>
    <definedName name="Z_EF0C097F_4FB7_4985_97E7_33EC50F15564_.wvu.FilterData" localSheetId="0" hidden="1">'2024-2026'!$C$5:$C$245</definedName>
    <definedName name="Z_EF823E64_85F8_4F1E_816D_12724211FBDB_.wvu.FilterData" localSheetId="0" hidden="1">'2024-2026'!$C$5:$C$245</definedName>
    <definedName name="Z_F3A03177_19F7_4772_9DD8_3B18CF624128_.wvu.FilterData" localSheetId="0" hidden="1">'2024-2026'!$E$5:$E$245</definedName>
    <definedName name="Z_F56DA7EA_B7A0_49F6_B4CA_DE4756E01332_.wvu.FilterData" localSheetId="0" hidden="1">'2024-2026'!$E$5:$E$245</definedName>
    <definedName name="Z_F8712ACA_0FA9_4615_9CA3_53BE1DF73719_.wvu.FilterData" localSheetId="0" hidden="1">'2024-2026'!$C$5:$C$245</definedName>
    <definedName name="Z_FAA85436_3863_48AC_97BE_FB41F11795F3_.wvu.FilterData" localSheetId="0" hidden="1">'2024-2026'!$C$5:$C$245</definedName>
    <definedName name="Z_FE2BF830_AD78_4AC5_98C0_DD947BD03865_.wvu.FilterData" localSheetId="0" hidden="1">'2024-2026'!$C$5:$C$245</definedName>
    <definedName name="Z_FEE88F9E_927F_4DFB_AB07_747C4FF732D7_.wvu.FilterData" localSheetId="0" hidden="1">'2024-2026'!$E$5:$E$245</definedName>
    <definedName name="Z_FEE88F9E_927F_4DFB_AB07_747C4FF732D7_.wvu.PrintTitles" localSheetId="0" hidden="1">'2024-2026'!$8:$9</definedName>
    <definedName name="_xlnm.Print_Titles" localSheetId="0">'2024-2026'!$8:$9</definedName>
    <definedName name="_xlnm.Print_Area" localSheetId="0">'2024-2026'!$A$1:$H$668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2" i="2" l="1"/>
  <c r="F259" i="2"/>
  <c r="H332" i="2"/>
  <c r="G332" i="2"/>
  <c r="F463" i="2" l="1"/>
  <c r="H662" i="2" l="1"/>
  <c r="H661" i="2" s="1"/>
  <c r="H660" i="2" s="1"/>
  <c r="H659" i="2" s="1"/>
  <c r="H658" i="2" s="1"/>
  <c r="G662" i="2"/>
  <c r="G661" i="2" s="1"/>
  <c r="G660" i="2" s="1"/>
  <c r="G659" i="2" s="1"/>
  <c r="G658" i="2" s="1"/>
  <c r="F662" i="2"/>
  <c r="F661" i="2" s="1"/>
  <c r="F660" i="2" s="1"/>
  <c r="F659" i="2" s="1"/>
  <c r="F658" i="2" s="1"/>
  <c r="H584" i="2"/>
  <c r="H583" i="2" s="1"/>
  <c r="G584" i="2"/>
  <c r="G583" i="2" s="1"/>
  <c r="F584" i="2"/>
  <c r="F583" i="2" s="1"/>
  <c r="H581" i="2"/>
  <c r="G581" i="2"/>
  <c r="F581" i="2"/>
  <c r="H578" i="2"/>
  <c r="G578" i="2"/>
  <c r="F578" i="2"/>
  <c r="H573" i="2"/>
  <c r="H572" i="2" s="1"/>
  <c r="H571" i="2" s="1"/>
  <c r="G573" i="2"/>
  <c r="G572" i="2" s="1"/>
  <c r="G571" i="2" s="1"/>
  <c r="F573" i="2"/>
  <c r="F572" i="2" s="1"/>
  <c r="F571" i="2" s="1"/>
  <c r="H568" i="2"/>
  <c r="H567" i="2" s="1"/>
  <c r="H566" i="2" s="1"/>
  <c r="H565" i="2" s="1"/>
  <c r="G568" i="2"/>
  <c r="G567" i="2" s="1"/>
  <c r="G566" i="2" s="1"/>
  <c r="G565" i="2" s="1"/>
  <c r="F567" i="2"/>
  <c r="F566" i="2" s="1"/>
  <c r="F565" i="2" s="1"/>
  <c r="H564" i="2"/>
  <c r="H563" i="2" s="1"/>
  <c r="H562" i="2" s="1"/>
  <c r="H561" i="2" s="1"/>
  <c r="G564" i="2"/>
  <c r="G563" i="2" s="1"/>
  <c r="G562" i="2" s="1"/>
  <c r="G561" i="2" s="1"/>
  <c r="F563" i="2"/>
  <c r="F562" i="2" s="1"/>
  <c r="F561" i="2" s="1"/>
  <c r="H559" i="2"/>
  <c r="H558" i="2" s="1"/>
  <c r="H557" i="2" s="1"/>
  <c r="G559" i="2"/>
  <c r="G558" i="2" s="1"/>
  <c r="G557" i="2" s="1"/>
  <c r="F559" i="2"/>
  <c r="F558" i="2" s="1"/>
  <c r="F557" i="2" s="1"/>
  <c r="H552" i="2"/>
  <c r="H551" i="2" s="1"/>
  <c r="H550" i="2" s="1"/>
  <c r="H549" i="2" s="1"/>
  <c r="H548" i="2" s="1"/>
  <c r="H547" i="2" s="1"/>
  <c r="G552" i="2"/>
  <c r="G551" i="2" s="1"/>
  <c r="G550" i="2" s="1"/>
  <c r="G549" i="2" s="1"/>
  <c r="G548" i="2" s="1"/>
  <c r="G547" i="2" s="1"/>
  <c r="F552" i="2"/>
  <c r="F551" i="2" s="1"/>
  <c r="F550" i="2" s="1"/>
  <c r="F549" i="2" s="1"/>
  <c r="F548" i="2" s="1"/>
  <c r="F547" i="2" s="1"/>
  <c r="H543" i="2"/>
  <c r="H542" i="2" s="1"/>
  <c r="H541" i="2" s="1"/>
  <c r="G543" i="2"/>
  <c r="G542" i="2" s="1"/>
  <c r="G541" i="2" s="1"/>
  <c r="F543" i="2"/>
  <c r="F542" i="2" s="1"/>
  <c r="F541" i="2" s="1"/>
  <c r="H539" i="2"/>
  <c r="H538" i="2" s="1"/>
  <c r="H537" i="2" s="1"/>
  <c r="G539" i="2"/>
  <c r="G538" i="2" s="1"/>
  <c r="G537" i="2" s="1"/>
  <c r="F539" i="2"/>
  <c r="F538" i="2" s="1"/>
  <c r="F537" i="2" s="1"/>
  <c r="H531" i="2"/>
  <c r="G531" i="2"/>
  <c r="F531" i="2"/>
  <c r="H528" i="2"/>
  <c r="G528" i="2"/>
  <c r="F528" i="2"/>
  <c r="H525" i="2"/>
  <c r="G525" i="2"/>
  <c r="F525" i="2"/>
  <c r="H519" i="2"/>
  <c r="H518" i="2" s="1"/>
  <c r="H517" i="2" s="1"/>
  <c r="G519" i="2"/>
  <c r="G518" i="2" s="1"/>
  <c r="G517" i="2" s="1"/>
  <c r="F519" i="2"/>
  <c r="F518" i="2" s="1"/>
  <c r="F517" i="2" s="1"/>
  <c r="H512" i="2"/>
  <c r="H511" i="2" s="1"/>
  <c r="G512" i="2"/>
  <c r="G511" i="2" s="1"/>
  <c r="F512" i="2"/>
  <c r="F511" i="2" s="1"/>
  <c r="H508" i="2"/>
  <c r="G508" i="2"/>
  <c r="F508" i="2"/>
  <c r="H507" i="2"/>
  <c r="G507" i="2"/>
  <c r="F507" i="2"/>
  <c r="H505" i="2"/>
  <c r="G505" i="2"/>
  <c r="F505" i="2"/>
  <c r="H504" i="2"/>
  <c r="G504" i="2"/>
  <c r="F504" i="2"/>
  <c r="H499" i="2"/>
  <c r="H498" i="2" s="1"/>
  <c r="G499" i="2"/>
  <c r="G498" i="2" s="1"/>
  <c r="F499" i="2"/>
  <c r="F498" i="2" s="1"/>
  <c r="H495" i="2"/>
  <c r="G495" i="2"/>
  <c r="F495" i="2"/>
  <c r="H493" i="2"/>
  <c r="G493" i="2"/>
  <c r="F493" i="2"/>
  <c r="H490" i="2"/>
  <c r="G490" i="2"/>
  <c r="F490" i="2"/>
  <c r="H487" i="2"/>
  <c r="G487" i="2"/>
  <c r="F487" i="2"/>
  <c r="H485" i="2"/>
  <c r="G485" i="2"/>
  <c r="F485" i="2"/>
  <c r="H483" i="2"/>
  <c r="G483" i="2"/>
  <c r="F483" i="2"/>
  <c r="H479" i="2"/>
  <c r="G479" i="2"/>
  <c r="F479" i="2"/>
  <c r="H476" i="2"/>
  <c r="G476" i="2"/>
  <c r="F476" i="2"/>
  <c r="H473" i="2"/>
  <c r="G473" i="2"/>
  <c r="F473" i="2"/>
  <c r="H467" i="2"/>
  <c r="G467" i="2"/>
  <c r="F467" i="2"/>
  <c r="H465" i="2"/>
  <c r="G465" i="2"/>
  <c r="F465" i="2"/>
  <c r="H463" i="2"/>
  <c r="G463" i="2"/>
  <c r="H461" i="2"/>
  <c r="G461" i="2"/>
  <c r="F461" i="2"/>
  <c r="H455" i="2"/>
  <c r="G455" i="2"/>
  <c r="F455" i="2"/>
  <c r="H453" i="2"/>
  <c r="G453" i="2"/>
  <c r="F453" i="2"/>
  <c r="H451" i="2"/>
  <c r="G451" i="2"/>
  <c r="F451" i="2"/>
  <c r="H447" i="2"/>
  <c r="G447" i="2"/>
  <c r="F447" i="2"/>
  <c r="H445" i="2"/>
  <c r="G445" i="2"/>
  <c r="F445" i="2"/>
  <c r="H442" i="2"/>
  <c r="H441" i="2" s="1"/>
  <c r="G442" i="2"/>
  <c r="G441" i="2" s="1"/>
  <c r="F442" i="2"/>
  <c r="F441" i="2" s="1"/>
  <c r="H439" i="2"/>
  <c r="H438" i="2" s="1"/>
  <c r="G439" i="2"/>
  <c r="G438" i="2" s="1"/>
  <c r="F439" i="2"/>
  <c r="F438" i="2" s="1"/>
  <c r="H436" i="2"/>
  <c r="G436" i="2"/>
  <c r="F436" i="2"/>
  <c r="H434" i="2"/>
  <c r="G434" i="2"/>
  <c r="F434" i="2"/>
  <c r="H432" i="2"/>
  <c r="G432" i="2"/>
  <c r="F432" i="2"/>
  <c r="H430" i="2"/>
  <c r="G430" i="2"/>
  <c r="F430" i="2"/>
  <c r="H428" i="2"/>
  <c r="G428" i="2"/>
  <c r="F428" i="2"/>
  <c r="H426" i="2"/>
  <c r="G426" i="2"/>
  <c r="F426" i="2"/>
  <c r="H424" i="2"/>
  <c r="G424" i="2"/>
  <c r="F424" i="2"/>
  <c r="H422" i="2"/>
  <c r="G422" i="2"/>
  <c r="F422" i="2"/>
  <c r="H420" i="2"/>
  <c r="G420" i="2"/>
  <c r="F420" i="2"/>
  <c r="H418" i="2"/>
  <c r="G418" i="2"/>
  <c r="F418" i="2"/>
  <c r="H417" i="2"/>
  <c r="H416" i="2" s="1"/>
  <c r="G417" i="2"/>
  <c r="G416" i="2" s="1"/>
  <c r="F417" i="2"/>
  <c r="F416" i="2" s="1"/>
  <c r="H414" i="2"/>
  <c r="G414" i="2"/>
  <c r="F414" i="2"/>
  <c r="H412" i="2"/>
  <c r="G412" i="2"/>
  <c r="F412" i="2"/>
  <c r="H410" i="2"/>
  <c r="G410" i="2"/>
  <c r="F410" i="2"/>
  <c r="H404" i="2"/>
  <c r="H403" i="2" s="1"/>
  <c r="H402" i="2" s="1"/>
  <c r="G404" i="2"/>
  <c r="G403" i="2" s="1"/>
  <c r="G402" i="2" s="1"/>
  <c r="F404" i="2"/>
  <c r="F403" i="2" s="1"/>
  <c r="F402" i="2" s="1"/>
  <c r="H400" i="2"/>
  <c r="H399" i="2" s="1"/>
  <c r="G400" i="2"/>
  <c r="G399" i="2" s="1"/>
  <c r="F400" i="2"/>
  <c r="F399" i="2" s="1"/>
  <c r="H397" i="2"/>
  <c r="G397" i="2"/>
  <c r="F397" i="2"/>
  <c r="H395" i="2"/>
  <c r="G395" i="2"/>
  <c r="F395" i="2"/>
  <c r="H392" i="2"/>
  <c r="G392" i="2"/>
  <c r="F392" i="2"/>
  <c r="H391" i="2"/>
  <c r="H390" i="2" s="1"/>
  <c r="G391" i="2"/>
  <c r="G390" i="2" s="1"/>
  <c r="F391" i="2"/>
  <c r="F390" i="2" s="1"/>
  <c r="H379" i="2"/>
  <c r="H378" i="2" s="1"/>
  <c r="H377" i="2" s="1"/>
  <c r="G379" i="2"/>
  <c r="G378" i="2" s="1"/>
  <c r="G377" i="2" s="1"/>
  <c r="F379" i="2"/>
  <c r="F378" i="2" s="1"/>
  <c r="F377" i="2" s="1"/>
  <c r="H374" i="2"/>
  <c r="H373" i="2" s="1"/>
  <c r="H372" i="2" s="1"/>
  <c r="G374" i="2"/>
  <c r="G373" i="2" s="1"/>
  <c r="G372" i="2" s="1"/>
  <c r="F374" i="2"/>
  <c r="F373" i="2" s="1"/>
  <c r="F372" i="2" s="1"/>
  <c r="H369" i="2"/>
  <c r="H368" i="2" s="1"/>
  <c r="H367" i="2" s="1"/>
  <c r="G369" i="2"/>
  <c r="G368" i="2" s="1"/>
  <c r="G367" i="2" s="1"/>
  <c r="F369" i="2"/>
  <c r="F368" i="2" s="1"/>
  <c r="F367" i="2" s="1"/>
  <c r="H365" i="2"/>
  <c r="G365" i="2"/>
  <c r="F365" i="2"/>
  <c r="H363" i="2"/>
  <c r="G363" i="2"/>
  <c r="F363" i="2"/>
  <c r="H356" i="2"/>
  <c r="H355" i="2" s="1"/>
  <c r="H354" i="2" s="1"/>
  <c r="H353" i="2" s="1"/>
  <c r="G356" i="2"/>
  <c r="G355" i="2" s="1"/>
  <c r="G354" i="2" s="1"/>
  <c r="G353" i="2" s="1"/>
  <c r="F356" i="2"/>
  <c r="F355" i="2" s="1"/>
  <c r="F354" i="2" s="1"/>
  <c r="F353" i="2" s="1"/>
  <c r="H258" i="2"/>
  <c r="H257" i="2" s="1"/>
  <c r="H256" i="2" s="1"/>
  <c r="G258" i="2"/>
  <c r="G257" i="2" s="1"/>
  <c r="G256" i="2" s="1"/>
  <c r="F258" i="2"/>
  <c r="F257" i="2" s="1"/>
  <c r="F256" i="2" s="1"/>
  <c r="H251" i="2"/>
  <c r="H250" i="2" s="1"/>
  <c r="H249" i="2" s="1"/>
  <c r="G251" i="2"/>
  <c r="G250" i="2" s="1"/>
  <c r="G249" i="2" s="1"/>
  <c r="F251" i="2"/>
  <c r="F250" i="2" s="1"/>
  <c r="F249" i="2" s="1"/>
  <c r="H32" i="2"/>
  <c r="H31" i="2" s="1"/>
  <c r="H30" i="2" s="1"/>
  <c r="G32" i="2"/>
  <c r="G31" i="2" s="1"/>
  <c r="G30" i="2" s="1"/>
  <c r="F32" i="2"/>
  <c r="F31" i="2" s="1"/>
  <c r="F30" i="2" s="1"/>
  <c r="H27" i="2"/>
  <c r="H26" i="2" s="1"/>
  <c r="H25" i="2" s="1"/>
  <c r="G27" i="2"/>
  <c r="G26" i="2" s="1"/>
  <c r="G25" i="2" s="1"/>
  <c r="F27" i="2"/>
  <c r="F26" i="2" s="1"/>
  <c r="F25" i="2" s="1"/>
  <c r="H23" i="2"/>
  <c r="G23" i="2"/>
  <c r="F23" i="2"/>
  <c r="H20" i="2"/>
  <c r="G20" i="2"/>
  <c r="F20" i="2"/>
  <c r="H18" i="2"/>
  <c r="G18" i="2"/>
  <c r="F18" i="2"/>
  <c r="H16" i="2"/>
  <c r="G16" i="2"/>
  <c r="F16" i="2"/>
  <c r="H14" i="2"/>
  <c r="G14" i="2"/>
  <c r="F14" i="2"/>
  <c r="F460" i="2" l="1"/>
  <c r="F459" i="2" s="1"/>
  <c r="F458" i="2" s="1"/>
  <c r="F29" i="2"/>
  <c r="G29" i="2"/>
  <c r="H29" i="2"/>
  <c r="G444" i="2"/>
  <c r="F577" i="2"/>
  <c r="F576" i="2" s="1"/>
  <c r="F570" i="2" s="1"/>
  <c r="F569" i="2" s="1"/>
  <c r="H524" i="2"/>
  <c r="H523" i="2" s="1"/>
  <c r="H516" i="2" s="1"/>
  <c r="H515" i="2" s="1"/>
  <c r="H514" i="2" s="1"/>
  <c r="F524" i="2"/>
  <c r="F523" i="2" s="1"/>
  <c r="F516" i="2" s="1"/>
  <c r="F515" i="2" s="1"/>
  <c r="F514" i="2" s="1"/>
  <c r="G536" i="2"/>
  <c r="G535" i="2" s="1"/>
  <c r="G534" i="2" s="1"/>
  <c r="F506" i="2"/>
  <c r="F492" i="2"/>
  <c r="F389" i="2"/>
  <c r="F388" i="2" s="1"/>
  <c r="F387" i="2" s="1"/>
  <c r="F386" i="2" s="1"/>
  <c r="H492" i="2"/>
  <c r="F362" i="2"/>
  <c r="F361" i="2" s="1"/>
  <c r="F360" i="2" s="1"/>
  <c r="F359" i="2" s="1"/>
  <c r="H450" i="2"/>
  <c r="H449" i="2" s="1"/>
  <c r="F503" i="2"/>
  <c r="G506" i="2"/>
  <c r="H409" i="2"/>
  <c r="G503" i="2"/>
  <c r="G577" i="2"/>
  <c r="G576" i="2" s="1"/>
  <c r="G570" i="2" s="1"/>
  <c r="G569" i="2" s="1"/>
  <c r="G460" i="2"/>
  <c r="G459" i="2" s="1"/>
  <c r="G458" i="2" s="1"/>
  <c r="H506" i="2"/>
  <c r="H444" i="2"/>
  <c r="F450" i="2"/>
  <c r="F449" i="2" s="1"/>
  <c r="G450" i="2"/>
  <c r="G449" i="2" s="1"/>
  <c r="H482" i="2"/>
  <c r="H503" i="2"/>
  <c r="H577" i="2"/>
  <c r="H576" i="2" s="1"/>
  <c r="H570" i="2" s="1"/>
  <c r="H569" i="2" s="1"/>
  <c r="F248" i="2"/>
  <c r="F247" i="2" s="1"/>
  <c r="F444" i="2"/>
  <c r="G472" i="2"/>
  <c r="G471" i="2" s="1"/>
  <c r="G524" i="2"/>
  <c r="G523" i="2" s="1"/>
  <c r="G516" i="2" s="1"/>
  <c r="G515" i="2" s="1"/>
  <c r="G514" i="2" s="1"/>
  <c r="H536" i="2"/>
  <c r="H535" i="2" s="1"/>
  <c r="H534" i="2" s="1"/>
  <c r="H460" i="2"/>
  <c r="H459" i="2" s="1"/>
  <c r="H458" i="2" s="1"/>
  <c r="F482" i="2"/>
  <c r="G482" i="2"/>
  <c r="F409" i="2"/>
  <c r="H556" i="2"/>
  <c r="H555" i="2" s="1"/>
  <c r="H389" i="2"/>
  <c r="H388" i="2" s="1"/>
  <c r="H387" i="2" s="1"/>
  <c r="H386" i="2" s="1"/>
  <c r="G409" i="2"/>
  <c r="H472" i="2"/>
  <c r="H471" i="2" s="1"/>
  <c r="F472" i="2"/>
  <c r="F471" i="2" s="1"/>
  <c r="G389" i="2"/>
  <c r="G388" i="2" s="1"/>
  <c r="G387" i="2" s="1"/>
  <c r="G386" i="2" s="1"/>
  <c r="G492" i="2"/>
  <c r="G556" i="2"/>
  <c r="G555" i="2" s="1"/>
  <c r="F536" i="2"/>
  <c r="F535" i="2" s="1"/>
  <c r="F534" i="2" s="1"/>
  <c r="F556" i="2"/>
  <c r="F555" i="2" s="1"/>
  <c r="G362" i="2"/>
  <c r="G361" i="2" s="1"/>
  <c r="G360" i="2" s="1"/>
  <c r="G359" i="2" s="1"/>
  <c r="H362" i="2"/>
  <c r="H361" i="2" s="1"/>
  <c r="H360" i="2" s="1"/>
  <c r="H359" i="2" s="1"/>
  <c r="G248" i="2"/>
  <c r="G247" i="2" s="1"/>
  <c r="H248" i="2"/>
  <c r="H247" i="2" s="1"/>
  <c r="F13" i="2"/>
  <c r="F12" i="2" s="1"/>
  <c r="G13" i="2"/>
  <c r="G12" i="2" s="1"/>
  <c r="H13" i="2"/>
  <c r="H12" i="2" s="1"/>
  <c r="G408" i="2" l="1"/>
  <c r="G407" i="2" s="1"/>
  <c r="G406" i="2" s="1"/>
  <c r="H358" i="2"/>
  <c r="H352" i="2" s="1"/>
  <c r="G358" i="2"/>
  <c r="G352" i="2" s="1"/>
  <c r="F358" i="2"/>
  <c r="F352" i="2" s="1"/>
  <c r="G11" i="2"/>
  <c r="G10" i="2" s="1"/>
  <c r="F11" i="2"/>
  <c r="F10" i="2" s="1"/>
  <c r="H11" i="2"/>
  <c r="H10" i="2" s="1"/>
  <c r="H502" i="2"/>
  <c r="H501" i="2" s="1"/>
  <c r="H457" i="2"/>
  <c r="F408" i="2"/>
  <c r="F407" i="2" s="1"/>
  <c r="F406" i="2" s="1"/>
  <c r="H481" i="2"/>
  <c r="F502" i="2"/>
  <c r="F501" i="2" s="1"/>
  <c r="H408" i="2"/>
  <c r="H407" i="2" s="1"/>
  <c r="H406" i="2" s="1"/>
  <c r="F481" i="2"/>
  <c r="F554" i="2"/>
  <c r="F546" i="2" s="1"/>
  <c r="G481" i="2"/>
  <c r="G502" i="2"/>
  <c r="G501" i="2" s="1"/>
  <c r="H554" i="2"/>
  <c r="H546" i="2" s="1"/>
  <c r="F457" i="2"/>
  <c r="G554" i="2"/>
  <c r="G546" i="2" s="1"/>
  <c r="G457" i="2"/>
  <c r="H470" i="2" l="1"/>
  <c r="H469" i="2" s="1"/>
  <c r="F470" i="2"/>
  <c r="F469" i="2" s="1"/>
  <c r="G470" i="2"/>
  <c r="G469" i="2" s="1"/>
  <c r="H385" i="2" l="1"/>
  <c r="H384" i="2" s="1"/>
  <c r="G385" i="2"/>
  <c r="G384" i="2" s="1"/>
  <c r="F385" i="2"/>
  <c r="F384" i="2" s="1"/>
  <c r="H655" i="2" l="1"/>
  <c r="G655" i="2"/>
  <c r="F655" i="2"/>
  <c r="F653" i="2"/>
  <c r="H651" i="2"/>
  <c r="G651" i="2"/>
  <c r="F651" i="2"/>
  <c r="H645" i="2"/>
  <c r="H644" i="2" s="1"/>
  <c r="H643" i="2" s="1"/>
  <c r="G645" i="2"/>
  <c r="G644" i="2" s="1"/>
  <c r="G643" i="2" s="1"/>
  <c r="F645" i="2"/>
  <c r="F644" i="2" s="1"/>
  <c r="F643" i="2" s="1"/>
  <c r="H641" i="2"/>
  <c r="H640" i="2" s="1"/>
  <c r="H639" i="2" s="1"/>
  <c r="G641" i="2"/>
  <c r="G640" i="2" s="1"/>
  <c r="G639" i="2" s="1"/>
  <c r="F641" i="2"/>
  <c r="F640" i="2" s="1"/>
  <c r="F639" i="2" s="1"/>
  <c r="H634" i="2"/>
  <c r="H633" i="2" s="1"/>
  <c r="H632" i="2" s="1"/>
  <c r="H631" i="2" s="1"/>
  <c r="H630" i="2" s="1"/>
  <c r="G634" i="2"/>
  <c r="G633" i="2" s="1"/>
  <c r="G632" i="2" s="1"/>
  <c r="G631" i="2" s="1"/>
  <c r="G630" i="2" s="1"/>
  <c r="F634" i="2"/>
  <c r="F633" i="2" s="1"/>
  <c r="F632" i="2" s="1"/>
  <c r="F631" i="2" s="1"/>
  <c r="F630" i="2" s="1"/>
  <c r="H628" i="2"/>
  <c r="H627" i="2" s="1"/>
  <c r="H626" i="2" s="1"/>
  <c r="H625" i="2" s="1"/>
  <c r="G628" i="2"/>
  <c r="G627" i="2" s="1"/>
  <c r="G626" i="2" s="1"/>
  <c r="G625" i="2" s="1"/>
  <c r="F628" i="2"/>
  <c r="F627" i="2" s="1"/>
  <c r="F626" i="2" s="1"/>
  <c r="F625" i="2" s="1"/>
  <c r="H623" i="2"/>
  <c r="H622" i="2" s="1"/>
  <c r="H621" i="2" s="1"/>
  <c r="G623" i="2"/>
  <c r="G622" i="2" s="1"/>
  <c r="G621" i="2" s="1"/>
  <c r="F623" i="2"/>
  <c r="F622" i="2" s="1"/>
  <c r="F621" i="2" s="1"/>
  <c r="H619" i="2"/>
  <c r="H618" i="2" s="1"/>
  <c r="H617" i="2" s="1"/>
  <c r="G619" i="2"/>
  <c r="G618" i="2" s="1"/>
  <c r="G617" i="2" s="1"/>
  <c r="F619" i="2"/>
  <c r="F618" i="2" s="1"/>
  <c r="F617" i="2" s="1"/>
  <c r="H615" i="2"/>
  <c r="H614" i="2" s="1"/>
  <c r="H613" i="2" s="1"/>
  <c r="G615" i="2"/>
  <c r="G614" i="2" s="1"/>
  <c r="G613" i="2" s="1"/>
  <c r="F615" i="2"/>
  <c r="F614" i="2" s="1"/>
  <c r="F613" i="2" s="1"/>
  <c r="H608" i="2"/>
  <c r="H607" i="2" s="1"/>
  <c r="H606" i="2" s="1"/>
  <c r="H605" i="2" s="1"/>
  <c r="G608" i="2"/>
  <c r="G607" i="2" s="1"/>
  <c r="G606" i="2" s="1"/>
  <c r="G605" i="2" s="1"/>
  <c r="F608" i="2"/>
  <c r="F607" i="2" s="1"/>
  <c r="F606" i="2" s="1"/>
  <c r="F605" i="2" s="1"/>
  <c r="H601" i="2"/>
  <c r="H600" i="2" s="1"/>
  <c r="G601" i="2"/>
  <c r="G600" i="2" s="1"/>
  <c r="F601" i="2"/>
  <c r="F600" i="2" s="1"/>
  <c r="H597" i="2"/>
  <c r="H596" i="2" s="1"/>
  <c r="G597" i="2"/>
  <c r="G596" i="2" s="1"/>
  <c r="F597" i="2"/>
  <c r="F596" i="2" s="1"/>
  <c r="H592" i="2"/>
  <c r="H591" i="2" s="1"/>
  <c r="G592" i="2"/>
  <c r="G591" i="2" s="1"/>
  <c r="F592" i="2"/>
  <c r="F591" i="2" s="1"/>
  <c r="H349" i="2"/>
  <c r="H348" i="2" s="1"/>
  <c r="H347" i="2" s="1"/>
  <c r="H346" i="2" s="1"/>
  <c r="H345" i="2" s="1"/>
  <c r="G349" i="2"/>
  <c r="G348" i="2" s="1"/>
  <c r="G347" i="2" s="1"/>
  <c r="G346" i="2" s="1"/>
  <c r="G345" i="2" s="1"/>
  <c r="F349" i="2"/>
  <c r="F348" i="2" s="1"/>
  <c r="F347" i="2" s="1"/>
  <c r="F346" i="2" s="1"/>
  <c r="F345" i="2" s="1"/>
  <c r="H341" i="2"/>
  <c r="H340" i="2" s="1"/>
  <c r="H339" i="2" s="1"/>
  <c r="H338" i="2" s="1"/>
  <c r="H337" i="2" s="1"/>
  <c r="G341" i="2"/>
  <c r="G340" i="2" s="1"/>
  <c r="G339" i="2" s="1"/>
  <c r="G338" i="2" s="1"/>
  <c r="G337" i="2" s="1"/>
  <c r="F341" i="2"/>
  <c r="F340" i="2" s="1"/>
  <c r="F339" i="2" s="1"/>
  <c r="F338" i="2" s="1"/>
  <c r="F337" i="2" s="1"/>
  <c r="H334" i="2"/>
  <c r="H333" i="2" s="1"/>
  <c r="G334" i="2"/>
  <c r="G333" i="2" s="1"/>
  <c r="F334" i="2"/>
  <c r="F333" i="2" s="1"/>
  <c r="H331" i="2"/>
  <c r="G331" i="2"/>
  <c r="F331" i="2"/>
  <c r="H329" i="2"/>
  <c r="G329" i="2"/>
  <c r="F329" i="2"/>
  <c r="H327" i="2"/>
  <c r="G327" i="2"/>
  <c r="F327" i="2"/>
  <c r="H325" i="2"/>
  <c r="G325" i="2"/>
  <c r="F325" i="2"/>
  <c r="H323" i="2"/>
  <c r="G323" i="2"/>
  <c r="F323" i="2"/>
  <c r="H321" i="2"/>
  <c r="G321" i="2"/>
  <c r="F321" i="2"/>
  <c r="H315" i="2"/>
  <c r="G315" i="2"/>
  <c r="F315" i="2"/>
  <c r="H313" i="2"/>
  <c r="G313" i="2"/>
  <c r="F313" i="2"/>
  <c r="H311" i="2"/>
  <c r="G311" i="2"/>
  <c r="F311" i="2"/>
  <c r="H307" i="2"/>
  <c r="G307" i="2"/>
  <c r="F307" i="2"/>
  <c r="H305" i="2"/>
  <c r="G305" i="2"/>
  <c r="F305" i="2"/>
  <c r="H303" i="2"/>
  <c r="G303" i="2"/>
  <c r="F303" i="2"/>
  <c r="H301" i="2"/>
  <c r="G301" i="2"/>
  <c r="F301" i="2"/>
  <c r="H299" i="2"/>
  <c r="G299" i="2"/>
  <c r="F299" i="2"/>
  <c r="H293" i="2"/>
  <c r="H292" i="2" s="1"/>
  <c r="G293" i="2"/>
  <c r="G292" i="2" s="1"/>
  <c r="F293" i="2"/>
  <c r="F292" i="2" s="1"/>
  <c r="H290" i="2"/>
  <c r="H289" i="2" s="1"/>
  <c r="G290" i="2"/>
  <c r="G289" i="2" s="1"/>
  <c r="F290" i="2"/>
  <c r="F289" i="2" s="1"/>
  <c r="H285" i="2"/>
  <c r="H284" i="2" s="1"/>
  <c r="H283" i="2" s="1"/>
  <c r="H282" i="2" s="1"/>
  <c r="G285" i="2"/>
  <c r="G284" i="2" s="1"/>
  <c r="G283" i="2" s="1"/>
  <c r="G282" i="2" s="1"/>
  <c r="F285" i="2"/>
  <c r="F284" i="2" s="1"/>
  <c r="F283" i="2" s="1"/>
  <c r="F282" i="2" s="1"/>
  <c r="H278" i="2"/>
  <c r="G278" i="2"/>
  <c r="F278" i="2"/>
  <c r="H276" i="2"/>
  <c r="G276" i="2"/>
  <c r="F276" i="2"/>
  <c r="H274" i="2"/>
  <c r="G274" i="2"/>
  <c r="F274" i="2"/>
  <c r="H268" i="2"/>
  <c r="H267" i="2" s="1"/>
  <c r="H266" i="2" s="1"/>
  <c r="H265" i="2" s="1"/>
  <c r="H264" i="2" s="1"/>
  <c r="G268" i="2"/>
  <c r="G267" i="2" s="1"/>
  <c r="G266" i="2" s="1"/>
  <c r="G265" i="2" s="1"/>
  <c r="G264" i="2" s="1"/>
  <c r="F268" i="2"/>
  <c r="F267" i="2" s="1"/>
  <c r="F266" i="2" s="1"/>
  <c r="F265" i="2" s="1"/>
  <c r="F264" i="2" s="1"/>
  <c r="H650" i="2" l="1"/>
  <c r="H649" i="2" s="1"/>
  <c r="H648" i="2" s="1"/>
  <c r="H647" i="2" s="1"/>
  <c r="G650" i="2"/>
  <c r="G649" i="2" s="1"/>
  <c r="G648" i="2" s="1"/>
  <c r="G647" i="2" s="1"/>
  <c r="G344" i="2"/>
  <c r="F344" i="2"/>
  <c r="H344" i="2"/>
  <c r="H638" i="2"/>
  <c r="H637" i="2" s="1"/>
  <c r="H310" i="2"/>
  <c r="G320" i="2"/>
  <c r="F288" i="2"/>
  <c r="F287" i="2" s="1"/>
  <c r="F281" i="2" s="1"/>
  <c r="F612" i="2"/>
  <c r="F611" i="2" s="1"/>
  <c r="F610" i="2" s="1"/>
  <c r="H273" i="2"/>
  <c r="H272" i="2" s="1"/>
  <c r="H271" i="2" s="1"/>
  <c r="H270" i="2" s="1"/>
  <c r="F273" i="2"/>
  <c r="F272" i="2" s="1"/>
  <c r="F271" i="2" s="1"/>
  <c r="F270" i="2" s="1"/>
  <c r="G310" i="2"/>
  <c r="G595" i="2"/>
  <c r="G594" i="2" s="1"/>
  <c r="G590" i="2" s="1"/>
  <c r="G589" i="2" s="1"/>
  <c r="G638" i="2"/>
  <c r="G637" i="2" s="1"/>
  <c r="H298" i="2"/>
  <c r="F320" i="2"/>
  <c r="F319" i="2" s="1"/>
  <c r="F318" i="2" s="1"/>
  <c r="F317" i="2" s="1"/>
  <c r="F595" i="2"/>
  <c r="F594" i="2" s="1"/>
  <c r="F590" i="2" s="1"/>
  <c r="F589" i="2" s="1"/>
  <c r="F298" i="2"/>
  <c r="G319" i="2"/>
  <c r="G318" i="2" s="1"/>
  <c r="G317" i="2" s="1"/>
  <c r="F310" i="2"/>
  <c r="H320" i="2"/>
  <c r="H319" i="2" s="1"/>
  <c r="H318" i="2" s="1"/>
  <c r="H317" i="2" s="1"/>
  <c r="G273" i="2"/>
  <c r="G272" i="2" s="1"/>
  <c r="G271" i="2" s="1"/>
  <c r="G270" i="2" s="1"/>
  <c r="G612" i="2"/>
  <c r="G611" i="2" s="1"/>
  <c r="G610" i="2" s="1"/>
  <c r="G298" i="2"/>
  <c r="H612" i="2"/>
  <c r="H611" i="2" s="1"/>
  <c r="H610" i="2" s="1"/>
  <c r="F650" i="2"/>
  <c r="F649" i="2" s="1"/>
  <c r="F648" i="2" s="1"/>
  <c r="F647" i="2" s="1"/>
  <c r="F638" i="2"/>
  <c r="F637" i="2" s="1"/>
  <c r="H595" i="2"/>
  <c r="H594" i="2" s="1"/>
  <c r="H590" i="2" s="1"/>
  <c r="H589" i="2" s="1"/>
  <c r="G288" i="2"/>
  <c r="G287" i="2" s="1"/>
  <c r="G281" i="2" s="1"/>
  <c r="H288" i="2"/>
  <c r="H287" i="2" s="1"/>
  <c r="H281" i="2" s="1"/>
  <c r="H636" i="2" l="1"/>
  <c r="H588" i="2" s="1"/>
  <c r="G636" i="2"/>
  <c r="G588" i="2" s="1"/>
  <c r="H297" i="2"/>
  <c r="H296" i="2" s="1"/>
  <c r="H295" i="2" s="1"/>
  <c r="H280" i="2" s="1"/>
  <c r="F263" i="2"/>
  <c r="H263" i="2"/>
  <c r="G297" i="2"/>
  <c r="G296" i="2" s="1"/>
  <c r="G295" i="2" s="1"/>
  <c r="G280" i="2" s="1"/>
  <c r="F297" i="2"/>
  <c r="F296" i="2" s="1"/>
  <c r="F295" i="2" s="1"/>
  <c r="F280" i="2" s="1"/>
  <c r="G263" i="2"/>
  <c r="F636" i="2"/>
  <c r="F588" i="2" s="1"/>
  <c r="F262" i="2" l="1"/>
  <c r="H262" i="2"/>
  <c r="G262" i="2"/>
  <c r="H244" i="2"/>
  <c r="H243" i="2" s="1"/>
  <c r="H242" i="2" s="1"/>
  <c r="G244" i="2"/>
  <c r="G243" i="2" s="1"/>
  <c r="G242" i="2" s="1"/>
  <c r="F244" i="2"/>
  <c r="F243" i="2" s="1"/>
  <c r="F242" i="2" s="1"/>
  <c r="H239" i="2"/>
  <c r="H238" i="2" s="1"/>
  <c r="H237" i="2" s="1"/>
  <c r="G239" i="2"/>
  <c r="G238" i="2" s="1"/>
  <c r="G237" i="2" s="1"/>
  <c r="F239" i="2"/>
  <c r="F238" i="2" s="1"/>
  <c r="F237" i="2" s="1"/>
  <c r="H235" i="2"/>
  <c r="H234" i="2" s="1"/>
  <c r="H233" i="2" s="1"/>
  <c r="H232" i="2" s="1"/>
  <c r="H231" i="2" s="1"/>
  <c r="G235" i="2"/>
  <c r="G234" i="2" s="1"/>
  <c r="G233" i="2" s="1"/>
  <c r="G232" i="2" s="1"/>
  <c r="G231" i="2" s="1"/>
  <c r="F235" i="2"/>
  <c r="F234" i="2" s="1"/>
  <c r="F233" i="2" s="1"/>
  <c r="F232" i="2" s="1"/>
  <c r="F231" i="2" s="1"/>
  <c r="H229" i="2"/>
  <c r="H228" i="2" s="1"/>
  <c r="G229" i="2"/>
  <c r="G228" i="2" s="1"/>
  <c r="F229" i="2"/>
  <c r="F228" i="2" s="1"/>
  <c r="H226" i="2"/>
  <c r="G226" i="2"/>
  <c r="F226" i="2"/>
  <c r="H224" i="2"/>
  <c r="G224" i="2"/>
  <c r="F224" i="2"/>
  <c r="H222" i="2"/>
  <c r="G222" i="2"/>
  <c r="F222" i="2"/>
  <c r="H219" i="2"/>
  <c r="G219" i="2"/>
  <c r="F219" i="2"/>
  <c r="H216" i="2"/>
  <c r="H215" i="2" s="1"/>
  <c r="G216" i="2"/>
  <c r="G215" i="2" s="1"/>
  <c r="F216" i="2"/>
  <c r="F215" i="2" s="1"/>
  <c r="H213" i="2"/>
  <c r="H212" i="2" s="1"/>
  <c r="G213" i="2"/>
  <c r="G212" i="2" s="1"/>
  <c r="F213" i="2"/>
  <c r="F212" i="2" s="1"/>
  <c r="H209" i="2"/>
  <c r="G209" i="2"/>
  <c r="G208" i="2" s="1"/>
  <c r="F209" i="2"/>
  <c r="F208" i="2" s="1"/>
  <c r="H206" i="2"/>
  <c r="G206" i="2"/>
  <c r="F206" i="2"/>
  <c r="H200" i="2"/>
  <c r="H199" i="2" s="1"/>
  <c r="H198" i="2" s="1"/>
  <c r="H197" i="2" s="1"/>
  <c r="H196" i="2" s="1"/>
  <c r="G200" i="2"/>
  <c r="G199" i="2" s="1"/>
  <c r="G198" i="2" s="1"/>
  <c r="G197" i="2" s="1"/>
  <c r="G196" i="2" s="1"/>
  <c r="F200" i="2"/>
  <c r="F199" i="2" s="1"/>
  <c r="F198" i="2" s="1"/>
  <c r="F197" i="2" s="1"/>
  <c r="F196" i="2" s="1"/>
  <c r="H194" i="2"/>
  <c r="G194" i="2"/>
  <c r="F194" i="2"/>
  <c r="H192" i="2"/>
  <c r="G192" i="2"/>
  <c r="F192" i="2"/>
  <c r="H190" i="2"/>
  <c r="G190" i="2"/>
  <c r="F190" i="2"/>
  <c r="H188" i="2"/>
  <c r="G188" i="2"/>
  <c r="F188" i="2"/>
  <c r="H186" i="2"/>
  <c r="G186" i="2"/>
  <c r="F186" i="2"/>
  <c r="H182" i="2"/>
  <c r="H181" i="2" s="1"/>
  <c r="H180" i="2" s="1"/>
  <c r="G182" i="2"/>
  <c r="G181" i="2" s="1"/>
  <c r="G180" i="2" s="1"/>
  <c r="F182" i="2"/>
  <c r="F181" i="2" s="1"/>
  <c r="F180" i="2" s="1"/>
  <c r="H177" i="2"/>
  <c r="H176" i="2" s="1"/>
  <c r="G177" i="2"/>
  <c r="G176" i="2" s="1"/>
  <c r="F177" i="2"/>
  <c r="F176" i="2" s="1"/>
  <c r="H174" i="2"/>
  <c r="G174" i="2"/>
  <c r="F174" i="2"/>
  <c r="H172" i="2"/>
  <c r="G172" i="2"/>
  <c r="F172" i="2"/>
  <c r="H164" i="2"/>
  <c r="H163" i="2" s="1"/>
  <c r="H162" i="2" s="1"/>
  <c r="H161" i="2" s="1"/>
  <c r="G164" i="2"/>
  <c r="G163" i="2" s="1"/>
  <c r="G162" i="2" s="1"/>
  <c r="G161" i="2" s="1"/>
  <c r="F164" i="2"/>
  <c r="F163" i="2" s="1"/>
  <c r="F162" i="2" s="1"/>
  <c r="F161" i="2" s="1"/>
  <c r="H159" i="2"/>
  <c r="H158" i="2" s="1"/>
  <c r="H157" i="2" s="1"/>
  <c r="G159" i="2"/>
  <c r="G158" i="2" s="1"/>
  <c r="G157" i="2" s="1"/>
  <c r="F159" i="2"/>
  <c r="F158" i="2" s="1"/>
  <c r="F157" i="2" s="1"/>
  <c r="H155" i="2"/>
  <c r="H154" i="2" s="1"/>
  <c r="H153" i="2" s="1"/>
  <c r="H152" i="2" s="1"/>
  <c r="G155" i="2"/>
  <c r="G154" i="2" s="1"/>
  <c r="G153" i="2" s="1"/>
  <c r="G152" i="2" s="1"/>
  <c r="F155" i="2"/>
  <c r="F154" i="2" s="1"/>
  <c r="F153" i="2" s="1"/>
  <c r="F152" i="2" s="1"/>
  <c r="H148" i="2"/>
  <c r="H147" i="2" s="1"/>
  <c r="H146" i="2" s="1"/>
  <c r="H145" i="2" s="1"/>
  <c r="H144" i="2" s="1"/>
  <c r="G148" i="2"/>
  <c r="G147" i="2" s="1"/>
  <c r="G146" i="2" s="1"/>
  <c r="G145" i="2" s="1"/>
  <c r="G144" i="2" s="1"/>
  <c r="F148" i="2"/>
  <c r="F147" i="2" s="1"/>
  <c r="F146" i="2" s="1"/>
  <c r="F145" i="2" s="1"/>
  <c r="F144" i="2" s="1"/>
  <c r="H141" i="2"/>
  <c r="H140" i="2" s="1"/>
  <c r="G141" i="2"/>
  <c r="G140" i="2" s="1"/>
  <c r="F141" i="2"/>
  <c r="F140" i="2" s="1"/>
  <c r="H138" i="2"/>
  <c r="G138" i="2"/>
  <c r="F138" i="2"/>
  <c r="H136" i="2"/>
  <c r="G136" i="2"/>
  <c r="F136" i="2"/>
  <c r="H132" i="2"/>
  <c r="G132" i="2"/>
  <c r="F132" i="2"/>
  <c r="H130" i="2"/>
  <c r="G130" i="2"/>
  <c r="F130" i="2"/>
  <c r="F127" i="2"/>
  <c r="H126" i="2"/>
  <c r="H125" i="2" s="1"/>
  <c r="H124" i="2" s="1"/>
  <c r="G126" i="2"/>
  <c r="G125" i="2" s="1"/>
  <c r="G124" i="2" s="1"/>
  <c r="H120" i="2"/>
  <c r="G120" i="2"/>
  <c r="F120" i="2"/>
  <c r="H117" i="2"/>
  <c r="G117" i="2"/>
  <c r="F117" i="2"/>
  <c r="H115" i="2"/>
  <c r="G115" i="2"/>
  <c r="F115" i="2"/>
  <c r="H111" i="2"/>
  <c r="G111" i="2"/>
  <c r="F111" i="2"/>
  <c r="H109" i="2"/>
  <c r="G109" i="2"/>
  <c r="F109" i="2"/>
  <c r="H103" i="2"/>
  <c r="G103" i="2"/>
  <c r="F103" i="2"/>
  <c r="H101" i="2"/>
  <c r="G101" i="2"/>
  <c r="F101" i="2"/>
  <c r="H99" i="2"/>
  <c r="G99" i="2"/>
  <c r="F99" i="2"/>
  <c r="H97" i="2"/>
  <c r="G97" i="2"/>
  <c r="F97" i="2"/>
  <c r="H95" i="2"/>
  <c r="G95" i="2"/>
  <c r="F95" i="2"/>
  <c r="H93" i="2"/>
  <c r="G93" i="2"/>
  <c r="F93" i="2"/>
  <c r="H91" i="2"/>
  <c r="G91" i="2"/>
  <c r="F91" i="2"/>
  <c r="H85" i="2"/>
  <c r="G85" i="2"/>
  <c r="F85" i="2"/>
  <c r="H83" i="2"/>
  <c r="G83" i="2"/>
  <c r="F83" i="2"/>
  <c r="H75" i="2"/>
  <c r="G75" i="2"/>
  <c r="F75" i="2"/>
  <c r="H71" i="2"/>
  <c r="G71" i="2"/>
  <c r="F71" i="2"/>
  <c r="H69" i="2"/>
  <c r="G69" i="2"/>
  <c r="F69" i="2"/>
  <c r="H67" i="2"/>
  <c r="G67" i="2"/>
  <c r="F67" i="2"/>
  <c r="H63" i="2"/>
  <c r="H62" i="2" s="1"/>
  <c r="H61" i="2" s="1"/>
  <c r="H60" i="2" s="1"/>
  <c r="G63" i="2"/>
  <c r="G62" i="2" s="1"/>
  <c r="F63" i="2"/>
  <c r="F62" i="2" s="1"/>
  <c r="F61" i="2" s="1"/>
  <c r="F60" i="2" s="1"/>
  <c r="H59" i="2"/>
  <c r="H57" i="2" s="1"/>
  <c r="G59" i="2"/>
  <c r="G57" i="2" s="1"/>
  <c r="F59" i="2"/>
  <c r="F57" i="2" s="1"/>
  <c r="H54" i="2"/>
  <c r="G54" i="2"/>
  <c r="F54" i="2"/>
  <c r="H52" i="2"/>
  <c r="G52" i="2"/>
  <c r="F52" i="2"/>
  <c r="H49" i="2"/>
  <c r="G49" i="2"/>
  <c r="F49" i="2"/>
  <c r="F45" i="2"/>
  <c r="F44" i="2"/>
  <c r="H43" i="2"/>
  <c r="G43" i="2"/>
  <c r="H39" i="2"/>
  <c r="H38" i="2" s="1"/>
  <c r="H37" i="2" s="1"/>
  <c r="G39" i="2"/>
  <c r="G38" i="2" s="1"/>
  <c r="G37" i="2" s="1"/>
  <c r="F39" i="2"/>
  <c r="F38" i="2" s="1"/>
  <c r="F37" i="2" s="1"/>
  <c r="F241" i="2" l="1"/>
  <c r="H241" i="2"/>
  <c r="G241" i="2"/>
  <c r="G236" i="2"/>
  <c r="H236" i="2"/>
  <c r="F236" i="2"/>
  <c r="G82" i="2"/>
  <c r="G81" i="2" s="1"/>
  <c r="G171" i="2"/>
  <c r="G170" i="2" s="1"/>
  <c r="G169" i="2" s="1"/>
  <c r="F205" i="2"/>
  <c r="F204" i="2" s="1"/>
  <c r="F203" i="2" s="1"/>
  <c r="G114" i="2"/>
  <c r="F129" i="2"/>
  <c r="F128" i="2" s="1"/>
  <c r="F171" i="2"/>
  <c r="F170" i="2" s="1"/>
  <c r="F169" i="2" s="1"/>
  <c r="H129" i="2"/>
  <c r="H128" i="2" s="1"/>
  <c r="H123" i="2" s="1"/>
  <c r="H48" i="2"/>
  <c r="H42" i="2" s="1"/>
  <c r="H41" i="2" s="1"/>
  <c r="G205" i="2"/>
  <c r="G204" i="2" s="1"/>
  <c r="G203" i="2" s="1"/>
  <c r="H82" i="2"/>
  <c r="H81" i="2" s="1"/>
  <c r="H80" i="2" s="1"/>
  <c r="H79" i="2" s="1"/>
  <c r="F135" i="2"/>
  <c r="F134" i="2" s="1"/>
  <c r="H108" i="2"/>
  <c r="H185" i="2"/>
  <c r="H184" i="2" s="1"/>
  <c r="F66" i="2"/>
  <c r="F65" i="2" s="1"/>
  <c r="G135" i="2"/>
  <c r="G134" i="2" s="1"/>
  <c r="H171" i="2"/>
  <c r="H170" i="2" s="1"/>
  <c r="H169" i="2" s="1"/>
  <c r="F108" i="2"/>
  <c r="H114" i="2"/>
  <c r="H135" i="2"/>
  <c r="H134" i="2" s="1"/>
  <c r="F90" i="2"/>
  <c r="F89" i="2" s="1"/>
  <c r="F88" i="2" s="1"/>
  <c r="F87" i="2" s="1"/>
  <c r="G108" i="2"/>
  <c r="F151" i="2"/>
  <c r="G218" i="2"/>
  <c r="G211" i="2" s="1"/>
  <c r="G210" i="2" s="1"/>
  <c r="G151" i="2"/>
  <c r="F218" i="2"/>
  <c r="F211" i="2" s="1"/>
  <c r="F210" i="2" s="1"/>
  <c r="F43" i="2"/>
  <c r="G129" i="2"/>
  <c r="G128" i="2" s="1"/>
  <c r="G123" i="2" s="1"/>
  <c r="F185" i="2"/>
  <c r="F184" i="2" s="1"/>
  <c r="H208" i="2"/>
  <c r="H205" i="2" s="1"/>
  <c r="H204" i="2" s="1"/>
  <c r="H203" i="2" s="1"/>
  <c r="H218" i="2"/>
  <c r="H211" i="2" s="1"/>
  <c r="H210" i="2" s="1"/>
  <c r="H90" i="2"/>
  <c r="H89" i="2" s="1"/>
  <c r="H88" i="2" s="1"/>
  <c r="H87" i="2" s="1"/>
  <c r="H151" i="2"/>
  <c r="G185" i="2"/>
  <c r="G184" i="2" s="1"/>
  <c r="G90" i="2"/>
  <c r="G89" i="2" s="1"/>
  <c r="G88" i="2" s="1"/>
  <c r="G87" i="2" s="1"/>
  <c r="F114" i="2"/>
  <c r="F48" i="2"/>
  <c r="F82" i="2"/>
  <c r="F81" i="2" s="1"/>
  <c r="F80" i="2" s="1"/>
  <c r="F79" i="2" s="1"/>
  <c r="G48" i="2"/>
  <c r="G42" i="2" s="1"/>
  <c r="G41" i="2" s="1"/>
  <c r="G61" i="2"/>
  <c r="G80" i="2"/>
  <c r="G79" i="2" s="1"/>
  <c r="H66" i="2"/>
  <c r="H65" i="2" s="1"/>
  <c r="G66" i="2"/>
  <c r="G65" i="2" s="1"/>
  <c r="F126" i="2"/>
  <c r="F125" i="2" s="1"/>
  <c r="F124" i="2" s="1"/>
  <c r="F107" i="2" l="1"/>
  <c r="F106" i="2" s="1"/>
  <c r="F105" i="2" s="1"/>
  <c r="G179" i="2"/>
  <c r="F179" i="2"/>
  <c r="H179" i="2"/>
  <c r="H168" i="2"/>
  <c r="G168" i="2"/>
  <c r="F168" i="2"/>
  <c r="F143" i="2"/>
  <c r="H143" i="2"/>
  <c r="G143" i="2"/>
  <c r="F202" i="2"/>
  <c r="G107" i="2"/>
  <c r="G106" i="2" s="1"/>
  <c r="G105" i="2" s="1"/>
  <c r="H36" i="2"/>
  <c r="G202" i="2"/>
  <c r="F123" i="2"/>
  <c r="F122" i="2" s="1"/>
  <c r="H122" i="2"/>
  <c r="F42" i="2"/>
  <c r="F41" i="2" s="1"/>
  <c r="G122" i="2"/>
  <c r="H107" i="2"/>
  <c r="H106" i="2" s="1"/>
  <c r="H105" i="2" s="1"/>
  <c r="H202" i="2"/>
  <c r="G60" i="2"/>
  <c r="G78" i="2" l="1"/>
  <c r="F78" i="2"/>
  <c r="F36" i="2"/>
  <c r="H78" i="2"/>
  <c r="H35" i="2" s="1"/>
  <c r="H667" i="2" s="1"/>
  <c r="G36" i="2"/>
  <c r="G35" i="2" l="1"/>
  <c r="G667" i="2" s="1"/>
  <c r="F35" i="2"/>
  <c r="F667" i="2" s="1"/>
</calcChain>
</file>

<file path=xl/sharedStrings.xml><?xml version="1.0" encoding="utf-8"?>
<sst xmlns="http://schemas.openxmlformats.org/spreadsheetml/2006/main" count="2532" uniqueCount="608">
  <si>
    <t>тыс. рублей</t>
  </si>
  <si>
    <t>Наименование</t>
  </si>
  <si>
    <t>Код главы</t>
  </si>
  <si>
    <t>РПР</t>
  </si>
  <si>
    <t>ЦСР</t>
  </si>
  <si>
    <t>ВР</t>
  </si>
  <si>
    <t>Администрация города Благовещенска</t>
  </si>
  <si>
    <t>002</t>
  </si>
  <si>
    <t/>
  </si>
  <si>
    <t>Общегосударственные вопросы</t>
  </si>
  <si>
    <t>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</si>
  <si>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</si>
  <si>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</si>
  <si>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Непрограммные расходы</t>
  </si>
  <si>
    <t>00 0 00 00000</t>
  </si>
  <si>
    <t>Глава муниципального образования</t>
  </si>
  <si>
    <t>00 0 00 00010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</si>
  <si>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</si>
  <si>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Федерации, местных администраций </t>
    </r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</si>
  <si>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</si>
  <si>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</si>
  <si>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</si>
  <si>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</si>
  <si>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</si>
  <si>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</si>
  <si>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</si>
  <si>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</si>
  <si>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</si>
  <si>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</si>
  <si>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</si>
  <si>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00 1 00 87360</t>
  </si>
  <si>
    <t>100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</si>
  <si>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</si>
  <si>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00 1 00 87340</t>
  </si>
  <si>
    <t>200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</si>
  <si>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</si>
  <si>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 xml:space="preserve">002 </t>
  </si>
  <si>
    <t>00 1 00 88430</t>
  </si>
  <si>
    <t>Судебная система</t>
  </si>
  <si>
    <t>0105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</si>
  <si>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</si>
  <si>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00 1 00 51200</t>
  </si>
  <si>
    <t>Предоставление субсидий бюджетным, автономным
учреждениям и иным некоммерческим организациям</t>
  </si>
  <si>
    <t>Другие общегосударственные вопросы</t>
  </si>
  <si>
    <t>0113</t>
  </si>
  <si>
    <t>Мероприятия в сфере мобилизационной подготовки</t>
  </si>
  <si>
    <t>00 0 00 00091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</si>
  <si>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</si>
  <si>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</si>
  <si>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Расходы на обеспечение деятельности (оказание услуг, выполнение работ) муниципальных организаций  (учреждений)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</si>
  <si>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</si>
  <si>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</si>
  <si>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</si>
  <si>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</si>
  <si>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</si>
  <si>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</si>
  <si>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</si>
  <si>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</si>
  <si>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</si>
  <si>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</si>
  <si>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</si>
  <si>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</si>
  <si>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</si>
  <si>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</si>
  <si>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08 4 01 L1131</t>
  </si>
  <si>
    <t>Капитальные вложения в объекты государственной (муниципальной) собственности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</si>
  <si>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</t>
  </si>
  <si>
    <t>08 4 01 L1132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</si>
  <si>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</si>
  <si>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</si>
  <si>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</si>
  <si>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</si>
  <si>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</si>
  <si>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</si>
  <si>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</si>
  <si>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</si>
  <si>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Оказание поддержки бюджетам муниципальных образований, связанной с организацией транспортного обслуживания населения</t>
  </si>
  <si>
    <t>02 2 01 S0680</t>
  </si>
  <si>
    <t>Реализация инфраструктурных проектов, источником финансового обеспечения которых являются бюджетные кредиты</t>
  </si>
  <si>
    <t>02 2 01 S8100</t>
  </si>
  <si>
    <t>Приобретение бланков с защитой от подделки (карты маршрута регулярных перевозок)</t>
  </si>
  <si>
    <t>02 2 01 10620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</si>
  <si>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</si>
  <si>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</si>
  <si>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</si>
  <si>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</si>
  <si>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</si>
  <si>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</si>
  <si>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02 2 01 98100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</si>
  <si>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</si>
  <si>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</si>
  <si>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</si>
  <si>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</si>
  <si>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</si>
  <si>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</si>
  <si>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Осуществление дорожной деятельности в рамках реализации национального проекта «Безопасные качественные дороги»</t>
  </si>
  <si>
    <t>02 1 R1 89000</t>
  </si>
  <si>
    <t>Осуществление дорожной деятельности в рамках реализации национального проекта «Безопасные качественные дороги» (осуществление строительного контроля, авторского надзора)</t>
  </si>
  <si>
    <t>02 1 R1 89001</t>
  </si>
  <si>
    <t>Основное мероприятие "Развитие улично-дорожной сети города Благовещенска"</t>
  </si>
  <si>
    <t>02 1 01 00000</t>
  </si>
  <si>
    <t>02 1 01 10662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</si>
  <si>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</si>
  <si>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</si>
  <si>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</si>
  <si>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</si>
  <si>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</si>
  <si>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</si>
  <si>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</si>
  <si>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</si>
  <si>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</si>
  <si>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</si>
  <si>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</si>
  <si>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</si>
  <si>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</t>
  </si>
  <si>
    <t>09 1 03 55051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</si>
  <si>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</si>
  <si>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</si>
  <si>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</si>
  <si>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</si>
  <si>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</si>
  <si>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</si>
  <si>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</si>
  <si>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</si>
  <si>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</si>
  <si>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</si>
  <si>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</si>
  <si>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</si>
  <si>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</si>
  <si>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</si>
  <si>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Проведение комплексных кадастровых работ</t>
  </si>
  <si>
    <t>11 0 01 L5110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</si>
  <si>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</si>
  <si>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</si>
  <si>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</si>
  <si>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</si>
  <si>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</si>
  <si>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</si>
  <si>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</si>
  <si>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</si>
  <si>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</si>
  <si>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</si>
  <si>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</si>
  <si>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</si>
  <si>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</si>
  <si>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</si>
  <si>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Расходы, направленные на модернизацию коммунальной инфраструктуры</t>
  </si>
  <si>
    <t>03 1 01 S7400</t>
  </si>
  <si>
    <t xml:space="preserve">Благоустройство </t>
  </si>
  <si>
    <t>0503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</si>
  <si>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</si>
  <si>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Подпрограмма "Благоустройство территории города Благовещенска"</t>
  </si>
  <si>
    <t>03 4 00 00000</t>
  </si>
  <si>
    <t>Основное мероприятие "Развитие административного центра Амурской области"</t>
  </si>
  <si>
    <t>03 4 02 00000</t>
  </si>
  <si>
    <t>Поддержка административного центра Амурской области</t>
  </si>
  <si>
    <t>03 4 02 S0560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</si>
  <si>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</si>
  <si>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</si>
  <si>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Основное мероприятие "Региональный проект "Формирование комфортной городской среды"</t>
  </si>
  <si>
    <t>13 0 F2 00000</t>
  </si>
  <si>
    <t>Реализация  программ формирования современной городской среды</t>
  </si>
  <si>
    <t>13 0 F2 55550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</si>
  <si>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</si>
  <si>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</si>
  <si>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</si>
  <si>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</si>
  <si>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</si>
  <si>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Расходы на обеспечение деятельности (оказание услуг, выполнение работ) муниципальных организаций (учреждений)</t>
  </si>
  <si>
    <t>11 0 03 10590</t>
  </si>
  <si>
    <t>Образование</t>
  </si>
  <si>
    <t>0700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</si>
  <si>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</si>
  <si>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</si>
  <si>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</si>
  <si>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</si>
  <si>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</si>
  <si>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</si>
  <si>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</si>
  <si>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</si>
  <si>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</si>
  <si>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</si>
  <si>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</si>
  <si>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</si>
  <si>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</si>
  <si>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Предоставление субсидий бюджетным, автономным учреждениям и иным некоммерческим организациям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</si>
  <si>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</si>
  <si>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</si>
  <si>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</si>
  <si>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</si>
  <si>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</si>
  <si>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</si>
  <si>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</si>
  <si>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</si>
  <si>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</si>
  <si>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</si>
  <si>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</si>
  <si>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</si>
  <si>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</si>
  <si>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</si>
  <si>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</si>
  <si>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</si>
  <si>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</si>
  <si>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</si>
  <si>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</si>
  <si>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</si>
  <si>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</si>
  <si>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</si>
  <si>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</si>
  <si>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</si>
  <si>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</si>
  <si>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</si>
  <si>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</si>
  <si>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</si>
  <si>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</si>
  <si>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</si>
  <si>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</si>
  <si>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</si>
  <si>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</si>
  <si>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</si>
  <si>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</si>
  <si>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</si>
  <si>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</si>
  <si>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</si>
  <si>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</si>
  <si>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</si>
  <si>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</si>
  <si>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</si>
  <si>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Реализация мероприятий в сфере реабилитации и абилитации инвалидов</t>
  </si>
  <si>
    <t>06 0 01 L5140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</si>
  <si>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</si>
  <si>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</si>
  <si>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</si>
  <si>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</si>
  <si>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</si>
  <si>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</si>
  <si>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</si>
  <si>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</si>
  <si>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</si>
  <si>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</si>
  <si>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</si>
  <si>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</si>
  <si>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</si>
  <si>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</si>
  <si>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Основное мероприятие "Содействие развитию физической культуры и спорта инвалидов, лиц с ограниченными возможностями здоровья"</t>
  </si>
  <si>
    <t>06 0 05 00000</t>
  </si>
  <si>
    <t>06 0 05 L5140</t>
  </si>
  <si>
    <t>Спорт высших достижений</t>
  </si>
  <si>
    <t>1103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</si>
  <si>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</si>
  <si>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</si>
  <si>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</si>
  <si>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</si>
  <si>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</si>
  <si>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</si>
  <si>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</si>
  <si>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</si>
  <si>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</si>
  <si>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</si>
  <si>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</si>
  <si>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 xml:space="preserve">Управление ЖКХ администрации города Благовещенска </t>
  </si>
  <si>
    <t>005</t>
  </si>
  <si>
    <t>Сельское хозяйство и рыболовство</t>
  </si>
  <si>
    <t>0405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</si>
  <si>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</si>
  <si>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</si>
  <si>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</si>
  <si>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</si>
  <si>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</si>
  <si>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</si>
  <si>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</si>
  <si>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02 1 01 S1270</t>
  </si>
  <si>
    <t xml:space="preserve">Жилищное  хозяйство </t>
  </si>
  <si>
    <t>0501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</si>
  <si>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</si>
  <si>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</si>
  <si>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</si>
  <si>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</si>
  <si>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</si>
  <si>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</si>
  <si>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</si>
  <si>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</si>
  <si>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</si>
  <si>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</si>
  <si>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</si>
  <si>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</si>
  <si>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</si>
  <si>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</si>
  <si>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</si>
  <si>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1 01 S8192</t>
  </si>
  <si>
    <t>Выполнение работ по разработке схемы водоснабжения и водоотведения города Благовещенска</t>
  </si>
  <si>
    <t>03 1 01 10650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</si>
  <si>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</si>
  <si>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</si>
  <si>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</si>
  <si>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03 1 01 88590</t>
  </si>
  <si>
    <t>Субсидии юридическим лицам, предоставляющим населению услуги в отделениях бань</t>
  </si>
  <si>
    <t>03 1 02 60150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</si>
  <si>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</si>
  <si>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03 1 02 60360</t>
  </si>
  <si>
    <t>Расходы, направленные на ремонт общественных бань</t>
  </si>
  <si>
    <t>03 1 02 S9050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</si>
  <si>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</si>
  <si>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</si>
  <si>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</si>
  <si>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</si>
  <si>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</si>
  <si>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</si>
  <si>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</si>
  <si>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</si>
  <si>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</si>
  <si>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</si>
  <si>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</si>
  <si>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</si>
  <si>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</si>
  <si>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</si>
  <si>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>Основное мероприятие "Озеленение территории города Благовещенска"</t>
  </si>
  <si>
    <t>03 4 04 00000</t>
  </si>
  <si>
    <t>Обновление зеленой зоны города Благовещенска</t>
  </si>
  <si>
    <t>03 4 04 10800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</si>
  <si>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</si>
  <si>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</si>
  <si>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</si>
  <si>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</si>
  <si>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</si>
  <si>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</si>
  <si>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Охрана окружающей среды</t>
  </si>
  <si>
    <t>0600</t>
  </si>
  <si>
    <t>Другие вопросы в области охраны окружающей среды</t>
  </si>
  <si>
    <t>0605</t>
  </si>
  <si>
    <t>Субсидии казённым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</si>
  <si>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08 4 01 60291</t>
  </si>
  <si>
    <t>Комитет по управлению имуществом муниципального образования города Благовещенска</t>
  </si>
  <si>
    <t>012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</si>
  <si>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</si>
  <si>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</si>
  <si>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</si>
  <si>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</si>
  <si>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</si>
  <si>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</si>
  <si>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</si>
  <si>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</si>
  <si>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</si>
  <si>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</si>
  <si>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</si>
  <si>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</si>
  <si>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</si>
  <si>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</si>
  <si>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</si>
  <si>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</si>
  <si>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 1 F3 00000</t>
  </si>
  <si>
    <t xml:space="preserve">Обеспечение мероприятий по переселению граждан из аварийного жилищного фонда </t>
  </si>
  <si>
    <t>01 1 F3 67484</t>
  </si>
  <si>
    <t>Содержание и ремонт муниципального жилья</t>
  </si>
  <si>
    <t>01 4 01 60010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</si>
  <si>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</si>
  <si>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</si>
  <si>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Основное мероприятие "Обеспечение жильем граждан, состоящих на учёте в качестве нуждающихся в улучшении жилищных условий, в целях исполнения судебных решений"</t>
  </si>
  <si>
    <t>01 6 02 00000</t>
  </si>
  <si>
    <t>Приобретение квартир в муниципальную собственность по решениям суда</t>
  </si>
  <si>
    <t>01 6 02 70030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</si>
  <si>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</si>
  <si>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</si>
  <si>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</si>
  <si>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</si>
  <si>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</si>
  <si>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</si>
  <si>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</si>
  <si>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</si>
  <si>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</si>
  <si>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</si>
  <si>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</si>
  <si>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</si>
  <si>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</si>
  <si>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</si>
  <si>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</si>
  <si>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</si>
  <si>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</si>
  <si>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</si>
  <si>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 6 01 S0700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</si>
  <si>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</si>
  <si>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</si>
  <si>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</si>
  <si>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01 5 01 88180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</si>
  <si>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</si>
  <si>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</si>
  <si>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</si>
  <si>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>Благовещенская городская Дума</t>
  </si>
  <si>
    <t>001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</si>
  <si>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</si>
  <si>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</si>
  <si>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представительного органа муниципального образования</t>
  </si>
  <si>
    <t>00 0 00 00020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</si>
  <si>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</si>
  <si>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</si>
  <si>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</si>
  <si>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</si>
  <si>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</si>
  <si>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</si>
  <si>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Компенсация расходов, связанных с депутатской деятельностью</t>
  </si>
  <si>
    <t>00 0 00 00060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</si>
  <si>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</si>
  <si>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</si>
  <si>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00 0 00 80100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</si>
  <si>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</si>
  <si>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</si>
  <si>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</si>
  <si>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</si>
  <si>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</si>
  <si>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</si>
  <si>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</si>
  <si>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</si>
  <si>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</si>
  <si>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</si>
  <si>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</si>
  <si>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</si>
  <si>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</si>
  <si>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</si>
  <si>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</si>
  <si>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</si>
  <si>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</si>
  <si>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</si>
  <si>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</si>
  <si>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08 1 01 10340</t>
  </si>
  <si>
    <t>Закупка товаров, работ и услуг для обеспечения государственных(муниципальных) нужд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</si>
  <si>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</si>
  <si>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</si>
  <si>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</si>
  <si>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</si>
  <si>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</si>
  <si>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</si>
  <si>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</si>
  <si>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</si>
  <si>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</si>
  <si>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</si>
  <si>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</si>
  <si>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</si>
  <si>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</si>
  <si>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</si>
  <si>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</si>
  <si>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</si>
  <si>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</si>
  <si>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</si>
  <si>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Расходы на обеспечение деятельности (оказания услуг, выполнение работ) муниципальных организаций  (учреждений)</t>
  </si>
  <si>
    <t>08 5 01 10590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</si>
  <si>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</si>
  <si>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</si>
  <si>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</si>
  <si>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</si>
  <si>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</si>
  <si>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</si>
  <si>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</si>
  <si>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</si>
  <si>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</si>
  <si>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</si>
  <si>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</si>
  <si>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</si>
  <si>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04 1 01 S7740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</si>
  <si>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</si>
  <si>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</si>
  <si>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</si>
  <si>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04 1 01 88500</t>
  </si>
  <si>
    <t>600</t>
  </si>
  <si>
    <t>Основное мероприятие "Развитие инфраструктуры  дошкольного, общего и дополнительного образования"</t>
  </si>
  <si>
    <t>04 1 02 00000</t>
  </si>
  <si>
    <t>Благоустройство территорий дошкольных образовательных организаций</t>
  </si>
  <si>
    <t>04 1 02 S7650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</si>
  <si>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</si>
  <si>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</si>
  <si>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</si>
  <si>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</si>
  <si>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</si>
  <si>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</si>
  <si>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</si>
  <si>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</si>
  <si>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</si>
  <si>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</si>
  <si>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</si>
  <si>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</si>
  <si>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</si>
  <si>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</si>
  <si>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</si>
  <si>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</si>
  <si>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</si>
  <si>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</si>
  <si>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</si>
  <si>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</si>
  <si>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</si>
  <si>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04 1 01 53030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</si>
  <si>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</si>
  <si>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</si>
  <si>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</si>
  <si>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</si>
  <si>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</si>
  <si>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04 1 01 89020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</si>
  <si>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 программам основного общего и (или) среднего общего образования, принимающих участие в специальной военной операции)</t>
  </si>
  <si>
    <t>04 1 01 89040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</si>
  <si>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</si>
  <si>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</si>
  <si>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</si>
  <si>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</si>
  <si>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>Основное мероприятие "Региональный проект "Патриотическое воспитание граждан"</t>
  </si>
  <si>
    <t>04 1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</si>
  <si>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</si>
  <si>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ЕВ 51790</t>
  </si>
  <si>
    <t>Создание школьного кафе в общеобразовательных организациях области</t>
  </si>
  <si>
    <t>04 1 02 10920</t>
  </si>
  <si>
    <t>Организация и проведение мероприятий по благоустройству территорий общеобразовательных организаций</t>
  </si>
  <si>
    <t>04 1 02 S8570</t>
  </si>
  <si>
    <t>Развитие кадрового потенциала муниципальных организаций (учреждений)</t>
  </si>
  <si>
    <t>04 3 02 10020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</si>
  <si>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</si>
  <si>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</si>
  <si>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</si>
  <si>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</si>
  <si>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</si>
  <si>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</si>
  <si>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</si>
  <si>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</si>
  <si>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</si>
  <si>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</si>
  <si>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</si>
  <si>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04 1 01 87250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</si>
  <si>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обеспечения материальных средств для осуществления государственных полномочий)</t>
  </si>
  <si>
    <t>04 1 01 89030</t>
  </si>
  <si>
    <t>Подпрограмма  "Развитие системы защиты прав детей"</t>
  </si>
  <si>
    <t>04 2 00 00000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</si>
  <si>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</si>
  <si>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</si>
  <si>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</si>
  <si>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</si>
  <si>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</si>
  <si>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</si>
  <si>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</si>
  <si>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</si>
  <si>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</si>
  <si>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</si>
  <si>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"Организация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</si>
  <si>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</si>
  <si>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</si>
  <si>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</si>
  <si>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</si>
  <si>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</si>
  <si>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</si>
  <si>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</si>
  <si>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</si>
  <si>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</si>
  <si>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</si>
  <si>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</si>
  <si>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</si>
  <si>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</si>
  <si>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</si>
  <si>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</si>
  <si>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 xml:space="preserve">Управление  культуры администрации города Благовещенска </t>
  </si>
  <si>
    <t>008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</si>
  <si>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</si>
  <si>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</si>
  <si>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</si>
  <si>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</si>
  <si>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</si>
  <si>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</si>
  <si>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</si>
  <si>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</si>
  <si>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</si>
  <si>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</si>
  <si>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</si>
  <si>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</si>
  <si>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</si>
  <si>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</si>
  <si>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</si>
  <si>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</si>
  <si>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</si>
  <si>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</si>
  <si>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</si>
  <si>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</si>
  <si>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</si>
  <si>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</si>
  <si>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</si>
  <si>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</si>
  <si>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</si>
  <si>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>Субсидии юридическим лицам на финансовое обеспечение затрат, связанных с содержанием мест общего пользования в местах массового отдыха населения (парках)</t>
  </si>
  <si>
    <t>05 5 03 60352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</si>
  <si>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</si>
  <si>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</si>
  <si>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</si>
  <si>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</si>
  <si>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</si>
  <si>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</si>
  <si>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и созданию 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</si>
  <si>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</si>
  <si>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</si>
  <si>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</si>
  <si>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</si>
  <si>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</si>
  <si>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</si>
  <si>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</si>
  <si>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</si>
  <si>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</si>
  <si>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</si>
  <si>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</si>
  <si>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</si>
  <si>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Плановый период</t>
  </si>
  <si>
    <t>Итого</t>
  </si>
  <si>
    <t>городской Думы</t>
  </si>
  <si>
    <t>Приложение № 5</t>
  </si>
  <si>
    <t>к решению Благовещенской</t>
  </si>
  <si>
    <t>Автомобильная дорога по ул. Конная от ул. Пушкина до ул. Набережная, г. Благовещенск, Амурская область (прочие затраты)</t>
  </si>
  <si>
    <t>Ведомственная структура расходов городского бюджета  на 2024 год и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</si>
</sst>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trike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 Cyr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1" fillId="0" borderId="0"/>
    <xf numFmtId="0" fontId="9" fillId="0" borderId="0"/>
    <xf numFmtId="0" fontId="10" fillId="0" borderId="0"/>
  </cellStyleXfs>
  <cellXfs count="102">
    <xf numFmtId="0" fontId="0" fillId="0" borderId="0" xfId="0"/>
    <xf numFmtId="1" fontId="4" fillId="0" borderId="0" xfId="1" applyNumberFormat="1" applyFont="1" applyAlignment="1">
      <alignment vertical="top" wrapText="1"/>
    </xf>
    <xf numFmtId="1" fontId="2" fillId="0" borderId="0" xfId="1" applyNumberFormat="1" applyFont="1" applyAlignment="1">
      <alignment vertical="top" wrapText="1"/>
    </xf>
    <xf numFmtId="0" fontId="2" fillId="0" borderId="0" xfId="1" applyFont="1" applyAlignment="1">
      <alignment vertical="top" wrapText="1"/>
    </xf>
    <xf numFmtId="1" fontId="2" fillId="0" borderId="0" xfId="4" applyNumberFormat="1" applyFont="1" applyAlignment="1">
      <alignment horizontal="left" vertical="top" wrapText="1"/>
    </xf>
    <xf numFmtId="0" fontId="2" fillId="0" borderId="0" xfId="5" applyFont="1" applyAlignment="1">
      <alignment horizontal="center"/>
    </xf>
    <xf numFmtId="0" fontId="2" fillId="0" borderId="0" xfId="4" applyFont="1" applyAlignment="1">
      <alignment horizontal="left" vertical="top" wrapText="1"/>
    </xf>
    <xf numFmtId="1" fontId="2" fillId="0" borderId="0" xfId="3" applyNumberFormat="1" applyFont="1" applyAlignment="1">
      <alignment vertical="top" wrapText="1"/>
    </xf>
    <xf numFmtId="0" fontId="2" fillId="0" borderId="0" xfId="3" applyFont="1" applyAlignment="1">
      <alignment vertical="top" wrapText="1"/>
    </xf>
    <xf numFmtId="1" fontId="2" fillId="0" borderId="0" xfId="1" applyNumberFormat="1" applyFont="1" applyAlignment="1">
      <alignment horizontal="left" vertical="top" wrapText="1"/>
    </xf>
    <xf numFmtId="0" fontId="2" fillId="0" borderId="0" xfId="2" applyFont="1" applyAlignment="1">
      <alignment horizontal="left" vertical="top" wrapText="1"/>
    </xf>
    <xf numFmtId="0" fontId="2" fillId="0" borderId="0" xfId="5" applyFont="1" applyAlignment="1">
      <alignment vertical="top" wrapText="1"/>
    </xf>
    <xf numFmtId="1" fontId="2" fillId="0" borderId="0" xfId="3" applyNumberFormat="1" applyFont="1" applyAlignment="1">
      <alignment horizontal="left" vertical="top" wrapText="1"/>
    </xf>
    <xf numFmtId="0" fontId="2" fillId="0" borderId="0" xfId="5" applyFont="1" applyAlignment="1">
      <alignment vertical="top"/>
    </xf>
    <xf numFmtId="0" fontId="2" fillId="0" borderId="0" xfId="5" applyFont="1" applyAlignment="1">
      <alignment horizontal="center" vertical="top"/>
    </xf>
    <xf numFmtId="164" fontId="2" fillId="0" borderId="0" xfId="5" applyNumberFormat="1" applyFont="1" applyAlignment="1">
      <alignment horizontal="right" vertical="top"/>
    </xf>
    <xf numFmtId="164" fontId="2" fillId="0" borderId="0" xfId="5" applyNumberFormat="1" applyFont="1" applyAlignment="1">
      <alignment vertical="top"/>
    </xf>
    <xf numFmtId="0" fontId="2" fillId="0" borderId="0" xfId="5" applyFont="1"/>
    <xf numFmtId="1" fontId="4" fillId="0" borderId="0" xfId="1" applyNumberFormat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3" applyFont="1" applyAlignment="1">
      <alignment horizontal="left" vertical="top" wrapText="1"/>
    </xf>
    <xf numFmtId="0" fontId="2" fillId="0" borderId="0" xfId="5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2" fillId="0" borderId="0" xfId="1" applyNumberFormat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49" fontId="2" fillId="0" borderId="0" xfId="6" applyNumberFormat="1" applyFont="1" applyAlignment="1">
      <alignment horizontal="center" vertical="top"/>
    </xf>
    <xf numFmtId="164" fontId="4" fillId="0" borderId="0" xfId="2" applyNumberFormat="1" applyFont="1" applyAlignment="1">
      <alignment vertical="top"/>
    </xf>
    <xf numFmtId="1" fontId="2" fillId="2" borderId="0" xfId="1" applyNumberFormat="1" applyFont="1" applyFill="1" applyAlignment="1">
      <alignment horizontal="left" vertical="top" wrapText="1"/>
    </xf>
    <xf numFmtId="164" fontId="2" fillId="0" borderId="0" xfId="2" applyNumberFormat="1" applyFont="1" applyAlignment="1">
      <alignment vertical="top"/>
    </xf>
    <xf numFmtId="164" fontId="2" fillId="0" borderId="0" xfId="0" applyNumberFormat="1" applyFont="1" applyAlignment="1">
      <alignment horizontal="right" vertical="top"/>
    </xf>
    <xf numFmtId="49" fontId="2" fillId="0" borderId="0" xfId="3" applyNumberFormat="1" applyFont="1" applyAlignment="1">
      <alignment horizontal="center" vertical="top"/>
    </xf>
    <xf numFmtId="49" fontId="2" fillId="0" borderId="0" xfId="1" applyNumberFormat="1" applyFont="1" applyAlignment="1">
      <alignment horizontal="center" vertical="top" wrapText="1"/>
    </xf>
    <xf numFmtId="49" fontId="2" fillId="0" borderId="0" xfId="3" applyNumberFormat="1" applyFont="1" applyAlignment="1">
      <alignment horizontal="center" vertical="top" wrapText="1"/>
    </xf>
    <xf numFmtId="0" fontId="2" fillId="0" borderId="0" xfId="3" applyFont="1" applyAlignment="1">
      <alignment horizontal="center" vertical="top"/>
    </xf>
    <xf numFmtId="1" fontId="2" fillId="0" borderId="0" xfId="1" applyNumberFormat="1" applyFont="1" applyBorder="1" applyAlignment="1">
      <alignment horizontal="center" vertical="top" wrapText="1"/>
    </xf>
    <xf numFmtId="49" fontId="2" fillId="0" borderId="0" xfId="1" applyNumberFormat="1" applyFont="1" applyBorder="1" applyAlignment="1">
      <alignment horizontal="center" vertical="top" wrapText="1"/>
    </xf>
    <xf numFmtId="0" fontId="2" fillId="0" borderId="0" xfId="1" applyFont="1" applyBorder="1" applyAlignment="1">
      <alignment horizontal="center" vertical="top"/>
    </xf>
    <xf numFmtId="0" fontId="2" fillId="0" borderId="0" xfId="5" applyFont="1" applyBorder="1" applyAlignment="1">
      <alignment horizontal="center" vertical="top"/>
    </xf>
    <xf numFmtId="164" fontId="4" fillId="0" borderId="0" xfId="2" applyNumberFormat="1" applyFont="1" applyAlignment="1">
      <alignment horizontal="right" vertical="top"/>
    </xf>
    <xf numFmtId="1" fontId="2" fillId="0" borderId="0" xfId="1" applyNumberFormat="1" applyFont="1" applyAlignment="1">
      <alignment horizontal="center" vertical="top"/>
    </xf>
    <xf numFmtId="164" fontId="2" fillId="0" borderId="0" xfId="2" applyNumberFormat="1" applyFont="1" applyAlignment="1">
      <alignment horizontal="right" vertical="top"/>
    </xf>
    <xf numFmtId="49" fontId="2" fillId="0" borderId="0" xfId="4" applyNumberFormat="1" applyFont="1" applyAlignment="1">
      <alignment horizontal="center" vertical="top"/>
    </xf>
    <xf numFmtId="49" fontId="4" fillId="0" borderId="0" xfId="3" applyNumberFormat="1" applyFont="1" applyAlignment="1">
      <alignment horizontal="center" vertical="top"/>
    </xf>
    <xf numFmtId="49" fontId="2" fillId="0" borderId="0" xfId="5" applyNumberFormat="1" applyFont="1" applyAlignment="1">
      <alignment horizontal="center" vertical="top"/>
    </xf>
    <xf numFmtId="164" fontId="2" fillId="0" borderId="0" xfId="0" applyNumberFormat="1" applyFont="1" applyAlignment="1">
      <alignment vertical="top"/>
    </xf>
    <xf numFmtId="0" fontId="2" fillId="0" borderId="0" xfId="0" applyFont="1" applyAlignment="1">
      <alignment horizontal="center" vertical="top"/>
    </xf>
    <xf numFmtId="164" fontId="2" fillId="0" borderId="0" xfId="2" applyNumberFormat="1" applyFont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top"/>
    </xf>
    <xf numFmtId="164" fontId="8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left" vertical="top"/>
    </xf>
    <xf numFmtId="164" fontId="11" fillId="0" borderId="0" xfId="0" applyNumberFormat="1" applyFont="1" applyBorder="1"/>
    <xf numFmtId="164" fontId="2" fillId="0" borderId="0" xfId="5" applyNumberFormat="1" applyFont="1" applyBorder="1" applyAlignment="1">
      <alignment horizontal="right" vertical="top"/>
    </xf>
    <xf numFmtId="49" fontId="2" fillId="2" borderId="0" xfId="1" applyNumberFormat="1" applyFont="1" applyFill="1" applyAlignment="1">
      <alignment horizontal="center" vertical="top"/>
    </xf>
    <xf numFmtId="0" fontId="2" fillId="2" borderId="0" xfId="1" applyFont="1" applyFill="1" applyAlignment="1">
      <alignment horizontal="center" vertical="top"/>
    </xf>
    <xf numFmtId="164" fontId="2" fillId="2" borderId="0" xfId="2" applyNumberFormat="1" applyFont="1" applyFill="1" applyAlignment="1">
      <alignment horizontal="right" vertical="top"/>
    </xf>
    <xf numFmtId="164" fontId="2" fillId="2" borderId="0" xfId="0" applyNumberFormat="1" applyFont="1" applyFill="1" applyAlignment="1">
      <alignment vertical="top"/>
    </xf>
    <xf numFmtId="1" fontId="2" fillId="0" borderId="0" xfId="4" applyNumberFormat="1" applyFont="1" applyAlignment="1">
      <alignment vertical="top" wrapText="1"/>
    </xf>
    <xf numFmtId="0" fontId="2" fillId="0" borderId="0" xfId="4" applyFont="1" applyAlignment="1">
      <alignment horizontal="center" vertical="top"/>
    </xf>
    <xf numFmtId="4" fontId="2" fillId="0" borderId="0" xfId="7" applyNumberFormat="1" applyFont="1" applyAlignment="1">
      <alignment horizontal="left" vertical="top" wrapText="1"/>
    </xf>
    <xf numFmtId="49" fontId="2" fillId="0" borderId="0" xfId="7" applyNumberFormat="1" applyFont="1" applyAlignment="1">
      <alignment horizontal="center" vertical="top"/>
    </xf>
    <xf numFmtId="0" fontId="2" fillId="0" borderId="0" xfId="7" applyFont="1" applyAlignment="1">
      <alignment horizontal="center" vertical="top"/>
    </xf>
    <xf numFmtId="0" fontId="2" fillId="0" borderId="0" xfId="7" applyFont="1" applyAlignment="1">
      <alignment horizontal="left" vertical="top" wrapText="1"/>
    </xf>
    <xf numFmtId="1" fontId="2" fillId="0" borderId="0" xfId="7" applyNumberFormat="1" applyFont="1" applyAlignment="1">
      <alignment horizontal="left" vertical="top" wrapText="1"/>
    </xf>
    <xf numFmtId="1" fontId="2" fillId="0" borderId="0" xfId="1" applyNumberFormat="1" applyFont="1" applyFill="1" applyAlignment="1">
      <alignment horizontal="left" vertical="top" wrapText="1"/>
    </xf>
    <xf numFmtId="49" fontId="2" fillId="0" borderId="0" xfId="1" applyNumberFormat="1" applyFont="1" applyFill="1" applyAlignment="1">
      <alignment horizontal="center" vertical="top"/>
    </xf>
    <xf numFmtId="0" fontId="2" fillId="0" borderId="0" xfId="1" applyFont="1" applyFill="1" applyAlignment="1">
      <alignment horizontal="center" vertical="top"/>
    </xf>
    <xf numFmtId="164" fontId="2" fillId="0" borderId="0" xfId="2" applyNumberFormat="1" applyFont="1" applyFill="1" applyAlignment="1">
      <alignment horizontal="right" vertical="top"/>
    </xf>
    <xf numFmtId="0" fontId="2" fillId="0" borderId="0" xfId="0" applyFont="1" applyAlignment="1">
      <alignment vertical="top"/>
    </xf>
    <xf numFmtId="0" fontId="12" fillId="0" borderId="0" xfId="3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1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" fontId="2" fillId="0" borderId="0" xfId="3" applyNumberFormat="1" applyFont="1" applyAlignment="1">
      <alignment horizontal="left" vertical="top" wrapText="1"/>
    </xf>
    <xf numFmtId="2" fontId="2" fillId="0" borderId="0" xfId="3" applyNumberFormat="1" applyFont="1" applyAlignment="1">
      <alignment horizontal="left" vertical="top" wrapText="1"/>
    </xf>
    <xf numFmtId="49" fontId="2" fillId="2" borderId="0" xfId="3" applyNumberFormat="1" applyFont="1" applyFill="1" applyAlignment="1">
      <alignment horizontal="center" vertical="top"/>
    </xf>
    <xf numFmtId="0" fontId="2" fillId="2" borderId="0" xfId="3" applyFont="1" applyFill="1" applyAlignment="1">
      <alignment horizontal="center" vertical="top"/>
    </xf>
    <xf numFmtId="164" fontId="2" fillId="0" borderId="0" xfId="3" applyNumberFormat="1" applyFont="1" applyAlignment="1">
      <alignment horizontal="center" vertical="top"/>
    </xf>
    <xf numFmtId="49" fontId="2" fillId="2" borderId="0" xfId="1" applyNumberFormat="1" applyFont="1" applyFill="1" applyAlignment="1">
      <alignment horizontal="center" vertical="top" wrapText="1"/>
    </xf>
    <xf numFmtId="1" fontId="2" fillId="2" borderId="0" xfId="1" applyNumberFormat="1" applyFont="1" applyFill="1" applyAlignment="1">
      <alignment vertical="top" wrapText="1"/>
    </xf>
    <xf numFmtId="164" fontId="4" fillId="0" borderId="0" xfId="0" applyNumberFormat="1" applyFont="1" applyAlignment="1">
      <alignment horizontal="right" vertical="top"/>
    </xf>
    <xf numFmtId="0" fontId="7" fillId="0" borderId="0" xfId="5" applyFont="1" applyAlignment="1">
      <alignment vertical="top"/>
    </xf>
    <xf numFmtId="0" fontId="7" fillId="0" borderId="0" xfId="5" applyFont="1" applyAlignment="1">
      <alignment horizontal="center" vertical="top"/>
    </xf>
    <xf numFmtId="164" fontId="7" fillId="0" borderId="0" xfId="5" applyNumberFormat="1" applyFont="1" applyAlignment="1">
      <alignment horizontal="right" vertical="top"/>
    </xf>
    <xf numFmtId="0" fontId="7" fillId="0" borderId="0" xfId="5" applyFont="1"/>
    <xf numFmtId="0" fontId="2" fillId="0" borderId="0" xfId="3" applyFont="1" applyFill="1" applyAlignment="1">
      <alignment horizontal="left" vertical="top" wrapText="1"/>
    </xf>
    <xf numFmtId="1" fontId="4" fillId="0" borderId="0" xfId="1" applyNumberFormat="1" applyFont="1" applyFill="1" applyAlignment="1">
      <alignment horizontal="left" vertical="top" wrapText="1"/>
    </xf>
    <xf numFmtId="0" fontId="2" fillId="0" borderId="0" xfId="1" applyFont="1" applyFill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top" wrapText="1"/>
    </xf>
    <xf numFmtId="164" fontId="8" fillId="0" borderId="5" xfId="0" applyNumberFormat="1" applyFont="1" applyBorder="1" applyAlignment="1">
      <alignment horizontal="center" vertical="top" wrapText="1"/>
    </xf>
    <xf numFmtId="0" fontId="4" fillId="0" borderId="0" xfId="5" applyFont="1" applyAlignment="1">
      <alignment horizontal="center" vertical="top"/>
    </xf>
    <xf numFmtId="1" fontId="2" fillId="0" borderId="1" xfId="1" applyNumberFormat="1" applyFont="1" applyBorder="1" applyAlignment="1">
      <alignment horizontal="center" vertical="top" wrapText="1"/>
    </xf>
    <xf numFmtId="1" fontId="2" fillId="0" borderId="3" xfId="1" applyNumberFormat="1" applyFont="1" applyBorder="1" applyAlignment="1">
      <alignment horizontal="center" vertical="top" wrapText="1"/>
    </xf>
    <xf numFmtId="0" fontId="2" fillId="0" borderId="1" xfId="5" applyFont="1" applyBorder="1" applyAlignment="1">
      <alignment horizontal="center" vertical="top" wrapText="1"/>
    </xf>
    <xf numFmtId="0" fontId="2" fillId="0" borderId="3" xfId="5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49" fontId="2" fillId="0" borderId="3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/>
    </xf>
    <xf numFmtId="0" fontId="2" fillId="0" borderId="3" xfId="1" applyFont="1" applyBorder="1" applyAlignment="1">
      <alignment horizontal="center" vertical="top"/>
    </xf>
  </cellXfs>
  <cellStyles count="8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3 2" xfId="4" xr:uid="{00000000-0005-0000-0000-000003000000}"/>
    <cellStyle name="Обычный 4 2" xfId="5" xr:uid="{00000000-0005-0000-0000-000004000000}"/>
    <cellStyle name="Обычный 5" xfId="3" xr:uid="{00000000-0005-0000-0000-000005000000}"/>
    <cellStyle name="Обычный 6" xfId="2" xr:uid="{00000000-0005-0000-0000-000006000000}"/>
    <cellStyle name="Обычный_ноябрь 2003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H670"/>
  <sheetViews>
    <sheetView tabSelected="1" topLeftCell="A652" zoomScale="80" zoomScaleNormal="80" workbookViewId="0">
      <selection activeCell="F672" sqref="F672"/>
    </sheetView>
  </sheetViews>
  <sheetFormatPr defaultColWidth="9.140625" defaultRowHeight="15" outlineLevelRow="1" x14ac:dyDescent="0.25"/>
  <cols>
    <col min="1" max="1" width="48" style="13" customWidth="1"/>
    <col min="2" max="2" width="6.7109375" style="14" customWidth="1"/>
    <col min="3" max="3" width="7.140625" style="14" customWidth="1"/>
    <col min="4" max="4" width="14.7109375" style="14" customWidth="1"/>
    <col min="5" max="5" width="5.85546875" style="14" customWidth="1"/>
    <col min="6" max="6" width="13.7109375" style="15" customWidth="1"/>
    <col min="7" max="7" width="13" style="15" bestFit="1" customWidth="1"/>
    <col min="8" max="8" width="13" style="16" bestFit="1" customWidth="1"/>
    <col min="9" max="16384" width="9.140625" style="17"/>
  </cols>
  <sheetData>
    <row r="1" spans="1:8" x14ac:dyDescent="0.25">
      <c r="G1" s="51" t="s">
        <v>604</v>
      </c>
    </row>
    <row r="2" spans="1:8" ht="15.75" customHeight="1" x14ac:dyDescent="0.25">
      <c r="G2" s="51" t="s">
        <v>605</v>
      </c>
      <c r="H2" s="50"/>
    </row>
    <row r="3" spans="1:8" x14ac:dyDescent="0.25">
      <c r="G3" s="51" t="s">
        <v>603</v>
      </c>
    </row>
    <row r="4" spans="1:8" ht="15.75" x14ac:dyDescent="0.25">
      <c r="G4" s="50"/>
    </row>
    <row r="5" spans="1:8" x14ac:dyDescent="0.25">
      <c r="A5" s="93" t="s">
        <v>607</v>
      </c>
      <c r="B5" s="93"/>
      <c r="C5" s="93"/>
      <c r="D5" s="93"/>
      <c r="E5" s="93"/>
      <c r="F5" s="93"/>
      <c r="G5" s="93"/>
      <c r="H5" s="93"/>
    </row>
    <row r="7" spans="1:8" x14ac:dyDescent="0.25">
      <c r="H7" s="16" t="s">
        <v>0</v>
      </c>
    </row>
    <row r="8" spans="1:8" ht="26.25" customHeight="1" x14ac:dyDescent="0.25">
      <c r="A8" s="94" t="s">
        <v>1</v>
      </c>
      <c r="B8" s="96" t="s">
        <v>2</v>
      </c>
      <c r="C8" s="98" t="s">
        <v>3</v>
      </c>
      <c r="D8" s="98" t="s">
        <v>4</v>
      </c>
      <c r="E8" s="100" t="s">
        <v>5</v>
      </c>
      <c r="F8" s="89">
        <v>2024</v>
      </c>
      <c r="G8" s="91" t="s">
        <v>601</v>
      </c>
      <c r="H8" s="92"/>
    </row>
    <row r="9" spans="1:8" s="5" customFormat="1" ht="33.75" customHeight="1" x14ac:dyDescent="0.25">
      <c r="A9" s="95"/>
      <c r="B9" s="97"/>
      <c r="C9" s="99"/>
      <c r="D9" s="99"/>
      <c r="E9" s="101"/>
      <c r="F9" s="90"/>
      <c r="G9" s="48">
        <v>2025</v>
      </c>
      <c r="H9" s="49">
        <v>2026</v>
      </c>
    </row>
    <row r="10" spans="1:8" s="5" customFormat="1" x14ac:dyDescent="0.25">
      <c r="A10" s="18" t="s">
        <v>387</v>
      </c>
      <c r="B10" s="23" t="s">
        <v>388</v>
      </c>
      <c r="C10" s="24"/>
      <c r="D10" s="23"/>
      <c r="E10" s="25"/>
      <c r="F10" s="39">
        <f>F11+F29</f>
        <v>50009.3</v>
      </c>
      <c r="G10" s="39">
        <f t="shared" ref="G10:H10" si="0">G11+G29</f>
        <v>52137.8</v>
      </c>
      <c r="H10" s="39">
        <f t="shared" si="0"/>
        <v>53880.6</v>
      </c>
    </row>
    <row r="11" spans="1:8" s="5" customFormat="1" outlineLevel="1" x14ac:dyDescent="0.25">
      <c r="A11" s="9" t="s">
        <v>9</v>
      </c>
      <c r="B11" s="24" t="s">
        <v>388</v>
      </c>
      <c r="C11" s="24" t="s">
        <v>10</v>
      </c>
      <c r="D11" s="24"/>
      <c r="E11" s="25"/>
      <c r="F11" s="41">
        <f>F12+F25</f>
        <v>49721.9</v>
      </c>
      <c r="G11" s="41">
        <f t="shared" ref="G11:H11" si="1">G12+G25</f>
        <v>51850.400000000001</v>
      </c>
      <c r="H11" s="41">
        <f t="shared" si="1"/>
        <v>53593.2</v>
      </c>
    </row>
    <row r="12" spans="1:8" s="5" customFormat="1" ht="60" outlineLevel="1" x14ac:dyDescent="0.25">
      <c r="A12" s="9" t="s">
        <v>389</v>
      </c>
      <c r="B12" s="24" t="s">
        <v>388</v>
      </c>
      <c r="C12" s="24" t="s">
        <v>390</v>
      </c>
      <c r="D12" s="24"/>
      <c r="E12" s="25"/>
      <c r="F12" s="41">
        <f>F13</f>
        <v>49549.5</v>
      </c>
      <c r="G12" s="41">
        <f t="shared" ref="G12:H12" si="2">G13</f>
        <v>51678</v>
      </c>
      <c r="H12" s="41">
        <f t="shared" si="2"/>
        <v>53420.799999999996</v>
      </c>
    </row>
    <row r="13" spans="1:8" s="5" customFormat="1" outlineLevel="1" x14ac:dyDescent="0.25">
      <c r="A13" s="9" t="s">
        <v>13</v>
      </c>
      <c r="B13" s="24" t="s">
        <v>388</v>
      </c>
      <c r="C13" s="24" t="s">
        <v>390</v>
      </c>
      <c r="D13" s="24" t="s">
        <v>14</v>
      </c>
      <c r="E13" s="25"/>
      <c r="F13" s="41">
        <f>F14+F16+F18+F20+F23</f>
        <v>49549.5</v>
      </c>
      <c r="G13" s="41">
        <f t="shared" ref="G13:H13" si="3">G14+G16+G18+G20+G23</f>
        <v>51678</v>
      </c>
      <c r="H13" s="41">
        <f t="shared" si="3"/>
        <v>53420.799999999996</v>
      </c>
    </row>
    <row r="14" spans="1:8" s="5" customFormat="1" ht="30" outlineLevel="1" x14ac:dyDescent="0.25">
      <c r="A14" s="9" t="s">
        <v>391</v>
      </c>
      <c r="B14" s="24" t="s">
        <v>388</v>
      </c>
      <c r="C14" s="24" t="s">
        <v>390</v>
      </c>
      <c r="D14" s="24" t="s">
        <v>392</v>
      </c>
      <c r="E14" s="25"/>
      <c r="F14" s="41">
        <f>F15</f>
        <v>3669.4</v>
      </c>
      <c r="G14" s="41">
        <f t="shared" ref="G14:H14" si="4">G15</f>
        <v>3816.2</v>
      </c>
      <c r="H14" s="41">
        <f t="shared" si="4"/>
        <v>3968.9</v>
      </c>
    </row>
    <row r="15" spans="1:8" s="5" customFormat="1" ht="75" outlineLevel="1" x14ac:dyDescent="0.25">
      <c r="A15" s="9" t="s">
        <v>17</v>
      </c>
      <c r="B15" s="24" t="s">
        <v>388</v>
      </c>
      <c r="C15" s="24" t="s">
        <v>390</v>
      </c>
      <c r="D15" s="24" t="s">
        <v>392</v>
      </c>
      <c r="E15" s="25">
        <v>100</v>
      </c>
      <c r="F15" s="41">
        <v>3669.4</v>
      </c>
      <c r="G15" s="41">
        <v>3816.2</v>
      </c>
      <c r="H15" s="45">
        <v>3968.9</v>
      </c>
    </row>
    <row r="16" spans="1:8" s="5" customFormat="1" ht="30" outlineLevel="1" x14ac:dyDescent="0.25">
      <c r="A16" s="9" t="s">
        <v>393</v>
      </c>
      <c r="B16" s="24" t="s">
        <v>388</v>
      </c>
      <c r="C16" s="24" t="s">
        <v>390</v>
      </c>
      <c r="D16" s="24" t="s">
        <v>394</v>
      </c>
      <c r="E16" s="25"/>
      <c r="F16" s="41">
        <f>F17</f>
        <v>2994.3</v>
      </c>
      <c r="G16" s="41">
        <f t="shared" ref="G16:H16" si="5">G17</f>
        <v>3114.1</v>
      </c>
      <c r="H16" s="41">
        <f t="shared" si="5"/>
        <v>3238.6</v>
      </c>
    </row>
    <row r="17" spans="1:8" s="5" customFormat="1" ht="75" outlineLevel="1" x14ac:dyDescent="0.25">
      <c r="A17" s="9" t="s">
        <v>17</v>
      </c>
      <c r="B17" s="24" t="s">
        <v>388</v>
      </c>
      <c r="C17" s="24" t="s">
        <v>390</v>
      </c>
      <c r="D17" s="24" t="s">
        <v>394</v>
      </c>
      <c r="E17" s="25">
        <v>100</v>
      </c>
      <c r="F17" s="41">
        <v>2994.3</v>
      </c>
      <c r="G17" s="41">
        <v>3114.1</v>
      </c>
      <c r="H17" s="45">
        <v>3238.6</v>
      </c>
    </row>
    <row r="18" spans="1:8" s="5" customFormat="1" ht="30" outlineLevel="1" x14ac:dyDescent="0.25">
      <c r="A18" s="9" t="s">
        <v>395</v>
      </c>
      <c r="B18" s="24" t="s">
        <v>388</v>
      </c>
      <c r="C18" s="24" t="s">
        <v>390</v>
      </c>
      <c r="D18" s="24" t="s">
        <v>396</v>
      </c>
      <c r="E18" s="25"/>
      <c r="F18" s="41">
        <f>F19</f>
        <v>2783.7</v>
      </c>
      <c r="G18" s="41">
        <f t="shared" ref="G18:H18" si="6">G19</f>
        <v>2895.1</v>
      </c>
      <c r="H18" s="41">
        <f t="shared" si="6"/>
        <v>3010.9</v>
      </c>
    </row>
    <row r="19" spans="1:8" s="5" customFormat="1" ht="75" outlineLevel="1" x14ac:dyDescent="0.25">
      <c r="A19" s="9" t="s">
        <v>17</v>
      </c>
      <c r="B19" s="24" t="s">
        <v>388</v>
      </c>
      <c r="C19" s="24" t="s">
        <v>390</v>
      </c>
      <c r="D19" s="24" t="s">
        <v>396</v>
      </c>
      <c r="E19" s="25">
        <v>100</v>
      </c>
      <c r="F19" s="41">
        <v>2783.7</v>
      </c>
      <c r="G19" s="41">
        <v>2895.1</v>
      </c>
      <c r="H19" s="45">
        <v>3010.9</v>
      </c>
    </row>
    <row r="20" spans="1:8" s="5" customFormat="1" ht="30" outlineLevel="1" x14ac:dyDescent="0.25">
      <c r="A20" s="19" t="s">
        <v>397</v>
      </c>
      <c r="B20" s="24" t="s">
        <v>388</v>
      </c>
      <c r="C20" s="24" t="s">
        <v>390</v>
      </c>
      <c r="D20" s="24" t="s">
        <v>398</v>
      </c>
      <c r="E20" s="25"/>
      <c r="F20" s="41">
        <f>F21+F22</f>
        <v>25220.100000000002</v>
      </c>
      <c r="G20" s="41">
        <f t="shared" ref="G20:H20" si="7">G21+G22</f>
        <v>26375.5</v>
      </c>
      <c r="H20" s="41">
        <f t="shared" si="7"/>
        <v>27106.3</v>
      </c>
    </row>
    <row r="21" spans="1:8" s="5" customFormat="1" ht="75" outlineLevel="1" x14ac:dyDescent="0.25">
      <c r="A21" s="9" t="s">
        <v>17</v>
      </c>
      <c r="B21" s="24" t="s">
        <v>388</v>
      </c>
      <c r="C21" s="24" t="s">
        <v>390</v>
      </c>
      <c r="D21" s="24" t="s">
        <v>398</v>
      </c>
      <c r="E21" s="25">
        <v>100</v>
      </c>
      <c r="F21" s="41">
        <v>24375.9</v>
      </c>
      <c r="G21" s="41">
        <v>25358.6</v>
      </c>
      <c r="H21" s="45">
        <v>26369.5</v>
      </c>
    </row>
    <row r="22" spans="1:8" s="5" customFormat="1" ht="30" outlineLevel="1" x14ac:dyDescent="0.25">
      <c r="A22" s="9" t="s">
        <v>22</v>
      </c>
      <c r="B22" s="24" t="s">
        <v>388</v>
      </c>
      <c r="C22" s="24" t="s">
        <v>390</v>
      </c>
      <c r="D22" s="24" t="s">
        <v>398</v>
      </c>
      <c r="E22" s="25">
        <v>200</v>
      </c>
      <c r="F22" s="41">
        <v>844.2</v>
      </c>
      <c r="G22" s="41">
        <v>1016.9</v>
      </c>
      <c r="H22" s="45">
        <v>736.8</v>
      </c>
    </row>
    <row r="23" spans="1:8" s="5" customFormat="1" ht="30" outlineLevel="1" x14ac:dyDescent="0.25">
      <c r="A23" s="9" t="s">
        <v>399</v>
      </c>
      <c r="B23" s="24" t="s">
        <v>388</v>
      </c>
      <c r="C23" s="24" t="s">
        <v>390</v>
      </c>
      <c r="D23" s="24" t="s">
        <v>400</v>
      </c>
      <c r="E23" s="25"/>
      <c r="F23" s="41">
        <f>F24</f>
        <v>14882</v>
      </c>
      <c r="G23" s="41">
        <f t="shared" ref="G23:H23" si="8">G24</f>
        <v>15477.1</v>
      </c>
      <c r="H23" s="41">
        <f t="shared" si="8"/>
        <v>16096.1</v>
      </c>
    </row>
    <row r="24" spans="1:8" s="5" customFormat="1" ht="75" outlineLevel="1" x14ac:dyDescent="0.25">
      <c r="A24" s="9" t="s">
        <v>17</v>
      </c>
      <c r="B24" s="24" t="s">
        <v>388</v>
      </c>
      <c r="C24" s="24" t="s">
        <v>390</v>
      </c>
      <c r="D24" s="24" t="s">
        <v>400</v>
      </c>
      <c r="E24" s="25">
        <v>100</v>
      </c>
      <c r="F24" s="41">
        <v>14882</v>
      </c>
      <c r="G24" s="41">
        <v>15477.1</v>
      </c>
      <c r="H24" s="45">
        <v>16096.1</v>
      </c>
    </row>
    <row r="25" spans="1:8" s="5" customFormat="1" outlineLevel="1" x14ac:dyDescent="0.25">
      <c r="A25" s="9" t="s">
        <v>43</v>
      </c>
      <c r="B25" s="24" t="s">
        <v>388</v>
      </c>
      <c r="C25" s="24" t="s">
        <v>44</v>
      </c>
      <c r="D25" s="24"/>
      <c r="E25" s="25"/>
      <c r="F25" s="41">
        <f>F26</f>
        <v>172.4</v>
      </c>
      <c r="G25" s="41">
        <f t="shared" ref="G25:H27" si="9">G26</f>
        <v>172.4</v>
      </c>
      <c r="H25" s="41">
        <f t="shared" si="9"/>
        <v>172.4</v>
      </c>
    </row>
    <row r="26" spans="1:8" s="5" customFormat="1" outlineLevel="1" x14ac:dyDescent="0.25">
      <c r="A26" s="9" t="s">
        <v>13</v>
      </c>
      <c r="B26" s="24" t="s">
        <v>388</v>
      </c>
      <c r="C26" s="24" t="s">
        <v>44</v>
      </c>
      <c r="D26" s="24" t="s">
        <v>14</v>
      </c>
      <c r="E26" s="25"/>
      <c r="F26" s="41">
        <f>F27</f>
        <v>172.4</v>
      </c>
      <c r="G26" s="41">
        <f t="shared" si="9"/>
        <v>172.4</v>
      </c>
      <c r="H26" s="41">
        <f t="shared" si="9"/>
        <v>172.4</v>
      </c>
    </row>
    <row r="27" spans="1:8" s="5" customFormat="1" ht="45" outlineLevel="1" x14ac:dyDescent="0.25">
      <c r="A27" s="9" t="s">
        <v>47</v>
      </c>
      <c r="B27" s="24" t="s">
        <v>388</v>
      </c>
      <c r="C27" s="24" t="s">
        <v>44</v>
      </c>
      <c r="D27" s="24" t="s">
        <v>48</v>
      </c>
      <c r="E27" s="25"/>
      <c r="F27" s="41">
        <f>F28</f>
        <v>172.4</v>
      </c>
      <c r="G27" s="41">
        <f t="shared" si="9"/>
        <v>172.4</v>
      </c>
      <c r="H27" s="41">
        <f t="shared" si="9"/>
        <v>172.4</v>
      </c>
    </row>
    <row r="28" spans="1:8" s="5" customFormat="1" ht="30" outlineLevel="1" x14ac:dyDescent="0.25">
      <c r="A28" s="9" t="s">
        <v>23</v>
      </c>
      <c r="B28" s="24" t="s">
        <v>388</v>
      </c>
      <c r="C28" s="24" t="s">
        <v>44</v>
      </c>
      <c r="D28" s="24" t="s">
        <v>48</v>
      </c>
      <c r="E28" s="25">
        <v>300</v>
      </c>
      <c r="F28" s="41">
        <v>172.4</v>
      </c>
      <c r="G28" s="41">
        <v>172.4</v>
      </c>
      <c r="H28" s="45">
        <v>172.4</v>
      </c>
    </row>
    <row r="29" spans="1:8" s="5" customFormat="1" outlineLevel="1" x14ac:dyDescent="0.25">
      <c r="A29" s="9" t="s">
        <v>186</v>
      </c>
      <c r="B29" s="24" t="s">
        <v>388</v>
      </c>
      <c r="C29" s="24" t="s">
        <v>187</v>
      </c>
      <c r="D29" s="24"/>
      <c r="E29" s="25"/>
      <c r="F29" s="41">
        <f>F30</f>
        <v>287.39999999999998</v>
      </c>
      <c r="G29" s="41">
        <f t="shared" ref="G29:H32" si="10">G30</f>
        <v>287.39999999999998</v>
      </c>
      <c r="H29" s="41">
        <f t="shared" si="10"/>
        <v>287.39999999999998</v>
      </c>
    </row>
    <row r="30" spans="1:8" s="5" customFormat="1" outlineLevel="1" x14ac:dyDescent="0.25">
      <c r="A30" s="9" t="s">
        <v>192</v>
      </c>
      <c r="B30" s="24" t="s">
        <v>388</v>
      </c>
      <c r="C30" s="24">
        <v>1003</v>
      </c>
      <c r="D30" s="24"/>
      <c r="E30" s="25"/>
      <c r="F30" s="41">
        <f>F31</f>
        <v>287.39999999999998</v>
      </c>
      <c r="G30" s="41">
        <f t="shared" si="10"/>
        <v>287.39999999999998</v>
      </c>
      <c r="H30" s="41">
        <f t="shared" si="10"/>
        <v>287.39999999999998</v>
      </c>
    </row>
    <row r="31" spans="1:8" s="5" customFormat="1" outlineLevel="1" x14ac:dyDescent="0.25">
      <c r="A31" s="9" t="s">
        <v>13</v>
      </c>
      <c r="B31" s="24" t="s">
        <v>388</v>
      </c>
      <c r="C31" s="24" t="s">
        <v>193</v>
      </c>
      <c r="D31" s="24" t="s">
        <v>14</v>
      </c>
      <c r="E31" s="25"/>
      <c r="F31" s="41">
        <f>F32</f>
        <v>287.39999999999998</v>
      </c>
      <c r="G31" s="41">
        <f t="shared" si="10"/>
        <v>287.39999999999998</v>
      </c>
      <c r="H31" s="41">
        <f t="shared" si="10"/>
        <v>287.39999999999998</v>
      </c>
    </row>
    <row r="32" spans="1:8" s="5" customFormat="1" ht="45" outlineLevel="1" x14ac:dyDescent="0.25">
      <c r="A32" s="19" t="s">
        <v>401</v>
      </c>
      <c r="B32" s="24" t="s">
        <v>402</v>
      </c>
      <c r="C32" s="24" t="s">
        <v>193</v>
      </c>
      <c r="D32" s="24" t="s">
        <v>403</v>
      </c>
      <c r="E32" s="25"/>
      <c r="F32" s="41">
        <f>F33</f>
        <v>287.39999999999998</v>
      </c>
      <c r="G32" s="41">
        <f t="shared" si="10"/>
        <v>287.39999999999998</v>
      </c>
      <c r="H32" s="41">
        <f t="shared" si="10"/>
        <v>287.39999999999998</v>
      </c>
    </row>
    <row r="33" spans="1:8" s="5" customFormat="1" ht="30" outlineLevel="1" x14ac:dyDescent="0.25">
      <c r="A33" s="9" t="s">
        <v>23</v>
      </c>
      <c r="B33" s="24" t="s">
        <v>388</v>
      </c>
      <c r="C33" s="24" t="s">
        <v>193</v>
      </c>
      <c r="D33" s="24" t="s">
        <v>403</v>
      </c>
      <c r="E33" s="25">
        <v>300</v>
      </c>
      <c r="F33" s="41">
        <v>287.39999999999998</v>
      </c>
      <c r="G33" s="41">
        <v>287.39999999999998</v>
      </c>
      <c r="H33" s="45">
        <v>287.39999999999998</v>
      </c>
    </row>
    <row r="34" spans="1:8" s="5" customFormat="1" x14ac:dyDescent="0.25">
      <c r="A34" s="35"/>
      <c r="B34" s="22"/>
      <c r="C34" s="36"/>
      <c r="D34" s="36"/>
      <c r="E34" s="37"/>
      <c r="F34" s="38"/>
      <c r="G34" s="38"/>
      <c r="H34" s="38"/>
    </row>
    <row r="35" spans="1:8" x14ac:dyDescent="0.25">
      <c r="A35" s="1" t="s">
        <v>6</v>
      </c>
      <c r="B35" s="23" t="s">
        <v>7</v>
      </c>
      <c r="C35" s="24" t="s">
        <v>8</v>
      </c>
      <c r="D35" s="23"/>
      <c r="E35" s="25"/>
      <c r="F35" s="39">
        <f>F36+F78+F143+F168+F179+F202+F236+F241</f>
        <v>3198718.5000000005</v>
      </c>
      <c r="G35" s="39">
        <f>G36+G78+G143+G168+G179+G202+G236+G241</f>
        <v>1586191.0999999999</v>
      </c>
      <c r="H35" s="39">
        <f>H36+H78+H143+H168+H179+H202+H236+H241</f>
        <v>1274651.4000000001</v>
      </c>
    </row>
    <row r="36" spans="1:8" outlineLevel="1" x14ac:dyDescent="0.25">
      <c r="A36" s="2" t="s">
        <v>9</v>
      </c>
      <c r="B36" s="40" t="s">
        <v>7</v>
      </c>
      <c r="C36" s="24" t="s">
        <v>10</v>
      </c>
      <c r="D36" s="40"/>
      <c r="E36" s="25"/>
      <c r="F36" s="41">
        <f>F37+F41+F60+F65</f>
        <v>557253.69999999995</v>
      </c>
      <c r="G36" s="41">
        <f>G37+G41+G60+G65</f>
        <v>583028.80000000005</v>
      </c>
      <c r="H36" s="41">
        <f>H37+H41+H60+H65</f>
        <v>595228.30000000005</v>
      </c>
    </row>
    <row r="37" spans="1:8" ht="45" outlineLevel="1" x14ac:dyDescent="0.25">
      <c r="A37" s="2" t="s">
        <v>11</v>
      </c>
      <c r="B37" s="24" t="s">
        <v>7</v>
      </c>
      <c r="C37" s="24" t="s">
        <v>12</v>
      </c>
      <c r="D37" s="24"/>
      <c r="E37" s="25"/>
      <c r="F37" s="41">
        <f t="shared" ref="F37:H39" si="11">F38</f>
        <v>3669.4</v>
      </c>
      <c r="G37" s="41">
        <f t="shared" si="11"/>
        <v>3816.2</v>
      </c>
      <c r="H37" s="41">
        <f t="shared" si="11"/>
        <v>3968.9</v>
      </c>
    </row>
    <row r="38" spans="1:8" outlineLevel="1" x14ac:dyDescent="0.25">
      <c r="A38" s="2" t="s">
        <v>13</v>
      </c>
      <c r="B38" s="24" t="s">
        <v>7</v>
      </c>
      <c r="C38" s="24" t="s">
        <v>12</v>
      </c>
      <c r="D38" s="24" t="s">
        <v>14</v>
      </c>
      <c r="E38" s="25"/>
      <c r="F38" s="41">
        <f t="shared" si="11"/>
        <v>3669.4</v>
      </c>
      <c r="G38" s="41">
        <f t="shared" si="11"/>
        <v>3816.2</v>
      </c>
      <c r="H38" s="41">
        <f t="shared" si="11"/>
        <v>3968.9</v>
      </c>
    </row>
    <row r="39" spans="1:8" outlineLevel="1" x14ac:dyDescent="0.25">
      <c r="A39" s="2" t="s">
        <v>15</v>
      </c>
      <c r="B39" s="24" t="s">
        <v>7</v>
      </c>
      <c r="C39" s="24" t="s">
        <v>12</v>
      </c>
      <c r="D39" s="24" t="s">
        <v>16</v>
      </c>
      <c r="E39" s="25"/>
      <c r="F39" s="41">
        <f t="shared" si="11"/>
        <v>3669.4</v>
      </c>
      <c r="G39" s="41">
        <f t="shared" si="11"/>
        <v>3816.2</v>
      </c>
      <c r="H39" s="41">
        <f t="shared" si="11"/>
        <v>3968.9</v>
      </c>
    </row>
    <row r="40" spans="1:8" ht="75" outlineLevel="1" x14ac:dyDescent="0.25">
      <c r="A40" s="2" t="s">
        <v>17</v>
      </c>
      <c r="B40" s="24" t="s">
        <v>7</v>
      </c>
      <c r="C40" s="24" t="s">
        <v>12</v>
      </c>
      <c r="D40" s="24" t="s">
        <v>16</v>
      </c>
      <c r="E40" s="25">
        <v>100</v>
      </c>
      <c r="F40" s="41">
        <v>3669.4</v>
      </c>
      <c r="G40" s="41">
        <v>3816.2</v>
      </c>
      <c r="H40" s="16">
        <v>3968.9</v>
      </c>
    </row>
    <row r="41" spans="1:8" ht="60" outlineLevel="1" x14ac:dyDescent="0.25">
      <c r="A41" s="2" t="s">
        <v>18</v>
      </c>
      <c r="B41" s="24" t="s">
        <v>7</v>
      </c>
      <c r="C41" s="24" t="s">
        <v>19</v>
      </c>
      <c r="D41" s="24"/>
      <c r="E41" s="25"/>
      <c r="F41" s="41">
        <f t="shared" ref="F41:H41" si="12">F42</f>
        <v>349778.89999999997</v>
      </c>
      <c r="G41" s="41">
        <f t="shared" si="12"/>
        <v>365261.3</v>
      </c>
      <c r="H41" s="41">
        <f t="shared" si="12"/>
        <v>376869</v>
      </c>
    </row>
    <row r="42" spans="1:8" outlineLevel="1" x14ac:dyDescent="0.25">
      <c r="A42" s="2" t="s">
        <v>13</v>
      </c>
      <c r="B42" s="24" t="s">
        <v>7</v>
      </c>
      <c r="C42" s="24" t="s">
        <v>19</v>
      </c>
      <c r="D42" s="24" t="s">
        <v>14</v>
      </c>
      <c r="E42" s="25"/>
      <c r="F42" s="41">
        <f>F43+F48</f>
        <v>349778.89999999997</v>
      </c>
      <c r="G42" s="41">
        <f t="shared" ref="G42:H42" si="13">G43+G48</f>
        <v>365261.3</v>
      </c>
      <c r="H42" s="41">
        <f t="shared" si="13"/>
        <v>376869</v>
      </c>
    </row>
    <row r="43" spans="1:8" ht="45" outlineLevel="1" x14ac:dyDescent="0.25">
      <c r="A43" s="3" t="s">
        <v>20</v>
      </c>
      <c r="B43" s="24" t="s">
        <v>7</v>
      </c>
      <c r="C43" s="24" t="s">
        <v>19</v>
      </c>
      <c r="D43" s="24" t="s">
        <v>21</v>
      </c>
      <c r="E43" s="25"/>
      <c r="F43" s="41">
        <f>F44+F45+F46+F47</f>
        <v>334005.3</v>
      </c>
      <c r="G43" s="41">
        <f t="shared" ref="G43:H43" si="14">G44+G45+G46+G47</f>
        <v>348129.2</v>
      </c>
      <c r="H43" s="41">
        <f t="shared" si="14"/>
        <v>359812.8</v>
      </c>
    </row>
    <row r="44" spans="1:8" ht="75" outlineLevel="1" x14ac:dyDescent="0.25">
      <c r="A44" s="2" t="s">
        <v>17</v>
      </c>
      <c r="B44" s="24" t="s">
        <v>7</v>
      </c>
      <c r="C44" s="24" t="s">
        <v>19</v>
      </c>
      <c r="D44" s="24" t="s">
        <v>21</v>
      </c>
      <c r="E44" s="25">
        <v>100</v>
      </c>
      <c r="F44" s="41">
        <f>312731+200</f>
        <v>312931</v>
      </c>
      <c r="G44" s="41">
        <v>325591.40000000002</v>
      </c>
      <c r="H44" s="16">
        <v>339126.7</v>
      </c>
    </row>
    <row r="45" spans="1:8" ht="30" outlineLevel="1" x14ac:dyDescent="0.25">
      <c r="A45" s="2" t="s">
        <v>22</v>
      </c>
      <c r="B45" s="24" t="s">
        <v>7</v>
      </c>
      <c r="C45" s="24" t="s">
        <v>19</v>
      </c>
      <c r="D45" s="24" t="s">
        <v>21</v>
      </c>
      <c r="E45" s="25">
        <v>200</v>
      </c>
      <c r="F45" s="41">
        <f>18557.3-200</f>
        <v>18357.3</v>
      </c>
      <c r="G45" s="41">
        <v>19293.2</v>
      </c>
      <c r="H45" s="16">
        <v>18225.3</v>
      </c>
    </row>
    <row r="46" spans="1:8" ht="30" outlineLevel="1" x14ac:dyDescent="0.25">
      <c r="A46" s="2" t="s">
        <v>23</v>
      </c>
      <c r="B46" s="24" t="s">
        <v>7</v>
      </c>
      <c r="C46" s="24" t="s">
        <v>19</v>
      </c>
      <c r="D46" s="24" t="s">
        <v>21</v>
      </c>
      <c r="E46" s="25">
        <v>300</v>
      </c>
      <c r="F46" s="41">
        <v>1000</v>
      </c>
      <c r="G46" s="41">
        <v>1000</v>
      </c>
      <c r="H46" s="16">
        <v>1000</v>
      </c>
    </row>
    <row r="47" spans="1:8" outlineLevel="1" x14ac:dyDescent="0.25">
      <c r="A47" s="3" t="s">
        <v>24</v>
      </c>
      <c r="B47" s="24" t="s">
        <v>7</v>
      </c>
      <c r="C47" s="24" t="s">
        <v>19</v>
      </c>
      <c r="D47" s="24" t="s">
        <v>21</v>
      </c>
      <c r="E47" s="25">
        <v>800</v>
      </c>
      <c r="F47" s="41">
        <v>1717</v>
      </c>
      <c r="G47" s="41">
        <v>2244.6</v>
      </c>
      <c r="H47" s="16">
        <v>1460.8</v>
      </c>
    </row>
    <row r="48" spans="1:8" ht="30" outlineLevel="1" x14ac:dyDescent="0.25">
      <c r="A48" s="3" t="s">
        <v>25</v>
      </c>
      <c r="B48" s="31" t="s">
        <v>7</v>
      </c>
      <c r="C48" s="31" t="s">
        <v>19</v>
      </c>
      <c r="D48" s="31" t="s">
        <v>26</v>
      </c>
      <c r="E48" s="24"/>
      <c r="F48" s="41">
        <f>F49+F52+F54+F57</f>
        <v>15773.599999999999</v>
      </c>
      <c r="G48" s="41">
        <f t="shared" ref="G48:H48" si="15">G49+G52+G54+G57</f>
        <v>17132.099999999999</v>
      </c>
      <c r="H48" s="41">
        <f t="shared" si="15"/>
        <v>17056.2</v>
      </c>
    </row>
    <row r="49" spans="1:8" ht="90" outlineLevel="1" x14ac:dyDescent="0.25">
      <c r="A49" s="2" t="s">
        <v>27</v>
      </c>
      <c r="B49" s="24" t="s">
        <v>7</v>
      </c>
      <c r="C49" s="24" t="s">
        <v>19</v>
      </c>
      <c r="D49" s="34" t="s">
        <v>28</v>
      </c>
      <c r="E49" s="25"/>
      <c r="F49" s="41">
        <f t="shared" ref="F49:H49" si="16">F50+F51</f>
        <v>6869.7</v>
      </c>
      <c r="G49" s="41">
        <f t="shared" si="16"/>
        <v>6869.7</v>
      </c>
      <c r="H49" s="41">
        <f t="shared" si="16"/>
        <v>6869.7</v>
      </c>
    </row>
    <row r="50" spans="1:8" ht="75" outlineLevel="1" x14ac:dyDescent="0.25">
      <c r="A50" s="2" t="s">
        <v>17</v>
      </c>
      <c r="B50" s="24" t="s">
        <v>7</v>
      </c>
      <c r="C50" s="24" t="s">
        <v>19</v>
      </c>
      <c r="D50" s="34" t="s">
        <v>28</v>
      </c>
      <c r="E50" s="25">
        <v>100</v>
      </c>
      <c r="F50" s="41">
        <v>5448.4</v>
      </c>
      <c r="G50" s="41">
        <v>5448.4</v>
      </c>
      <c r="H50" s="16">
        <v>5448.4</v>
      </c>
    </row>
    <row r="51" spans="1:8" ht="30" outlineLevel="1" x14ac:dyDescent="0.25">
      <c r="A51" s="2" t="s">
        <v>22</v>
      </c>
      <c r="B51" s="24" t="s">
        <v>7</v>
      </c>
      <c r="C51" s="24" t="s">
        <v>19</v>
      </c>
      <c r="D51" s="34" t="s">
        <v>28</v>
      </c>
      <c r="E51" s="25">
        <v>200</v>
      </c>
      <c r="F51" s="41">
        <v>1421.3</v>
      </c>
      <c r="G51" s="41">
        <v>1421.3</v>
      </c>
      <c r="H51" s="16">
        <v>1421.3</v>
      </c>
    </row>
    <row r="52" spans="1:8" ht="120" outlineLevel="1" x14ac:dyDescent="0.25">
      <c r="A52" s="2" t="s">
        <v>29</v>
      </c>
      <c r="B52" s="24" t="s">
        <v>7</v>
      </c>
      <c r="C52" s="24" t="s">
        <v>19</v>
      </c>
      <c r="D52" s="24" t="s">
        <v>30</v>
      </c>
      <c r="E52" s="24"/>
      <c r="F52" s="41">
        <f>F53</f>
        <v>3502.1</v>
      </c>
      <c r="G52" s="41">
        <f t="shared" ref="G52:H52" si="17">G53</f>
        <v>3502.1</v>
      </c>
      <c r="H52" s="41">
        <f t="shared" si="17"/>
        <v>3502.1</v>
      </c>
    </row>
    <row r="53" spans="1:8" ht="75" outlineLevel="1" x14ac:dyDescent="0.25">
      <c r="A53" s="2" t="s">
        <v>17</v>
      </c>
      <c r="B53" s="24" t="s">
        <v>7</v>
      </c>
      <c r="C53" s="24" t="s">
        <v>19</v>
      </c>
      <c r="D53" s="24" t="s">
        <v>30</v>
      </c>
      <c r="E53" s="24" t="s">
        <v>31</v>
      </c>
      <c r="F53" s="41">
        <v>3502.1</v>
      </c>
      <c r="G53" s="41">
        <v>3502.1</v>
      </c>
      <c r="H53" s="16">
        <v>3502.1</v>
      </c>
    </row>
    <row r="54" spans="1:8" ht="90" outlineLevel="1" x14ac:dyDescent="0.25">
      <c r="A54" s="2" t="s">
        <v>32</v>
      </c>
      <c r="B54" s="24" t="s">
        <v>7</v>
      </c>
      <c r="C54" s="24" t="s">
        <v>19</v>
      </c>
      <c r="D54" s="24" t="s">
        <v>33</v>
      </c>
      <c r="E54" s="24"/>
      <c r="F54" s="41">
        <f>F55+F56</f>
        <v>0</v>
      </c>
      <c r="G54" s="41">
        <f t="shared" ref="G54:H54" si="18">G55+G56</f>
        <v>1358.5</v>
      </c>
      <c r="H54" s="41">
        <f t="shared" si="18"/>
        <v>1282.5999999999999</v>
      </c>
    </row>
    <row r="55" spans="1:8" ht="75" outlineLevel="1" x14ac:dyDescent="0.25">
      <c r="A55" s="2" t="s">
        <v>17</v>
      </c>
      <c r="B55" s="24" t="s">
        <v>7</v>
      </c>
      <c r="C55" s="24" t="s">
        <v>19</v>
      </c>
      <c r="D55" s="24" t="s">
        <v>33</v>
      </c>
      <c r="E55" s="24" t="s">
        <v>31</v>
      </c>
      <c r="F55" s="41"/>
      <c r="G55" s="41">
        <v>1282.5999999999999</v>
      </c>
      <c r="H55" s="16">
        <v>1282.5999999999999</v>
      </c>
    </row>
    <row r="56" spans="1:8" ht="30" outlineLevel="1" x14ac:dyDescent="0.25">
      <c r="A56" s="2" t="s">
        <v>22</v>
      </c>
      <c r="B56" s="24" t="s">
        <v>7</v>
      </c>
      <c r="C56" s="24" t="s">
        <v>19</v>
      </c>
      <c r="D56" s="24" t="s">
        <v>33</v>
      </c>
      <c r="E56" s="24" t="s">
        <v>34</v>
      </c>
      <c r="F56" s="41">
        <v>0</v>
      </c>
      <c r="G56" s="41">
        <v>75.900000000000006</v>
      </c>
      <c r="H56" s="16">
        <v>0</v>
      </c>
    </row>
    <row r="57" spans="1:8" ht="45" outlineLevel="1" x14ac:dyDescent="0.25">
      <c r="A57" s="2" t="s">
        <v>35</v>
      </c>
      <c r="B57" s="24" t="s">
        <v>36</v>
      </c>
      <c r="C57" s="24" t="s">
        <v>19</v>
      </c>
      <c r="D57" s="34" t="s">
        <v>37</v>
      </c>
      <c r="E57" s="25"/>
      <c r="F57" s="41">
        <f>F58+F59</f>
        <v>5401.8</v>
      </c>
      <c r="G57" s="41">
        <f t="shared" ref="G57:H57" si="19">G58+G59</f>
        <v>5401.8</v>
      </c>
      <c r="H57" s="41">
        <f t="shared" si="19"/>
        <v>5401.8</v>
      </c>
    </row>
    <row r="58" spans="1:8" ht="75" outlineLevel="1" x14ac:dyDescent="0.25">
      <c r="A58" s="2" t="s">
        <v>17</v>
      </c>
      <c r="B58" s="24" t="s">
        <v>36</v>
      </c>
      <c r="C58" s="24" t="s">
        <v>19</v>
      </c>
      <c r="D58" s="34" t="s">
        <v>37</v>
      </c>
      <c r="E58" s="25">
        <v>100</v>
      </c>
      <c r="F58" s="41">
        <v>4430.8</v>
      </c>
      <c r="G58" s="41">
        <v>4644.3</v>
      </c>
      <c r="H58" s="16">
        <v>4644.3</v>
      </c>
    </row>
    <row r="59" spans="1:8" ht="30" outlineLevel="1" x14ac:dyDescent="0.25">
      <c r="A59" s="2" t="s">
        <v>22</v>
      </c>
      <c r="B59" s="24" t="s">
        <v>36</v>
      </c>
      <c r="C59" s="24" t="s">
        <v>19</v>
      </c>
      <c r="D59" s="34" t="s">
        <v>37</v>
      </c>
      <c r="E59" s="25">
        <v>200</v>
      </c>
      <c r="F59" s="41">
        <f>270.1+700.9</f>
        <v>971</v>
      </c>
      <c r="G59" s="41">
        <f>56.6+700.9</f>
        <v>757.5</v>
      </c>
      <c r="H59" s="16">
        <f>56.6+700.9</f>
        <v>757.5</v>
      </c>
    </row>
    <row r="60" spans="1:8" outlineLevel="1" x14ac:dyDescent="0.25">
      <c r="A60" s="4" t="s">
        <v>38</v>
      </c>
      <c r="B60" s="42" t="s">
        <v>7</v>
      </c>
      <c r="C60" s="42" t="s">
        <v>39</v>
      </c>
      <c r="E60" s="25"/>
      <c r="F60" s="41">
        <f t="shared" ref="F60:H63" si="20">F61</f>
        <v>8.6</v>
      </c>
      <c r="G60" s="41">
        <f t="shared" si="20"/>
        <v>7.7</v>
      </c>
      <c r="H60" s="41">
        <f t="shared" si="20"/>
        <v>0</v>
      </c>
    </row>
    <row r="61" spans="1:8" outlineLevel="1" x14ac:dyDescent="0.25">
      <c r="A61" s="2" t="s">
        <v>13</v>
      </c>
      <c r="B61" s="24" t="s">
        <v>7</v>
      </c>
      <c r="C61" s="42" t="s">
        <v>39</v>
      </c>
      <c r="D61" s="24" t="s">
        <v>14</v>
      </c>
      <c r="E61" s="25"/>
      <c r="F61" s="41">
        <f t="shared" si="20"/>
        <v>8.6</v>
      </c>
      <c r="G61" s="41">
        <f t="shared" si="20"/>
        <v>7.7</v>
      </c>
      <c r="H61" s="41">
        <f t="shared" si="20"/>
        <v>0</v>
      </c>
    </row>
    <row r="62" spans="1:8" ht="30" outlineLevel="1" x14ac:dyDescent="0.25">
      <c r="A62" s="6" t="s">
        <v>25</v>
      </c>
      <c r="B62" s="42" t="s">
        <v>7</v>
      </c>
      <c r="C62" s="42" t="s">
        <v>39</v>
      </c>
      <c r="D62" s="42" t="s">
        <v>26</v>
      </c>
      <c r="E62" s="25"/>
      <c r="F62" s="41">
        <f t="shared" si="20"/>
        <v>8.6</v>
      </c>
      <c r="G62" s="41">
        <f t="shared" si="20"/>
        <v>7.7</v>
      </c>
      <c r="H62" s="41">
        <f t="shared" si="20"/>
        <v>0</v>
      </c>
    </row>
    <row r="63" spans="1:8" ht="60" outlineLevel="1" x14ac:dyDescent="0.25">
      <c r="A63" s="3" t="s">
        <v>40</v>
      </c>
      <c r="B63" s="42" t="s">
        <v>7</v>
      </c>
      <c r="C63" s="42" t="s">
        <v>39</v>
      </c>
      <c r="D63" s="14" t="s">
        <v>41</v>
      </c>
      <c r="E63" s="25"/>
      <c r="F63" s="41">
        <f>F64</f>
        <v>8.6</v>
      </c>
      <c r="G63" s="41">
        <f t="shared" si="20"/>
        <v>7.7</v>
      </c>
      <c r="H63" s="41">
        <f t="shared" si="20"/>
        <v>0</v>
      </c>
    </row>
    <row r="64" spans="1:8" ht="60" outlineLevel="1" x14ac:dyDescent="0.25">
      <c r="A64" s="3" t="s">
        <v>42</v>
      </c>
      <c r="B64" s="42" t="s">
        <v>7</v>
      </c>
      <c r="C64" s="42" t="s">
        <v>39</v>
      </c>
      <c r="D64" s="14" t="s">
        <v>41</v>
      </c>
      <c r="E64" s="25">
        <v>600</v>
      </c>
      <c r="F64" s="41">
        <v>8.6</v>
      </c>
      <c r="G64" s="41">
        <v>7.7</v>
      </c>
      <c r="H64" s="16">
        <v>0</v>
      </c>
    </row>
    <row r="65" spans="1:8" outlineLevel="1" x14ac:dyDescent="0.25">
      <c r="A65" s="2" t="s">
        <v>43</v>
      </c>
      <c r="B65" s="24" t="s">
        <v>7</v>
      </c>
      <c r="C65" s="24" t="s">
        <v>44</v>
      </c>
      <c r="D65" s="24"/>
      <c r="E65" s="25"/>
      <c r="F65" s="41">
        <f t="shared" ref="F65:H65" si="21">F66</f>
        <v>203796.8</v>
      </c>
      <c r="G65" s="41">
        <f t="shared" si="21"/>
        <v>213943.59999999998</v>
      </c>
      <c r="H65" s="41">
        <f t="shared" si="21"/>
        <v>214390.39999999997</v>
      </c>
    </row>
    <row r="66" spans="1:8" outlineLevel="1" x14ac:dyDescent="0.25">
      <c r="A66" s="2" t="s">
        <v>13</v>
      </c>
      <c r="B66" s="24" t="s">
        <v>7</v>
      </c>
      <c r="C66" s="24" t="s">
        <v>44</v>
      </c>
      <c r="D66" s="24" t="s">
        <v>14</v>
      </c>
      <c r="E66" s="25"/>
      <c r="F66" s="41">
        <f>F69+F71+F75+F67</f>
        <v>203796.8</v>
      </c>
      <c r="G66" s="41">
        <f t="shared" ref="G66:H66" si="22">G69+G71+G75+G67</f>
        <v>213943.59999999998</v>
      </c>
      <c r="H66" s="41">
        <f t="shared" si="22"/>
        <v>214390.39999999997</v>
      </c>
    </row>
    <row r="67" spans="1:8" ht="30" outlineLevel="1" x14ac:dyDescent="0.25">
      <c r="A67" s="2" t="s">
        <v>45</v>
      </c>
      <c r="B67" s="24" t="s">
        <v>7</v>
      </c>
      <c r="C67" s="24" t="s">
        <v>44</v>
      </c>
      <c r="D67" s="24" t="s">
        <v>46</v>
      </c>
      <c r="E67" s="25"/>
      <c r="F67" s="41">
        <f>F68</f>
        <v>7</v>
      </c>
      <c r="G67" s="41">
        <f t="shared" ref="G67:H67" si="23">G68</f>
        <v>9.3000000000000007</v>
      </c>
      <c r="H67" s="41">
        <f t="shared" si="23"/>
        <v>5.9</v>
      </c>
    </row>
    <row r="68" spans="1:8" ht="30" outlineLevel="1" x14ac:dyDescent="0.25">
      <c r="A68" s="2" t="s">
        <v>23</v>
      </c>
      <c r="B68" s="24" t="s">
        <v>7</v>
      </c>
      <c r="C68" s="24" t="s">
        <v>44</v>
      </c>
      <c r="D68" s="24" t="s">
        <v>46</v>
      </c>
      <c r="E68" s="25">
        <v>300</v>
      </c>
      <c r="F68" s="41">
        <v>7</v>
      </c>
      <c r="G68" s="41">
        <v>9.3000000000000007</v>
      </c>
      <c r="H68" s="16">
        <v>5.9</v>
      </c>
    </row>
    <row r="69" spans="1:8" ht="45" outlineLevel="1" x14ac:dyDescent="0.25">
      <c r="A69" s="2" t="s">
        <v>47</v>
      </c>
      <c r="B69" s="24" t="s">
        <v>7</v>
      </c>
      <c r="C69" s="24" t="s">
        <v>44</v>
      </c>
      <c r="D69" s="24" t="s">
        <v>48</v>
      </c>
      <c r="E69" s="25"/>
      <c r="F69" s="41">
        <f>F70</f>
        <v>320.3</v>
      </c>
      <c r="G69" s="41">
        <f t="shared" ref="G69:H69" si="24">G70</f>
        <v>428.7</v>
      </c>
      <c r="H69" s="41">
        <f t="shared" si="24"/>
        <v>267.7</v>
      </c>
    </row>
    <row r="70" spans="1:8" ht="30" outlineLevel="1" x14ac:dyDescent="0.25">
      <c r="A70" s="2" t="s">
        <v>23</v>
      </c>
      <c r="B70" s="24" t="s">
        <v>7</v>
      </c>
      <c r="C70" s="24" t="s">
        <v>44</v>
      </c>
      <c r="D70" s="24" t="s">
        <v>48</v>
      </c>
      <c r="E70" s="25">
        <v>300</v>
      </c>
      <c r="F70" s="41">
        <v>320.3</v>
      </c>
      <c r="G70" s="41">
        <v>428.7</v>
      </c>
      <c r="H70" s="16">
        <v>267.7</v>
      </c>
    </row>
    <row r="71" spans="1:8" ht="45" outlineLevel="1" x14ac:dyDescent="0.25">
      <c r="A71" s="3" t="s">
        <v>49</v>
      </c>
      <c r="B71" s="24" t="s">
        <v>7</v>
      </c>
      <c r="C71" s="24" t="s">
        <v>44</v>
      </c>
      <c r="D71" s="24" t="s">
        <v>50</v>
      </c>
      <c r="E71" s="25"/>
      <c r="F71" s="41">
        <f>F72+F73+F74</f>
        <v>197512.2</v>
      </c>
      <c r="G71" s="41">
        <f t="shared" ref="G71:H71" si="25">G72+G73+G74</f>
        <v>208022.8</v>
      </c>
      <c r="H71" s="41">
        <f t="shared" si="25"/>
        <v>209793.89999999997</v>
      </c>
    </row>
    <row r="72" spans="1:8" ht="75" outlineLevel="1" x14ac:dyDescent="0.25">
      <c r="A72" s="2" t="s">
        <v>17</v>
      </c>
      <c r="B72" s="24" t="s">
        <v>7</v>
      </c>
      <c r="C72" s="24" t="s">
        <v>44</v>
      </c>
      <c r="D72" s="24" t="s">
        <v>50</v>
      </c>
      <c r="E72" s="25">
        <v>100</v>
      </c>
      <c r="F72" s="41">
        <v>154078.20000000001</v>
      </c>
      <c r="G72" s="41">
        <v>160241.29999999999</v>
      </c>
      <c r="H72" s="16">
        <v>166650.9</v>
      </c>
    </row>
    <row r="73" spans="1:8" ht="30" outlineLevel="1" x14ac:dyDescent="0.25">
      <c r="A73" s="2" t="s">
        <v>22</v>
      </c>
      <c r="B73" s="24" t="s">
        <v>7</v>
      </c>
      <c r="C73" s="24" t="s">
        <v>44</v>
      </c>
      <c r="D73" s="24" t="s">
        <v>50</v>
      </c>
      <c r="E73" s="25">
        <v>200</v>
      </c>
      <c r="F73" s="41">
        <v>40564.199999999997</v>
      </c>
      <c r="G73" s="41">
        <v>44911.8</v>
      </c>
      <c r="H73" s="16">
        <v>40273.199999999997</v>
      </c>
    </row>
    <row r="74" spans="1:8" outlineLevel="1" x14ac:dyDescent="0.25">
      <c r="A74" s="3" t="s">
        <v>24</v>
      </c>
      <c r="B74" s="24" t="s">
        <v>7</v>
      </c>
      <c r="C74" s="24" t="s">
        <v>44</v>
      </c>
      <c r="D74" s="24" t="s">
        <v>50</v>
      </c>
      <c r="E74" s="25">
        <v>800</v>
      </c>
      <c r="F74" s="41">
        <v>2869.8</v>
      </c>
      <c r="G74" s="41">
        <v>2869.7</v>
      </c>
      <c r="H74" s="16">
        <v>2869.8</v>
      </c>
    </row>
    <row r="75" spans="1:8" ht="60" outlineLevel="1" x14ac:dyDescent="0.25">
      <c r="A75" s="2" t="s">
        <v>51</v>
      </c>
      <c r="B75" s="24" t="s">
        <v>7</v>
      </c>
      <c r="C75" s="24" t="s">
        <v>44</v>
      </c>
      <c r="D75" s="24" t="s">
        <v>52</v>
      </c>
      <c r="E75" s="25"/>
      <c r="F75" s="41">
        <f>F76+F77</f>
        <v>5957.3</v>
      </c>
      <c r="G75" s="41">
        <f t="shared" ref="G75:H75" si="26">G76+G77</f>
        <v>5482.8</v>
      </c>
      <c r="H75" s="41">
        <f t="shared" si="26"/>
        <v>4322.8999999999996</v>
      </c>
    </row>
    <row r="76" spans="1:8" ht="30" outlineLevel="1" x14ac:dyDescent="0.25">
      <c r="A76" s="2" t="s">
        <v>22</v>
      </c>
      <c r="B76" s="24" t="s">
        <v>7</v>
      </c>
      <c r="C76" s="24" t="s">
        <v>44</v>
      </c>
      <c r="D76" s="24" t="s">
        <v>52</v>
      </c>
      <c r="E76" s="25">
        <v>200</v>
      </c>
      <c r="F76" s="41"/>
      <c r="G76" s="41"/>
    </row>
    <row r="77" spans="1:8" outlineLevel="1" x14ac:dyDescent="0.25">
      <c r="A77" s="3" t="s">
        <v>24</v>
      </c>
      <c r="B77" s="24" t="s">
        <v>7</v>
      </c>
      <c r="C77" s="24" t="s">
        <v>44</v>
      </c>
      <c r="D77" s="24" t="s">
        <v>52</v>
      </c>
      <c r="E77" s="25">
        <v>800</v>
      </c>
      <c r="F77" s="41">
        <v>5957.3</v>
      </c>
      <c r="G77" s="41">
        <v>5482.8</v>
      </c>
      <c r="H77" s="16">
        <v>4322.8999999999996</v>
      </c>
    </row>
    <row r="78" spans="1:8" outlineLevel="1" x14ac:dyDescent="0.25">
      <c r="A78" s="7" t="s">
        <v>53</v>
      </c>
      <c r="B78" s="31" t="s">
        <v>7</v>
      </c>
      <c r="C78" s="31" t="s">
        <v>54</v>
      </c>
      <c r="D78" s="31"/>
      <c r="E78" s="34"/>
      <c r="F78" s="41">
        <f>F79+F87+F105+F122</f>
        <v>1994910.4000000001</v>
      </c>
      <c r="G78" s="41">
        <f>G79+G87+G105+G122</f>
        <v>262846.2</v>
      </c>
      <c r="H78" s="41">
        <f>H79+H87+H105+H122</f>
        <v>209473.30000000002</v>
      </c>
    </row>
    <row r="79" spans="1:8" outlineLevel="1" x14ac:dyDescent="0.25">
      <c r="A79" s="7" t="s">
        <v>55</v>
      </c>
      <c r="B79" s="31" t="s">
        <v>7</v>
      </c>
      <c r="C79" s="31" t="s">
        <v>56</v>
      </c>
      <c r="D79" s="31"/>
      <c r="E79" s="34"/>
      <c r="F79" s="41">
        <f t="shared" ref="F79:H81" si="27">F80</f>
        <v>6326.7</v>
      </c>
      <c r="G79" s="41">
        <f t="shared" si="27"/>
        <v>0</v>
      </c>
      <c r="H79" s="41">
        <f t="shared" si="27"/>
        <v>0</v>
      </c>
    </row>
    <row r="80" spans="1:8" ht="45" outlineLevel="1" x14ac:dyDescent="0.25">
      <c r="A80" s="7" t="s">
        <v>57</v>
      </c>
      <c r="B80" s="31" t="s">
        <v>7</v>
      </c>
      <c r="C80" s="31" t="s">
        <v>56</v>
      </c>
      <c r="D80" s="31" t="s">
        <v>58</v>
      </c>
      <c r="E80" s="34"/>
      <c r="F80" s="41">
        <f t="shared" si="27"/>
        <v>6326.7</v>
      </c>
      <c r="G80" s="41">
        <f t="shared" si="27"/>
        <v>0</v>
      </c>
      <c r="H80" s="41">
        <f t="shared" si="27"/>
        <v>0</v>
      </c>
    </row>
    <row r="81" spans="1:8" ht="45" outlineLevel="1" x14ac:dyDescent="0.25">
      <c r="A81" s="7" t="s">
        <v>59</v>
      </c>
      <c r="B81" s="31" t="s">
        <v>7</v>
      </c>
      <c r="C81" s="31" t="s">
        <v>56</v>
      </c>
      <c r="D81" s="31" t="s">
        <v>60</v>
      </c>
      <c r="E81" s="34"/>
      <c r="F81" s="41">
        <f t="shared" si="27"/>
        <v>6326.7</v>
      </c>
      <c r="G81" s="41">
        <f t="shared" si="27"/>
        <v>0</v>
      </c>
      <c r="H81" s="41">
        <f t="shared" si="27"/>
        <v>0</v>
      </c>
    </row>
    <row r="82" spans="1:8" ht="45" outlineLevel="1" x14ac:dyDescent="0.25">
      <c r="A82" s="7" t="s">
        <v>61</v>
      </c>
      <c r="B82" s="31" t="s">
        <v>7</v>
      </c>
      <c r="C82" s="31" t="s">
        <v>56</v>
      </c>
      <c r="D82" s="31" t="s">
        <v>62</v>
      </c>
      <c r="E82" s="34"/>
      <c r="F82" s="41">
        <f>F83+F85</f>
        <v>6326.7</v>
      </c>
      <c r="G82" s="41">
        <f t="shared" ref="G82:H82" si="28">G83+G85</f>
        <v>0</v>
      </c>
      <c r="H82" s="41">
        <f t="shared" si="28"/>
        <v>0</v>
      </c>
    </row>
    <row r="83" spans="1:8" ht="210" outlineLevel="1" x14ac:dyDescent="0.25">
      <c r="A83" s="11" t="s">
        <v>63</v>
      </c>
      <c r="B83" s="31" t="s">
        <v>7</v>
      </c>
      <c r="C83" s="31" t="s">
        <v>56</v>
      </c>
      <c r="D83" s="31" t="s">
        <v>64</v>
      </c>
      <c r="E83" s="34"/>
      <c r="F83" s="41">
        <f>F84</f>
        <v>5126.7</v>
      </c>
      <c r="G83" s="41">
        <f t="shared" ref="G83:H83" si="29">G84</f>
        <v>0</v>
      </c>
      <c r="H83" s="41">
        <f t="shared" si="29"/>
        <v>0</v>
      </c>
    </row>
    <row r="84" spans="1:8" ht="30" outlineLevel="1" x14ac:dyDescent="0.25">
      <c r="A84" s="8" t="s">
        <v>65</v>
      </c>
      <c r="B84" s="31" t="s">
        <v>7</v>
      </c>
      <c r="C84" s="31" t="s">
        <v>56</v>
      </c>
      <c r="D84" s="31" t="s">
        <v>64</v>
      </c>
      <c r="E84" s="34">
        <v>400</v>
      </c>
      <c r="F84" s="41">
        <v>5126.7</v>
      </c>
      <c r="G84" s="41">
        <v>0</v>
      </c>
      <c r="H84" s="16">
        <v>0</v>
      </c>
    </row>
    <row r="85" spans="1:8" ht="225" outlineLevel="1" x14ac:dyDescent="0.25">
      <c r="A85" s="11" t="s">
        <v>66</v>
      </c>
      <c r="B85" s="31" t="s">
        <v>7</v>
      </c>
      <c r="C85" s="31" t="s">
        <v>56</v>
      </c>
      <c r="D85" s="31" t="s">
        <v>67</v>
      </c>
      <c r="E85" s="34"/>
      <c r="F85" s="41">
        <f>F86</f>
        <v>1200</v>
      </c>
      <c r="G85" s="41">
        <f t="shared" ref="G85:H85" si="30">G86</f>
        <v>0</v>
      </c>
      <c r="H85" s="41">
        <f t="shared" si="30"/>
        <v>0</v>
      </c>
    </row>
    <row r="86" spans="1:8" ht="30" outlineLevel="1" x14ac:dyDescent="0.25">
      <c r="A86" s="8" t="s">
        <v>65</v>
      </c>
      <c r="B86" s="31" t="s">
        <v>7</v>
      </c>
      <c r="C86" s="31" t="s">
        <v>56</v>
      </c>
      <c r="D86" s="31" t="s">
        <v>67</v>
      </c>
      <c r="E86" s="34">
        <v>400</v>
      </c>
      <c r="F86" s="41">
        <v>1200</v>
      </c>
      <c r="G86" s="41">
        <v>0</v>
      </c>
      <c r="H86" s="16">
        <v>0</v>
      </c>
    </row>
    <row r="87" spans="1:8" outlineLevel="1" x14ac:dyDescent="0.25">
      <c r="A87" s="7" t="s">
        <v>68</v>
      </c>
      <c r="B87" s="31" t="s">
        <v>7</v>
      </c>
      <c r="C87" s="31" t="s">
        <v>69</v>
      </c>
      <c r="D87" s="43"/>
      <c r="E87" s="34"/>
      <c r="F87" s="41">
        <f>F88</f>
        <v>258760.90000000002</v>
      </c>
      <c r="G87" s="41">
        <f t="shared" ref="G87:H87" si="31">G88</f>
        <v>48718.600000000006</v>
      </c>
      <c r="H87" s="41">
        <f t="shared" si="31"/>
        <v>48618.600000000006</v>
      </c>
    </row>
    <row r="88" spans="1:8" ht="30" outlineLevel="1" x14ac:dyDescent="0.25">
      <c r="A88" s="7" t="s">
        <v>70</v>
      </c>
      <c r="B88" s="31" t="s">
        <v>7</v>
      </c>
      <c r="C88" s="31" t="s">
        <v>69</v>
      </c>
      <c r="D88" s="31" t="s">
        <v>71</v>
      </c>
      <c r="E88" s="34"/>
      <c r="F88" s="41">
        <f t="shared" ref="F88:H89" si="32">F89</f>
        <v>258760.90000000002</v>
      </c>
      <c r="G88" s="41">
        <f t="shared" si="32"/>
        <v>48718.600000000006</v>
      </c>
      <c r="H88" s="41">
        <f t="shared" si="32"/>
        <v>48618.600000000006</v>
      </c>
    </row>
    <row r="89" spans="1:8" ht="30" outlineLevel="1" x14ac:dyDescent="0.25">
      <c r="A89" s="7" t="s">
        <v>72</v>
      </c>
      <c r="B89" s="31" t="s">
        <v>7</v>
      </c>
      <c r="C89" s="31" t="s">
        <v>69</v>
      </c>
      <c r="D89" s="31" t="s">
        <v>73</v>
      </c>
      <c r="E89" s="34"/>
      <c r="F89" s="41">
        <f t="shared" si="32"/>
        <v>258760.90000000002</v>
      </c>
      <c r="G89" s="41">
        <f t="shared" si="32"/>
        <v>48718.600000000006</v>
      </c>
      <c r="H89" s="41">
        <f t="shared" si="32"/>
        <v>48618.600000000006</v>
      </c>
    </row>
    <row r="90" spans="1:8" ht="60" outlineLevel="1" x14ac:dyDescent="0.25">
      <c r="A90" s="7" t="s">
        <v>74</v>
      </c>
      <c r="B90" s="31" t="s">
        <v>7</v>
      </c>
      <c r="C90" s="31" t="s">
        <v>69</v>
      </c>
      <c r="D90" s="31" t="s">
        <v>75</v>
      </c>
      <c r="E90" s="34"/>
      <c r="F90" s="41">
        <f>F91+F95+F97+F99+F101+F93+F103</f>
        <v>258760.90000000002</v>
      </c>
      <c r="G90" s="41">
        <f t="shared" ref="G90:H90" si="33">G91+G95+G97+G99+G101+G93+G103</f>
        <v>48718.600000000006</v>
      </c>
      <c r="H90" s="41">
        <f t="shared" si="33"/>
        <v>48618.600000000006</v>
      </c>
    </row>
    <row r="91" spans="1:8" ht="45" outlineLevel="1" x14ac:dyDescent="0.25">
      <c r="A91" s="11" t="s">
        <v>76</v>
      </c>
      <c r="B91" s="31" t="s">
        <v>7</v>
      </c>
      <c r="C91" s="31" t="s">
        <v>69</v>
      </c>
      <c r="D91" s="31" t="s">
        <v>77</v>
      </c>
      <c r="E91" s="34"/>
      <c r="F91" s="41">
        <f t="shared" ref="F91:H91" si="34">F92</f>
        <v>48647.3</v>
      </c>
      <c r="G91" s="41">
        <f t="shared" si="34"/>
        <v>0</v>
      </c>
      <c r="H91" s="41">
        <f t="shared" si="34"/>
        <v>0</v>
      </c>
    </row>
    <row r="92" spans="1:8" ht="30" outlineLevel="1" x14ac:dyDescent="0.25">
      <c r="A92" s="2" t="s">
        <v>22</v>
      </c>
      <c r="B92" s="31" t="s">
        <v>7</v>
      </c>
      <c r="C92" s="31" t="s">
        <v>69</v>
      </c>
      <c r="D92" s="31" t="s">
        <v>77</v>
      </c>
      <c r="E92" s="34">
        <v>200</v>
      </c>
      <c r="F92" s="41">
        <v>48647.3</v>
      </c>
      <c r="G92" s="41">
        <v>0</v>
      </c>
      <c r="H92" s="16">
        <v>0</v>
      </c>
    </row>
    <row r="93" spans="1:8" ht="45" outlineLevel="1" x14ac:dyDescent="0.25">
      <c r="A93" s="8" t="s">
        <v>78</v>
      </c>
      <c r="B93" s="31" t="s">
        <v>7</v>
      </c>
      <c r="C93" s="31" t="s">
        <v>69</v>
      </c>
      <c r="D93" s="31" t="s">
        <v>79</v>
      </c>
      <c r="E93" s="34"/>
      <c r="F93" s="41">
        <f>F94</f>
        <v>1929.6</v>
      </c>
      <c r="G93" s="41">
        <f t="shared" ref="G93:H93" si="35">G94</f>
        <v>0</v>
      </c>
      <c r="H93" s="41">
        <f t="shared" si="35"/>
        <v>0</v>
      </c>
    </row>
    <row r="94" spans="1:8" ht="30" outlineLevel="1" x14ac:dyDescent="0.25">
      <c r="A94" s="9" t="s">
        <v>22</v>
      </c>
      <c r="B94" s="31" t="s">
        <v>7</v>
      </c>
      <c r="C94" s="31" t="s">
        <v>69</v>
      </c>
      <c r="D94" s="31" t="s">
        <v>79</v>
      </c>
      <c r="E94" s="34">
        <v>200</v>
      </c>
      <c r="F94" s="41">
        <v>1929.6</v>
      </c>
      <c r="G94" s="41">
        <v>0</v>
      </c>
      <c r="H94" s="16">
        <v>0</v>
      </c>
    </row>
    <row r="95" spans="1:8" ht="30" outlineLevel="1" x14ac:dyDescent="0.25">
      <c r="A95" s="2" t="s">
        <v>80</v>
      </c>
      <c r="B95" s="31" t="s">
        <v>7</v>
      </c>
      <c r="C95" s="31" t="s">
        <v>69</v>
      </c>
      <c r="D95" s="31" t="s">
        <v>81</v>
      </c>
      <c r="E95" s="34"/>
      <c r="F95" s="41">
        <f>F96</f>
        <v>0</v>
      </c>
      <c r="G95" s="41">
        <f t="shared" ref="G95:H95" si="36">G96</f>
        <v>100</v>
      </c>
      <c r="H95" s="41">
        <f t="shared" si="36"/>
        <v>0</v>
      </c>
    </row>
    <row r="96" spans="1:8" ht="30" outlineLevel="1" x14ac:dyDescent="0.25">
      <c r="A96" s="2" t="s">
        <v>22</v>
      </c>
      <c r="B96" s="31" t="s">
        <v>7</v>
      </c>
      <c r="C96" s="31" t="s">
        <v>69</v>
      </c>
      <c r="D96" s="31" t="s">
        <v>81</v>
      </c>
      <c r="E96" s="34">
        <v>200</v>
      </c>
      <c r="F96" s="41">
        <v>0</v>
      </c>
      <c r="G96" s="41">
        <v>100</v>
      </c>
      <c r="H96" s="16">
        <v>0</v>
      </c>
    </row>
    <row r="97" spans="1:8" ht="60" outlineLevel="1" x14ac:dyDescent="0.25">
      <c r="A97" s="9" t="s">
        <v>82</v>
      </c>
      <c r="B97" s="31" t="s">
        <v>7</v>
      </c>
      <c r="C97" s="31" t="s">
        <v>69</v>
      </c>
      <c r="D97" s="31" t="s">
        <v>83</v>
      </c>
      <c r="E97" s="34"/>
      <c r="F97" s="29">
        <f>F98</f>
        <v>0.1</v>
      </c>
      <c r="G97" s="29">
        <f t="shared" ref="G97:H97" si="37">G98</f>
        <v>24166.3</v>
      </c>
      <c r="H97" s="29">
        <f t="shared" si="37"/>
        <v>24166.3</v>
      </c>
    </row>
    <row r="98" spans="1:8" ht="30" outlineLevel="1" x14ac:dyDescent="0.25">
      <c r="A98" s="9" t="s">
        <v>22</v>
      </c>
      <c r="B98" s="31" t="s">
        <v>7</v>
      </c>
      <c r="C98" s="31" t="s">
        <v>69</v>
      </c>
      <c r="D98" s="31" t="s">
        <v>83</v>
      </c>
      <c r="E98" s="34">
        <v>200</v>
      </c>
      <c r="F98" s="41">
        <v>0.1</v>
      </c>
      <c r="G98" s="41">
        <v>24166.3</v>
      </c>
      <c r="H98" s="16">
        <v>24166.3</v>
      </c>
    </row>
    <row r="99" spans="1:8" ht="60" outlineLevel="1" x14ac:dyDescent="0.25">
      <c r="A99" s="7" t="s">
        <v>84</v>
      </c>
      <c r="B99" s="31" t="s">
        <v>7</v>
      </c>
      <c r="C99" s="31" t="s">
        <v>69</v>
      </c>
      <c r="D99" s="31" t="s">
        <v>85</v>
      </c>
      <c r="E99" s="34"/>
      <c r="F99" s="41">
        <f>F100</f>
        <v>16812.400000000001</v>
      </c>
      <c r="G99" s="41">
        <f t="shared" ref="G99:H99" si="38">G100</f>
        <v>24132</v>
      </c>
      <c r="H99" s="41">
        <f t="shared" si="38"/>
        <v>24132</v>
      </c>
    </row>
    <row r="100" spans="1:8" outlineLevel="1" x14ac:dyDescent="0.25">
      <c r="A100" s="8" t="s">
        <v>24</v>
      </c>
      <c r="B100" s="31" t="s">
        <v>7</v>
      </c>
      <c r="C100" s="31" t="s">
        <v>69</v>
      </c>
      <c r="D100" s="31" t="s">
        <v>85</v>
      </c>
      <c r="E100" s="34">
        <v>800</v>
      </c>
      <c r="F100" s="41">
        <v>16812.400000000001</v>
      </c>
      <c r="G100" s="41">
        <v>24132</v>
      </c>
      <c r="H100" s="16">
        <v>24132</v>
      </c>
    </row>
    <row r="101" spans="1:8" ht="105" outlineLevel="1" x14ac:dyDescent="0.25">
      <c r="A101" s="8" t="s">
        <v>86</v>
      </c>
      <c r="B101" s="31" t="s">
        <v>7</v>
      </c>
      <c r="C101" s="31" t="s">
        <v>69</v>
      </c>
      <c r="D101" s="31" t="s">
        <v>87</v>
      </c>
      <c r="E101" s="34"/>
      <c r="F101" s="41">
        <f>F102</f>
        <v>339.5</v>
      </c>
      <c r="G101" s="41">
        <f t="shared" ref="G101:H101" si="39">G102</f>
        <v>320.3</v>
      </c>
      <c r="H101" s="41">
        <f t="shared" si="39"/>
        <v>320.3</v>
      </c>
    </row>
    <row r="102" spans="1:8" outlineLevel="1" x14ac:dyDescent="0.25">
      <c r="A102" s="8" t="s">
        <v>24</v>
      </c>
      <c r="B102" s="31" t="s">
        <v>7</v>
      </c>
      <c r="C102" s="31" t="s">
        <v>69</v>
      </c>
      <c r="D102" s="31" t="s">
        <v>87</v>
      </c>
      <c r="E102" s="34">
        <v>800</v>
      </c>
      <c r="F102" s="41">
        <v>339.5</v>
      </c>
      <c r="G102" s="41">
        <v>320.3</v>
      </c>
      <c r="H102" s="16">
        <v>320.3</v>
      </c>
    </row>
    <row r="103" spans="1:8" ht="45" outlineLevel="1" x14ac:dyDescent="0.25">
      <c r="A103" s="8" t="s">
        <v>78</v>
      </c>
      <c r="B103" s="31" t="s">
        <v>7</v>
      </c>
      <c r="C103" s="31" t="s">
        <v>69</v>
      </c>
      <c r="D103" s="31" t="s">
        <v>88</v>
      </c>
      <c r="E103" s="34"/>
      <c r="F103" s="41">
        <f>F104</f>
        <v>191032</v>
      </c>
      <c r="G103" s="41">
        <f t="shared" ref="G103:H103" si="40">G104</f>
        <v>0</v>
      </c>
      <c r="H103" s="41">
        <f t="shared" si="40"/>
        <v>0</v>
      </c>
    </row>
    <row r="104" spans="1:8" ht="30" outlineLevel="1" x14ac:dyDescent="0.25">
      <c r="A104" s="9" t="s">
        <v>22</v>
      </c>
      <c r="B104" s="31" t="s">
        <v>7</v>
      </c>
      <c r="C104" s="31" t="s">
        <v>69</v>
      </c>
      <c r="D104" s="31" t="s">
        <v>88</v>
      </c>
      <c r="E104" s="34">
        <v>200</v>
      </c>
      <c r="F104" s="41">
        <v>191032</v>
      </c>
      <c r="G104" s="41">
        <v>0</v>
      </c>
      <c r="H104" s="16">
        <v>0</v>
      </c>
    </row>
    <row r="105" spans="1:8" outlineLevel="1" x14ac:dyDescent="0.25">
      <c r="A105" s="7" t="s">
        <v>89</v>
      </c>
      <c r="B105" s="31" t="s">
        <v>7</v>
      </c>
      <c r="C105" s="31" t="s">
        <v>90</v>
      </c>
      <c r="D105" s="31"/>
      <c r="E105" s="34"/>
      <c r="F105" s="41">
        <f t="shared" ref="F105:H106" si="41">F106</f>
        <v>687048</v>
      </c>
      <c r="G105" s="41">
        <f t="shared" si="41"/>
        <v>159076</v>
      </c>
      <c r="H105" s="41">
        <f t="shared" si="41"/>
        <v>159076</v>
      </c>
    </row>
    <row r="106" spans="1:8" ht="30" outlineLevel="1" x14ac:dyDescent="0.25">
      <c r="A106" s="7" t="s">
        <v>70</v>
      </c>
      <c r="B106" s="31" t="s">
        <v>7</v>
      </c>
      <c r="C106" s="31" t="s">
        <v>90</v>
      </c>
      <c r="D106" s="31" t="s">
        <v>71</v>
      </c>
      <c r="E106" s="34"/>
      <c r="F106" s="41">
        <f t="shared" si="41"/>
        <v>687048</v>
      </c>
      <c r="G106" s="41">
        <f t="shared" si="41"/>
        <v>159076</v>
      </c>
      <c r="H106" s="41">
        <f t="shared" si="41"/>
        <v>159076</v>
      </c>
    </row>
    <row r="107" spans="1:8" ht="45" outlineLevel="1" x14ac:dyDescent="0.25">
      <c r="A107" s="7" t="s">
        <v>91</v>
      </c>
      <c r="B107" s="31" t="s">
        <v>7</v>
      </c>
      <c r="C107" s="31" t="s">
        <v>90</v>
      </c>
      <c r="D107" s="31" t="s">
        <v>92</v>
      </c>
      <c r="E107" s="34"/>
      <c r="F107" s="41">
        <f>F108+F114</f>
        <v>687048</v>
      </c>
      <c r="G107" s="41">
        <f t="shared" ref="G107:H107" si="42">G108+G114</f>
        <v>159076</v>
      </c>
      <c r="H107" s="41">
        <f t="shared" si="42"/>
        <v>159076</v>
      </c>
    </row>
    <row r="108" spans="1:8" ht="30" outlineLevel="1" x14ac:dyDescent="0.25">
      <c r="A108" s="7" t="s">
        <v>93</v>
      </c>
      <c r="B108" s="31" t="s">
        <v>7</v>
      </c>
      <c r="C108" s="31" t="s">
        <v>90</v>
      </c>
      <c r="D108" s="31" t="s">
        <v>94</v>
      </c>
      <c r="E108" s="34"/>
      <c r="F108" s="41">
        <f>F109+F111</f>
        <v>573509.1</v>
      </c>
      <c r="G108" s="41">
        <f t="shared" ref="G108:H108" si="43">G109+G111</f>
        <v>51070</v>
      </c>
      <c r="H108" s="41">
        <f t="shared" si="43"/>
        <v>51070</v>
      </c>
    </row>
    <row r="109" spans="1:8" ht="45" outlineLevel="1" x14ac:dyDescent="0.25">
      <c r="A109" s="8" t="s">
        <v>95</v>
      </c>
      <c r="B109" s="31" t="s">
        <v>7</v>
      </c>
      <c r="C109" s="31" t="s">
        <v>90</v>
      </c>
      <c r="D109" s="31" t="s">
        <v>96</v>
      </c>
      <c r="E109" s="34"/>
      <c r="F109" s="41">
        <f>F110</f>
        <v>562650</v>
      </c>
      <c r="G109" s="41">
        <f t="shared" ref="G109:H109" si="44">G110</f>
        <v>50000</v>
      </c>
      <c r="H109" s="41">
        <f t="shared" si="44"/>
        <v>50000</v>
      </c>
    </row>
    <row r="110" spans="1:8" ht="30" outlineLevel="1" x14ac:dyDescent="0.25">
      <c r="A110" s="2" t="s">
        <v>22</v>
      </c>
      <c r="B110" s="31" t="s">
        <v>7</v>
      </c>
      <c r="C110" s="31" t="s">
        <v>90</v>
      </c>
      <c r="D110" s="31" t="s">
        <v>96</v>
      </c>
      <c r="E110" s="34">
        <v>200</v>
      </c>
      <c r="F110" s="41">
        <v>562650</v>
      </c>
      <c r="G110" s="41">
        <v>50000</v>
      </c>
      <c r="H110" s="16">
        <v>50000</v>
      </c>
    </row>
    <row r="111" spans="1:8" ht="60" outlineLevel="1" x14ac:dyDescent="0.25">
      <c r="A111" s="8" t="s">
        <v>97</v>
      </c>
      <c r="B111" s="31" t="s">
        <v>7</v>
      </c>
      <c r="C111" s="31" t="s">
        <v>90</v>
      </c>
      <c r="D111" s="31" t="s">
        <v>98</v>
      </c>
      <c r="E111" s="34"/>
      <c r="F111" s="41">
        <f>F112+F113</f>
        <v>10859.1</v>
      </c>
      <c r="G111" s="41">
        <f t="shared" ref="G111:H111" si="45">G112+G113</f>
        <v>1070</v>
      </c>
      <c r="H111" s="41">
        <f t="shared" si="45"/>
        <v>1070</v>
      </c>
    </row>
    <row r="112" spans="1:8" ht="30" outlineLevel="1" x14ac:dyDescent="0.25">
      <c r="A112" s="2" t="s">
        <v>22</v>
      </c>
      <c r="B112" s="31" t="s">
        <v>7</v>
      </c>
      <c r="C112" s="31" t="s">
        <v>90</v>
      </c>
      <c r="D112" s="31" t="s">
        <v>98</v>
      </c>
      <c r="E112" s="34">
        <v>200</v>
      </c>
      <c r="F112" s="41">
        <v>4659.1000000000004</v>
      </c>
      <c r="G112" s="41">
        <v>1070</v>
      </c>
      <c r="H112" s="16">
        <v>1070</v>
      </c>
    </row>
    <row r="113" spans="1:8" ht="30" outlineLevel="1" x14ac:dyDescent="0.25">
      <c r="A113" s="3" t="s">
        <v>65</v>
      </c>
      <c r="B113" s="31" t="s">
        <v>7</v>
      </c>
      <c r="C113" s="31" t="s">
        <v>90</v>
      </c>
      <c r="D113" s="31" t="s">
        <v>98</v>
      </c>
      <c r="E113" s="34">
        <v>400</v>
      </c>
      <c r="F113" s="41">
        <v>6200</v>
      </c>
      <c r="G113" s="41">
        <v>0</v>
      </c>
      <c r="H113" s="16">
        <v>0</v>
      </c>
    </row>
    <row r="114" spans="1:8" ht="30" outlineLevel="1" x14ac:dyDescent="0.25">
      <c r="A114" s="8" t="s">
        <v>99</v>
      </c>
      <c r="B114" s="31" t="s">
        <v>7</v>
      </c>
      <c r="C114" s="31" t="s">
        <v>90</v>
      </c>
      <c r="D114" s="31" t="s">
        <v>100</v>
      </c>
      <c r="E114" s="34"/>
      <c r="F114" s="41">
        <f>F117+F120+F115</f>
        <v>113538.9</v>
      </c>
      <c r="G114" s="41">
        <f t="shared" ref="G114:H114" si="46">G117+G120+G115</f>
        <v>108005.99999999999</v>
      </c>
      <c r="H114" s="41">
        <f t="shared" si="46"/>
        <v>108005.99999999999</v>
      </c>
    </row>
    <row r="115" spans="1:8" ht="45" outlineLevel="1" x14ac:dyDescent="0.25">
      <c r="A115" s="8" t="s">
        <v>606</v>
      </c>
      <c r="B115" s="31" t="s">
        <v>7</v>
      </c>
      <c r="C115" s="31" t="s">
        <v>90</v>
      </c>
      <c r="D115" s="31" t="s">
        <v>101</v>
      </c>
      <c r="E115" s="34"/>
      <c r="F115" s="41">
        <f t="shared" ref="F115:H115" si="47">F116</f>
        <v>111.7</v>
      </c>
      <c r="G115" s="41">
        <f t="shared" si="47"/>
        <v>111.7</v>
      </c>
      <c r="H115" s="41">
        <f t="shared" si="47"/>
        <v>111.7</v>
      </c>
    </row>
    <row r="116" spans="1:8" ht="30" outlineLevel="1" x14ac:dyDescent="0.25">
      <c r="A116" s="8" t="s">
        <v>65</v>
      </c>
      <c r="B116" s="31" t="s">
        <v>7</v>
      </c>
      <c r="C116" s="31" t="s">
        <v>90</v>
      </c>
      <c r="D116" s="31" t="s">
        <v>101</v>
      </c>
      <c r="E116" s="34">
        <v>400</v>
      </c>
      <c r="F116" s="41">
        <v>111.7</v>
      </c>
      <c r="G116" s="41">
        <v>111.7</v>
      </c>
      <c r="H116" s="16">
        <v>111.7</v>
      </c>
    </row>
    <row r="117" spans="1:8" ht="60" outlineLevel="1" x14ac:dyDescent="0.25">
      <c r="A117" s="8" t="s">
        <v>102</v>
      </c>
      <c r="B117" s="31" t="s">
        <v>7</v>
      </c>
      <c r="C117" s="31" t="s">
        <v>90</v>
      </c>
      <c r="D117" s="31" t="s">
        <v>103</v>
      </c>
      <c r="E117" s="34"/>
      <c r="F117" s="41">
        <f>F118+F119</f>
        <v>112044.8</v>
      </c>
      <c r="G117" s="41">
        <f t="shared" ref="G117:H117" si="48">G118+G119</f>
        <v>106511.9</v>
      </c>
      <c r="H117" s="41">
        <f t="shared" si="48"/>
        <v>106511.9</v>
      </c>
    </row>
    <row r="118" spans="1:8" ht="30" outlineLevel="1" x14ac:dyDescent="0.25">
      <c r="A118" s="2" t="s">
        <v>22</v>
      </c>
      <c r="B118" s="31" t="s">
        <v>7</v>
      </c>
      <c r="C118" s="31" t="s">
        <v>90</v>
      </c>
      <c r="D118" s="31" t="s">
        <v>103</v>
      </c>
      <c r="E118" s="34">
        <v>200</v>
      </c>
      <c r="F118" s="41">
        <v>0</v>
      </c>
      <c r="G118" s="41">
        <v>106511.9</v>
      </c>
      <c r="H118" s="16">
        <v>106511.9</v>
      </c>
    </row>
    <row r="119" spans="1:8" ht="30" outlineLevel="1" x14ac:dyDescent="0.25">
      <c r="A119" s="8" t="s">
        <v>65</v>
      </c>
      <c r="B119" s="31" t="s">
        <v>7</v>
      </c>
      <c r="C119" s="31" t="s">
        <v>90</v>
      </c>
      <c r="D119" s="31" t="s">
        <v>103</v>
      </c>
      <c r="E119" s="34">
        <v>400</v>
      </c>
      <c r="F119" s="41">
        <v>112044.8</v>
      </c>
      <c r="G119" s="41">
        <v>0</v>
      </c>
      <c r="H119" s="16">
        <v>0</v>
      </c>
    </row>
    <row r="120" spans="1:8" ht="75" outlineLevel="1" x14ac:dyDescent="0.25">
      <c r="A120" s="8" t="s">
        <v>104</v>
      </c>
      <c r="B120" s="31" t="s">
        <v>7</v>
      </c>
      <c r="C120" s="31" t="s">
        <v>90</v>
      </c>
      <c r="D120" s="31" t="s">
        <v>105</v>
      </c>
      <c r="E120" s="34"/>
      <c r="F120" s="41">
        <f>F121</f>
        <v>1382.4</v>
      </c>
      <c r="G120" s="41">
        <f t="shared" ref="G120:H120" si="49">G121</f>
        <v>1382.4</v>
      </c>
      <c r="H120" s="41">
        <f t="shared" si="49"/>
        <v>1382.4</v>
      </c>
    </row>
    <row r="121" spans="1:8" ht="30" outlineLevel="1" x14ac:dyDescent="0.25">
      <c r="A121" s="3" t="s">
        <v>65</v>
      </c>
      <c r="B121" s="31" t="s">
        <v>7</v>
      </c>
      <c r="C121" s="31" t="s">
        <v>90</v>
      </c>
      <c r="D121" s="31" t="s">
        <v>105</v>
      </c>
      <c r="E121" s="34">
        <v>400</v>
      </c>
      <c r="F121" s="41">
        <v>1382.4</v>
      </c>
      <c r="G121" s="41">
        <v>1382.4</v>
      </c>
      <c r="H121" s="16">
        <v>1382.4</v>
      </c>
    </row>
    <row r="122" spans="1:8" ht="30" outlineLevel="1" x14ac:dyDescent="0.25">
      <c r="A122" s="7" t="s">
        <v>106</v>
      </c>
      <c r="B122" s="31" t="s">
        <v>7</v>
      </c>
      <c r="C122" s="31" t="s">
        <v>107</v>
      </c>
      <c r="D122" s="31"/>
      <c r="E122" s="34"/>
      <c r="F122" s="41">
        <f>F123+F134</f>
        <v>1042774.8</v>
      </c>
      <c r="G122" s="41">
        <f t="shared" ref="G122:H122" si="50">G123+G134</f>
        <v>55051.600000000006</v>
      </c>
      <c r="H122" s="41">
        <f t="shared" si="50"/>
        <v>1778.7000000000003</v>
      </c>
    </row>
    <row r="123" spans="1:8" ht="45" outlineLevel="1" x14ac:dyDescent="0.25">
      <c r="A123" s="7" t="s">
        <v>108</v>
      </c>
      <c r="B123" s="31" t="s">
        <v>7</v>
      </c>
      <c r="C123" s="31" t="s">
        <v>107</v>
      </c>
      <c r="D123" s="31" t="s">
        <v>109</v>
      </c>
      <c r="E123" s="34"/>
      <c r="F123" s="41">
        <f>F124+F128</f>
        <v>1040302</v>
      </c>
      <c r="G123" s="41">
        <f t="shared" ref="G123:H123" si="51">G124+G128</f>
        <v>1155</v>
      </c>
      <c r="H123" s="41">
        <f t="shared" si="51"/>
        <v>1124.6000000000001</v>
      </c>
    </row>
    <row r="124" spans="1:8" ht="30" outlineLevel="1" x14ac:dyDescent="0.25">
      <c r="A124" s="7" t="s">
        <v>110</v>
      </c>
      <c r="B124" s="31" t="s">
        <v>7</v>
      </c>
      <c r="C124" s="31" t="s">
        <v>107</v>
      </c>
      <c r="D124" s="31" t="s">
        <v>111</v>
      </c>
      <c r="E124" s="34"/>
      <c r="F124" s="41">
        <f t="shared" ref="F124:H126" si="52">F125</f>
        <v>1031620</v>
      </c>
      <c r="G124" s="41">
        <f t="shared" si="52"/>
        <v>0</v>
      </c>
      <c r="H124" s="41">
        <f t="shared" si="52"/>
        <v>0</v>
      </c>
    </row>
    <row r="125" spans="1:8" ht="45" outlineLevel="1" x14ac:dyDescent="0.25">
      <c r="A125" s="8" t="s">
        <v>112</v>
      </c>
      <c r="B125" s="31" t="s">
        <v>7</v>
      </c>
      <c r="C125" s="31" t="s">
        <v>107</v>
      </c>
      <c r="D125" s="31" t="s">
        <v>113</v>
      </c>
      <c r="E125" s="34"/>
      <c r="F125" s="41">
        <f>F126</f>
        <v>1031620</v>
      </c>
      <c r="G125" s="41">
        <f t="shared" si="52"/>
        <v>0</v>
      </c>
      <c r="H125" s="41">
        <f t="shared" si="52"/>
        <v>0</v>
      </c>
    </row>
    <row r="126" spans="1:8" ht="75" outlineLevel="1" x14ac:dyDescent="0.25">
      <c r="A126" s="8" t="s">
        <v>114</v>
      </c>
      <c r="B126" s="31" t="s">
        <v>7</v>
      </c>
      <c r="C126" s="31" t="s">
        <v>107</v>
      </c>
      <c r="D126" s="31" t="s">
        <v>115</v>
      </c>
      <c r="E126" s="34"/>
      <c r="F126" s="41">
        <f>F127</f>
        <v>1031620</v>
      </c>
      <c r="G126" s="41">
        <f t="shared" si="52"/>
        <v>0</v>
      </c>
      <c r="H126" s="41">
        <f t="shared" si="52"/>
        <v>0</v>
      </c>
    </row>
    <row r="127" spans="1:8" ht="30" outlineLevel="1" x14ac:dyDescent="0.25">
      <c r="A127" s="8" t="s">
        <v>65</v>
      </c>
      <c r="B127" s="31" t="s">
        <v>7</v>
      </c>
      <c r="C127" s="31" t="s">
        <v>107</v>
      </c>
      <c r="D127" s="31" t="s">
        <v>115</v>
      </c>
      <c r="E127" s="34">
        <v>400</v>
      </c>
      <c r="F127" s="41">
        <f>1008356+23264</f>
        <v>1031620</v>
      </c>
      <c r="G127" s="41">
        <v>0</v>
      </c>
      <c r="H127" s="16">
        <v>0</v>
      </c>
    </row>
    <row r="128" spans="1:8" ht="30" outlineLevel="1" x14ac:dyDescent="0.25">
      <c r="A128" s="8" t="s">
        <v>116</v>
      </c>
      <c r="B128" s="31" t="s">
        <v>7</v>
      </c>
      <c r="C128" s="31" t="s">
        <v>107</v>
      </c>
      <c r="D128" s="31" t="s">
        <v>117</v>
      </c>
      <c r="E128" s="34"/>
      <c r="F128" s="41">
        <f t="shared" ref="F128:H128" si="53">F129</f>
        <v>8682</v>
      </c>
      <c r="G128" s="41">
        <f t="shared" si="53"/>
        <v>1155</v>
      </c>
      <c r="H128" s="41">
        <f t="shared" si="53"/>
        <v>1124.6000000000001</v>
      </c>
    </row>
    <row r="129" spans="1:8" ht="30" outlineLevel="1" x14ac:dyDescent="0.25">
      <c r="A129" s="8" t="s">
        <v>118</v>
      </c>
      <c r="B129" s="31" t="s">
        <v>7</v>
      </c>
      <c r="C129" s="31" t="s">
        <v>107</v>
      </c>
      <c r="D129" s="31" t="s">
        <v>119</v>
      </c>
      <c r="E129" s="34"/>
      <c r="F129" s="41">
        <f>F130+F132</f>
        <v>8682</v>
      </c>
      <c r="G129" s="41">
        <f t="shared" ref="G129:H129" si="54">G130+G132</f>
        <v>1155</v>
      </c>
      <c r="H129" s="41">
        <f t="shared" si="54"/>
        <v>1124.6000000000001</v>
      </c>
    </row>
    <row r="130" spans="1:8" ht="60" outlineLevel="1" x14ac:dyDescent="0.25">
      <c r="A130" s="8" t="s">
        <v>120</v>
      </c>
      <c r="B130" s="31" t="s">
        <v>7</v>
      </c>
      <c r="C130" s="31" t="s">
        <v>107</v>
      </c>
      <c r="D130" s="31" t="s">
        <v>121</v>
      </c>
      <c r="E130" s="34"/>
      <c r="F130" s="41">
        <f t="shared" ref="F130:H130" si="55">F131</f>
        <v>87.9</v>
      </c>
      <c r="G130" s="41">
        <f t="shared" si="55"/>
        <v>80.7</v>
      </c>
      <c r="H130" s="41">
        <f t="shared" si="55"/>
        <v>50.4</v>
      </c>
    </row>
    <row r="131" spans="1:8" ht="30" outlineLevel="1" x14ac:dyDescent="0.25">
      <c r="A131" s="2" t="s">
        <v>22</v>
      </c>
      <c r="B131" s="31" t="s">
        <v>7</v>
      </c>
      <c r="C131" s="31" t="s">
        <v>107</v>
      </c>
      <c r="D131" s="31" t="s">
        <v>121</v>
      </c>
      <c r="E131" s="34">
        <v>200</v>
      </c>
      <c r="F131" s="41">
        <v>87.9</v>
      </c>
      <c r="G131" s="41">
        <v>80.7</v>
      </c>
      <c r="H131" s="16">
        <v>50.4</v>
      </c>
    </row>
    <row r="132" spans="1:8" ht="105" outlineLevel="1" x14ac:dyDescent="0.25">
      <c r="A132" s="8" t="s">
        <v>122</v>
      </c>
      <c r="B132" s="31" t="s">
        <v>7</v>
      </c>
      <c r="C132" s="31" t="s">
        <v>107</v>
      </c>
      <c r="D132" s="31" t="s">
        <v>123</v>
      </c>
      <c r="E132" s="34"/>
      <c r="F132" s="41">
        <f>F133</f>
        <v>8594.1</v>
      </c>
      <c r="G132" s="41">
        <f t="shared" ref="G132:H132" si="56">G133</f>
        <v>1074.3</v>
      </c>
      <c r="H132" s="41">
        <f t="shared" si="56"/>
        <v>1074.2</v>
      </c>
    </row>
    <row r="133" spans="1:8" outlineLevel="1" x14ac:dyDescent="0.25">
      <c r="A133" s="10" t="s">
        <v>24</v>
      </c>
      <c r="B133" s="31" t="s">
        <v>7</v>
      </c>
      <c r="C133" s="31" t="s">
        <v>107</v>
      </c>
      <c r="D133" s="31" t="s">
        <v>123</v>
      </c>
      <c r="E133" s="34">
        <v>800</v>
      </c>
      <c r="F133" s="41">
        <v>8594.1</v>
      </c>
      <c r="G133" s="41">
        <v>1074.3</v>
      </c>
      <c r="H133" s="16">
        <v>1074.2</v>
      </c>
    </row>
    <row r="134" spans="1:8" ht="75" outlineLevel="1" x14ac:dyDescent="0.25">
      <c r="A134" s="7" t="s">
        <v>124</v>
      </c>
      <c r="B134" s="31" t="s">
        <v>7</v>
      </c>
      <c r="C134" s="31" t="s">
        <v>107</v>
      </c>
      <c r="D134" s="31" t="s">
        <v>125</v>
      </c>
      <c r="E134" s="34"/>
      <c r="F134" s="41">
        <f>F135+F140</f>
        <v>2472.8000000000002</v>
      </c>
      <c r="G134" s="41">
        <f>G135+G140</f>
        <v>53896.600000000006</v>
      </c>
      <c r="H134" s="41">
        <f>H135+H140</f>
        <v>654.1</v>
      </c>
    </row>
    <row r="135" spans="1:8" ht="45" outlineLevel="1" x14ac:dyDescent="0.25">
      <c r="A135" s="7" t="s">
        <v>126</v>
      </c>
      <c r="B135" s="31" t="s">
        <v>7</v>
      </c>
      <c r="C135" s="31" t="s">
        <v>107</v>
      </c>
      <c r="D135" s="31" t="s">
        <v>127</v>
      </c>
      <c r="E135" s="34"/>
      <c r="F135" s="41">
        <f>F136+F138</f>
        <v>745.6</v>
      </c>
      <c r="G135" s="41">
        <f>G136+G138</f>
        <v>53433.8</v>
      </c>
      <c r="H135" s="41">
        <f>H136+H138</f>
        <v>191.3</v>
      </c>
    </row>
    <row r="136" spans="1:8" ht="60" outlineLevel="1" x14ac:dyDescent="0.25">
      <c r="A136" s="7" t="s">
        <v>128</v>
      </c>
      <c r="B136" s="31" t="s">
        <v>7</v>
      </c>
      <c r="C136" s="31" t="s">
        <v>107</v>
      </c>
      <c r="D136" s="31" t="s">
        <v>129</v>
      </c>
      <c r="E136" s="34"/>
      <c r="F136" s="41">
        <f t="shared" ref="F136:H136" si="57">F137</f>
        <v>745.6</v>
      </c>
      <c r="G136" s="41">
        <f t="shared" si="57"/>
        <v>306.39999999999998</v>
      </c>
      <c r="H136" s="41">
        <f t="shared" si="57"/>
        <v>191.3</v>
      </c>
    </row>
    <row r="137" spans="1:8" ht="30" outlineLevel="1" x14ac:dyDescent="0.25">
      <c r="A137" s="2" t="s">
        <v>22</v>
      </c>
      <c r="B137" s="31" t="s">
        <v>7</v>
      </c>
      <c r="C137" s="31" t="s">
        <v>107</v>
      </c>
      <c r="D137" s="31" t="s">
        <v>129</v>
      </c>
      <c r="E137" s="34">
        <v>200</v>
      </c>
      <c r="F137" s="41">
        <v>745.6</v>
      </c>
      <c r="G137" s="41">
        <v>306.39999999999998</v>
      </c>
      <c r="H137" s="16">
        <v>191.3</v>
      </c>
    </row>
    <row r="138" spans="1:8" outlineLevel="1" x14ac:dyDescent="0.25">
      <c r="A138" s="2" t="s">
        <v>130</v>
      </c>
      <c r="B138" s="31" t="s">
        <v>7</v>
      </c>
      <c r="C138" s="31" t="s">
        <v>107</v>
      </c>
      <c r="D138" s="31" t="s">
        <v>131</v>
      </c>
      <c r="E138" s="34"/>
      <c r="F138" s="41">
        <f>F139</f>
        <v>0</v>
      </c>
      <c r="G138" s="41">
        <f t="shared" ref="G138:H138" si="58">G139</f>
        <v>53127.4</v>
      </c>
      <c r="H138" s="41">
        <f t="shared" si="58"/>
        <v>0</v>
      </c>
    </row>
    <row r="139" spans="1:8" ht="30" outlineLevel="1" x14ac:dyDescent="0.25">
      <c r="A139" s="2" t="s">
        <v>22</v>
      </c>
      <c r="B139" s="31" t="s">
        <v>7</v>
      </c>
      <c r="C139" s="31" t="s">
        <v>107</v>
      </c>
      <c r="D139" s="31" t="s">
        <v>131</v>
      </c>
      <c r="E139" s="34">
        <v>200</v>
      </c>
      <c r="F139" s="41"/>
      <c r="G139" s="41">
        <v>53127.4</v>
      </c>
    </row>
    <row r="140" spans="1:8" ht="30" outlineLevel="1" x14ac:dyDescent="0.25">
      <c r="A140" s="8" t="s">
        <v>132</v>
      </c>
      <c r="B140" s="31" t="s">
        <v>7</v>
      </c>
      <c r="C140" s="31" t="s">
        <v>107</v>
      </c>
      <c r="D140" s="31" t="s">
        <v>133</v>
      </c>
      <c r="E140" s="34"/>
      <c r="F140" s="41">
        <f t="shared" ref="F140:H141" si="59">F141</f>
        <v>1727.2</v>
      </c>
      <c r="G140" s="41">
        <f t="shared" si="59"/>
        <v>462.8</v>
      </c>
      <c r="H140" s="41">
        <f t="shared" si="59"/>
        <v>462.8</v>
      </c>
    </row>
    <row r="141" spans="1:8" ht="75" outlineLevel="1" x14ac:dyDescent="0.25">
      <c r="A141" s="8" t="s">
        <v>134</v>
      </c>
      <c r="B141" s="31" t="s">
        <v>7</v>
      </c>
      <c r="C141" s="31" t="s">
        <v>107</v>
      </c>
      <c r="D141" s="31" t="s">
        <v>135</v>
      </c>
      <c r="E141" s="34"/>
      <c r="F141" s="41">
        <f t="shared" si="59"/>
        <v>1727.2</v>
      </c>
      <c r="G141" s="41">
        <f t="shared" si="59"/>
        <v>462.8</v>
      </c>
      <c r="H141" s="41">
        <f t="shared" si="59"/>
        <v>462.8</v>
      </c>
    </row>
    <row r="142" spans="1:8" ht="30" outlineLevel="1" x14ac:dyDescent="0.25">
      <c r="A142" s="2" t="s">
        <v>22</v>
      </c>
      <c r="B142" s="31" t="s">
        <v>7</v>
      </c>
      <c r="C142" s="31" t="s">
        <v>107</v>
      </c>
      <c r="D142" s="31" t="s">
        <v>135</v>
      </c>
      <c r="E142" s="34">
        <v>200</v>
      </c>
      <c r="F142" s="41">
        <v>1727.2</v>
      </c>
      <c r="G142" s="41">
        <v>462.8</v>
      </c>
      <c r="H142" s="16">
        <v>462.8</v>
      </c>
    </row>
    <row r="143" spans="1:8" outlineLevel="1" x14ac:dyDescent="0.25">
      <c r="A143" s="7" t="s">
        <v>136</v>
      </c>
      <c r="B143" s="31" t="s">
        <v>7</v>
      </c>
      <c r="C143" s="31" t="s">
        <v>137</v>
      </c>
      <c r="D143" s="31"/>
      <c r="E143" s="34"/>
      <c r="F143" s="41">
        <f>F144+F151+F161</f>
        <v>369711.6</v>
      </c>
      <c r="G143" s="41">
        <f>G144+G151+G161</f>
        <v>450153.80000000005</v>
      </c>
      <c r="H143" s="41">
        <f>H144+H151+H161</f>
        <v>155079</v>
      </c>
    </row>
    <row r="144" spans="1:8" outlineLevel="1" x14ac:dyDescent="0.25">
      <c r="A144" s="7" t="s">
        <v>138</v>
      </c>
      <c r="B144" s="31" t="s">
        <v>7</v>
      </c>
      <c r="C144" s="31" t="s">
        <v>139</v>
      </c>
      <c r="D144" s="31"/>
      <c r="E144" s="34"/>
      <c r="F144" s="41">
        <f t="shared" ref="F144:H147" si="60">F145</f>
        <v>118199.6</v>
      </c>
      <c r="G144" s="41">
        <f t="shared" si="60"/>
        <v>333691.2</v>
      </c>
      <c r="H144" s="41">
        <f t="shared" si="60"/>
        <v>35818.800000000003</v>
      </c>
    </row>
    <row r="145" spans="1:8" ht="75" outlineLevel="1" x14ac:dyDescent="0.25">
      <c r="A145" s="8" t="s">
        <v>140</v>
      </c>
      <c r="B145" s="31" t="s">
        <v>7</v>
      </c>
      <c r="C145" s="31" t="s">
        <v>139</v>
      </c>
      <c r="D145" s="31" t="s">
        <v>141</v>
      </c>
      <c r="E145" s="34"/>
      <c r="F145" s="41">
        <f t="shared" si="60"/>
        <v>118199.6</v>
      </c>
      <c r="G145" s="41">
        <f t="shared" si="60"/>
        <v>333691.2</v>
      </c>
      <c r="H145" s="41">
        <f t="shared" si="60"/>
        <v>35818.800000000003</v>
      </c>
    </row>
    <row r="146" spans="1:8" ht="60" outlineLevel="1" x14ac:dyDescent="0.25">
      <c r="A146" s="8" t="s">
        <v>142</v>
      </c>
      <c r="B146" s="31" t="s">
        <v>7</v>
      </c>
      <c r="C146" s="31" t="s">
        <v>139</v>
      </c>
      <c r="D146" s="31" t="s">
        <v>143</v>
      </c>
      <c r="E146" s="34"/>
      <c r="F146" s="41">
        <f>F147</f>
        <v>118199.6</v>
      </c>
      <c r="G146" s="41">
        <f t="shared" si="60"/>
        <v>333691.2</v>
      </c>
      <c r="H146" s="41">
        <f t="shared" si="60"/>
        <v>35818.800000000003</v>
      </c>
    </row>
    <row r="147" spans="1:8" ht="45" outlineLevel="1" x14ac:dyDescent="0.25">
      <c r="A147" s="8" t="s">
        <v>144</v>
      </c>
      <c r="B147" s="31" t="s">
        <v>7</v>
      </c>
      <c r="C147" s="31" t="s">
        <v>139</v>
      </c>
      <c r="D147" s="31" t="s">
        <v>145</v>
      </c>
      <c r="E147" s="34"/>
      <c r="F147" s="41">
        <f>F148</f>
        <v>118199.6</v>
      </c>
      <c r="G147" s="41">
        <f t="shared" si="60"/>
        <v>333691.2</v>
      </c>
      <c r="H147" s="41">
        <f t="shared" si="60"/>
        <v>35818.800000000003</v>
      </c>
    </row>
    <row r="148" spans="1:8" ht="30" outlineLevel="1" x14ac:dyDescent="0.25">
      <c r="A148" s="11" t="s">
        <v>146</v>
      </c>
      <c r="B148" s="44" t="s">
        <v>7</v>
      </c>
      <c r="C148" s="44" t="s">
        <v>139</v>
      </c>
      <c r="D148" s="44" t="s">
        <v>147</v>
      </c>
      <c r="E148" s="34"/>
      <c r="F148" s="41">
        <f t="shared" ref="F148:H148" si="61">F149+F150</f>
        <v>118199.6</v>
      </c>
      <c r="G148" s="41">
        <f t="shared" si="61"/>
        <v>333691.2</v>
      </c>
      <c r="H148" s="41">
        <f t="shared" si="61"/>
        <v>35818.800000000003</v>
      </c>
    </row>
    <row r="149" spans="1:8" ht="30" outlineLevel="1" x14ac:dyDescent="0.25">
      <c r="A149" s="2" t="s">
        <v>22</v>
      </c>
      <c r="B149" s="44" t="s">
        <v>7</v>
      </c>
      <c r="C149" s="44" t="s">
        <v>139</v>
      </c>
      <c r="D149" s="44" t="s">
        <v>147</v>
      </c>
      <c r="E149" s="34">
        <v>200</v>
      </c>
      <c r="F149" s="41">
        <v>81621.7</v>
      </c>
      <c r="G149" s="41">
        <v>333691.2</v>
      </c>
      <c r="H149" s="16">
        <v>35818.800000000003</v>
      </c>
    </row>
    <row r="150" spans="1:8" ht="30" outlineLevel="1" x14ac:dyDescent="0.25">
      <c r="A150" s="8" t="s">
        <v>65</v>
      </c>
      <c r="B150" s="44" t="s">
        <v>7</v>
      </c>
      <c r="C150" s="44" t="s">
        <v>139</v>
      </c>
      <c r="D150" s="44" t="s">
        <v>147</v>
      </c>
      <c r="E150" s="34">
        <v>400</v>
      </c>
      <c r="F150" s="41">
        <v>36577.9</v>
      </c>
      <c r="G150" s="41">
        <v>0</v>
      </c>
      <c r="H150" s="16">
        <v>0</v>
      </c>
    </row>
    <row r="151" spans="1:8" outlineLevel="1" x14ac:dyDescent="0.25">
      <c r="A151" s="7" t="s">
        <v>148</v>
      </c>
      <c r="B151" s="31" t="s">
        <v>7</v>
      </c>
      <c r="C151" s="31" t="s">
        <v>149</v>
      </c>
      <c r="D151" s="31"/>
      <c r="E151" s="34"/>
      <c r="F151" s="41">
        <f>F157+F152</f>
        <v>138179.1</v>
      </c>
      <c r="G151" s="41">
        <f t="shared" ref="G151:H151" si="62">G157+G152</f>
        <v>0</v>
      </c>
      <c r="H151" s="41">
        <f t="shared" si="62"/>
        <v>0</v>
      </c>
    </row>
    <row r="152" spans="1:8" ht="75" outlineLevel="1" x14ac:dyDescent="0.25">
      <c r="A152" s="12" t="s">
        <v>150</v>
      </c>
      <c r="B152" s="31" t="s">
        <v>7</v>
      </c>
      <c r="C152" s="31" t="s">
        <v>149</v>
      </c>
      <c r="D152" s="31" t="s">
        <v>141</v>
      </c>
      <c r="E152" s="34"/>
      <c r="F152" s="41">
        <f>F153</f>
        <v>12943.6</v>
      </c>
      <c r="G152" s="41">
        <f t="shared" ref="G152:H155" si="63">G153</f>
        <v>0</v>
      </c>
      <c r="H152" s="41">
        <f t="shared" si="63"/>
        <v>0</v>
      </c>
    </row>
    <row r="153" spans="1:8" ht="30" outlineLevel="1" x14ac:dyDescent="0.25">
      <c r="A153" s="12" t="s">
        <v>151</v>
      </c>
      <c r="B153" s="31" t="s">
        <v>7</v>
      </c>
      <c r="C153" s="31" t="s">
        <v>149</v>
      </c>
      <c r="D153" s="31" t="s">
        <v>152</v>
      </c>
      <c r="E153" s="34"/>
      <c r="F153" s="41">
        <f>F154</f>
        <v>12943.6</v>
      </c>
      <c r="G153" s="41">
        <f t="shared" si="63"/>
        <v>0</v>
      </c>
      <c r="H153" s="41">
        <f t="shared" si="63"/>
        <v>0</v>
      </c>
    </row>
    <row r="154" spans="1:8" ht="30" outlineLevel="1" x14ac:dyDescent="0.25">
      <c r="A154" s="2" t="s">
        <v>153</v>
      </c>
      <c r="B154" s="31" t="s">
        <v>7</v>
      </c>
      <c r="C154" s="31" t="s">
        <v>149</v>
      </c>
      <c r="D154" s="31" t="s">
        <v>154</v>
      </c>
      <c r="E154" s="34"/>
      <c r="F154" s="41">
        <f>F155</f>
        <v>12943.6</v>
      </c>
      <c r="G154" s="41">
        <f t="shared" si="63"/>
        <v>0</v>
      </c>
      <c r="H154" s="41">
        <f t="shared" si="63"/>
        <v>0</v>
      </c>
    </row>
    <row r="155" spans="1:8" ht="30" outlineLevel="1" x14ac:dyDescent="0.25">
      <c r="A155" s="2" t="s">
        <v>155</v>
      </c>
      <c r="B155" s="31" t="s">
        <v>7</v>
      </c>
      <c r="C155" s="31" t="s">
        <v>149</v>
      </c>
      <c r="D155" s="31" t="s">
        <v>156</v>
      </c>
      <c r="E155" s="34"/>
      <c r="F155" s="41">
        <f>F156</f>
        <v>12943.6</v>
      </c>
      <c r="G155" s="41">
        <f t="shared" si="63"/>
        <v>0</v>
      </c>
      <c r="H155" s="41">
        <f t="shared" si="63"/>
        <v>0</v>
      </c>
    </row>
    <row r="156" spans="1:8" ht="30" outlineLevel="1" x14ac:dyDescent="0.25">
      <c r="A156" s="2" t="s">
        <v>22</v>
      </c>
      <c r="B156" s="31" t="s">
        <v>7</v>
      </c>
      <c r="C156" s="31" t="s">
        <v>149</v>
      </c>
      <c r="D156" s="31" t="s">
        <v>156</v>
      </c>
      <c r="E156" s="34">
        <v>200</v>
      </c>
      <c r="F156" s="41">
        <v>12943.6</v>
      </c>
      <c r="G156" s="41">
        <v>0</v>
      </c>
      <c r="H156" s="41">
        <v>0</v>
      </c>
    </row>
    <row r="157" spans="1:8" ht="45" outlineLevel="1" x14ac:dyDescent="0.25">
      <c r="A157" s="2" t="s">
        <v>157</v>
      </c>
      <c r="B157" s="31" t="s">
        <v>7</v>
      </c>
      <c r="C157" s="31" t="s">
        <v>149</v>
      </c>
      <c r="D157" s="31" t="s">
        <v>158</v>
      </c>
      <c r="E157" s="34"/>
      <c r="F157" s="41">
        <f t="shared" ref="F157:H159" si="64">F158</f>
        <v>125235.5</v>
      </c>
      <c r="G157" s="41">
        <f t="shared" si="64"/>
        <v>0</v>
      </c>
      <c r="H157" s="41">
        <f t="shared" si="64"/>
        <v>0</v>
      </c>
    </row>
    <row r="158" spans="1:8" ht="30" outlineLevel="1" x14ac:dyDescent="0.25">
      <c r="A158" s="2" t="s">
        <v>159</v>
      </c>
      <c r="B158" s="31" t="s">
        <v>7</v>
      </c>
      <c r="C158" s="31" t="s">
        <v>149</v>
      </c>
      <c r="D158" s="31" t="s">
        <v>160</v>
      </c>
      <c r="E158" s="34"/>
      <c r="F158" s="41">
        <f t="shared" si="64"/>
        <v>125235.5</v>
      </c>
      <c r="G158" s="41">
        <f t="shared" si="64"/>
        <v>0</v>
      </c>
      <c r="H158" s="41">
        <f t="shared" si="64"/>
        <v>0</v>
      </c>
    </row>
    <row r="159" spans="1:8" ht="30" outlineLevel="1" x14ac:dyDescent="0.25">
      <c r="A159" s="2" t="s">
        <v>161</v>
      </c>
      <c r="B159" s="31" t="s">
        <v>7</v>
      </c>
      <c r="C159" s="31" t="s">
        <v>149</v>
      </c>
      <c r="D159" s="31" t="s">
        <v>162</v>
      </c>
      <c r="E159" s="34"/>
      <c r="F159" s="41">
        <f t="shared" si="64"/>
        <v>125235.5</v>
      </c>
      <c r="G159" s="41">
        <f t="shared" si="64"/>
        <v>0</v>
      </c>
      <c r="H159" s="41">
        <f t="shared" si="64"/>
        <v>0</v>
      </c>
    </row>
    <row r="160" spans="1:8" ht="30" outlineLevel="1" x14ac:dyDescent="0.25">
      <c r="A160" s="2" t="s">
        <v>22</v>
      </c>
      <c r="B160" s="31" t="s">
        <v>7</v>
      </c>
      <c r="C160" s="31" t="s">
        <v>149</v>
      </c>
      <c r="D160" s="31" t="s">
        <v>162</v>
      </c>
      <c r="E160" s="34">
        <v>200</v>
      </c>
      <c r="F160" s="41">
        <v>125235.5</v>
      </c>
      <c r="G160" s="41">
        <v>0</v>
      </c>
      <c r="H160" s="16">
        <v>0</v>
      </c>
    </row>
    <row r="161" spans="1:8" ht="30" outlineLevel="1" x14ac:dyDescent="0.25">
      <c r="A161" s="7" t="s">
        <v>163</v>
      </c>
      <c r="B161" s="31" t="s">
        <v>7</v>
      </c>
      <c r="C161" s="31" t="s">
        <v>164</v>
      </c>
      <c r="D161" s="31"/>
      <c r="E161" s="34"/>
      <c r="F161" s="41">
        <f t="shared" ref="F161:H163" si="65">F162</f>
        <v>113332.9</v>
      </c>
      <c r="G161" s="41">
        <f t="shared" si="65"/>
        <v>116462.6</v>
      </c>
      <c r="H161" s="41">
        <f t="shared" si="65"/>
        <v>119260.20000000001</v>
      </c>
    </row>
    <row r="162" spans="1:8" ht="75" outlineLevel="1" x14ac:dyDescent="0.25">
      <c r="A162" s="7" t="s">
        <v>165</v>
      </c>
      <c r="B162" s="31" t="s">
        <v>7</v>
      </c>
      <c r="C162" s="31" t="s">
        <v>164</v>
      </c>
      <c r="D162" s="31" t="s">
        <v>125</v>
      </c>
      <c r="E162" s="34"/>
      <c r="F162" s="41">
        <f t="shared" si="65"/>
        <v>113332.9</v>
      </c>
      <c r="G162" s="41">
        <f t="shared" si="65"/>
        <v>116462.6</v>
      </c>
      <c r="H162" s="41">
        <f t="shared" si="65"/>
        <v>119260.20000000001</v>
      </c>
    </row>
    <row r="163" spans="1:8" ht="60" outlineLevel="1" x14ac:dyDescent="0.25">
      <c r="A163" s="7" t="s">
        <v>166</v>
      </c>
      <c r="B163" s="31" t="s">
        <v>7</v>
      </c>
      <c r="C163" s="31" t="s">
        <v>164</v>
      </c>
      <c r="D163" s="31" t="s">
        <v>167</v>
      </c>
      <c r="E163" s="34"/>
      <c r="F163" s="41">
        <f t="shared" si="65"/>
        <v>113332.9</v>
      </c>
      <c r="G163" s="41">
        <f t="shared" si="65"/>
        <v>116462.6</v>
      </c>
      <c r="H163" s="41">
        <f t="shared" si="65"/>
        <v>119260.20000000001</v>
      </c>
    </row>
    <row r="164" spans="1:8" ht="45" outlineLevel="1" x14ac:dyDescent="0.25">
      <c r="A164" s="8" t="s">
        <v>168</v>
      </c>
      <c r="B164" s="31" t="s">
        <v>7</v>
      </c>
      <c r="C164" s="31" t="s">
        <v>164</v>
      </c>
      <c r="D164" s="31" t="s">
        <v>169</v>
      </c>
      <c r="E164" s="34"/>
      <c r="F164" s="41">
        <f t="shared" ref="F164:H164" si="66">F165+F166+F167</f>
        <v>113332.9</v>
      </c>
      <c r="G164" s="41">
        <f t="shared" si="66"/>
        <v>116462.6</v>
      </c>
      <c r="H164" s="41">
        <f t="shared" si="66"/>
        <v>119260.20000000001</v>
      </c>
    </row>
    <row r="165" spans="1:8" ht="75" outlineLevel="1" x14ac:dyDescent="0.25">
      <c r="A165" s="8" t="s">
        <v>17</v>
      </c>
      <c r="B165" s="31" t="s">
        <v>7</v>
      </c>
      <c r="C165" s="31" t="s">
        <v>164</v>
      </c>
      <c r="D165" s="31" t="s">
        <v>169</v>
      </c>
      <c r="E165" s="34">
        <v>100</v>
      </c>
      <c r="F165" s="41">
        <v>83158.399999999994</v>
      </c>
      <c r="G165" s="41">
        <v>86497</v>
      </c>
      <c r="H165" s="16">
        <v>89933.6</v>
      </c>
    </row>
    <row r="166" spans="1:8" ht="30" outlineLevel="1" x14ac:dyDescent="0.25">
      <c r="A166" s="2" t="s">
        <v>22</v>
      </c>
      <c r="B166" s="31" t="s">
        <v>7</v>
      </c>
      <c r="C166" s="31" t="s">
        <v>164</v>
      </c>
      <c r="D166" s="31" t="s">
        <v>169</v>
      </c>
      <c r="E166" s="34">
        <v>200</v>
      </c>
      <c r="F166" s="41">
        <v>5036.5</v>
      </c>
      <c r="G166" s="41">
        <v>4827.6000000000004</v>
      </c>
      <c r="H166" s="16">
        <v>4188.6000000000004</v>
      </c>
    </row>
    <row r="167" spans="1:8" outlineLevel="1" x14ac:dyDescent="0.25">
      <c r="A167" s="3" t="s">
        <v>24</v>
      </c>
      <c r="B167" s="31" t="s">
        <v>7</v>
      </c>
      <c r="C167" s="31" t="s">
        <v>164</v>
      </c>
      <c r="D167" s="31" t="s">
        <v>169</v>
      </c>
      <c r="E167" s="34">
        <v>800</v>
      </c>
      <c r="F167" s="41">
        <v>25138</v>
      </c>
      <c r="G167" s="41">
        <v>25138</v>
      </c>
      <c r="H167" s="16">
        <v>25138</v>
      </c>
    </row>
    <row r="168" spans="1:8" outlineLevel="1" x14ac:dyDescent="0.25">
      <c r="A168" s="3" t="s">
        <v>170</v>
      </c>
      <c r="B168" s="24" t="s">
        <v>7</v>
      </c>
      <c r="C168" s="24" t="s">
        <v>171</v>
      </c>
      <c r="D168" s="24"/>
      <c r="E168" s="25"/>
      <c r="F168" s="41">
        <f t="shared" ref="F168:H169" si="67">F169</f>
        <v>23018.2</v>
      </c>
      <c r="G168" s="41">
        <f t="shared" si="67"/>
        <v>23908.2</v>
      </c>
      <c r="H168" s="41">
        <f t="shared" si="67"/>
        <v>23952.399999999998</v>
      </c>
    </row>
    <row r="169" spans="1:8" outlineLevel="1" x14ac:dyDescent="0.25">
      <c r="A169" s="2" t="s">
        <v>172</v>
      </c>
      <c r="B169" s="24" t="s">
        <v>7</v>
      </c>
      <c r="C169" s="24" t="s">
        <v>173</v>
      </c>
      <c r="D169" s="24"/>
      <c r="E169" s="24"/>
      <c r="F169" s="41">
        <f t="shared" si="67"/>
        <v>23018.2</v>
      </c>
      <c r="G169" s="41">
        <f t="shared" si="67"/>
        <v>23908.2</v>
      </c>
      <c r="H169" s="41">
        <f t="shared" si="67"/>
        <v>23952.399999999998</v>
      </c>
    </row>
    <row r="170" spans="1:8" ht="30" outlineLevel="1" x14ac:dyDescent="0.25">
      <c r="A170" s="2" t="s">
        <v>174</v>
      </c>
      <c r="B170" s="24" t="s">
        <v>7</v>
      </c>
      <c r="C170" s="24" t="s">
        <v>173</v>
      </c>
      <c r="D170" s="24" t="s">
        <v>175</v>
      </c>
      <c r="E170" s="24"/>
      <c r="F170" s="41">
        <f>F171+F176</f>
        <v>23018.2</v>
      </c>
      <c r="G170" s="41">
        <f>G171+G176</f>
        <v>23908.2</v>
      </c>
      <c r="H170" s="41">
        <f>H171+H176</f>
        <v>23952.399999999998</v>
      </c>
    </row>
    <row r="171" spans="1:8" ht="30" outlineLevel="1" x14ac:dyDescent="0.25">
      <c r="A171" s="2" t="s">
        <v>176</v>
      </c>
      <c r="B171" s="24" t="s">
        <v>7</v>
      </c>
      <c r="C171" s="24" t="s">
        <v>173</v>
      </c>
      <c r="D171" s="24" t="s">
        <v>177</v>
      </c>
      <c r="E171" s="25"/>
      <c r="F171" s="41">
        <f>F172+F174</f>
        <v>1194.3999999999999</v>
      </c>
      <c r="G171" s="41">
        <f t="shared" ref="G171:H171" si="68">G172+G174</f>
        <v>1575</v>
      </c>
      <c r="H171" s="41">
        <f t="shared" si="68"/>
        <v>983.30000000000007</v>
      </c>
    </row>
    <row r="172" spans="1:8" ht="30" outlineLevel="1" x14ac:dyDescent="0.25">
      <c r="A172" s="2" t="s">
        <v>178</v>
      </c>
      <c r="B172" s="24" t="s">
        <v>7</v>
      </c>
      <c r="C172" s="24" t="s">
        <v>173</v>
      </c>
      <c r="D172" s="24" t="s">
        <v>179</v>
      </c>
      <c r="E172" s="25"/>
      <c r="F172" s="41">
        <f>F173</f>
        <v>1055.0999999999999</v>
      </c>
      <c r="G172" s="41">
        <f t="shared" ref="G172:H172" si="69">G173</f>
        <v>1391.2</v>
      </c>
      <c r="H172" s="41">
        <f t="shared" si="69"/>
        <v>868.6</v>
      </c>
    </row>
    <row r="173" spans="1:8" ht="30" outlineLevel="1" x14ac:dyDescent="0.25">
      <c r="A173" s="2" t="s">
        <v>22</v>
      </c>
      <c r="B173" s="24" t="s">
        <v>7</v>
      </c>
      <c r="C173" s="24" t="s">
        <v>173</v>
      </c>
      <c r="D173" s="24" t="s">
        <v>179</v>
      </c>
      <c r="E173" s="25">
        <v>200</v>
      </c>
      <c r="F173" s="41">
        <v>1055.0999999999999</v>
      </c>
      <c r="G173" s="41">
        <v>1391.2</v>
      </c>
      <c r="H173" s="16">
        <v>868.6</v>
      </c>
    </row>
    <row r="174" spans="1:8" ht="30" outlineLevel="1" x14ac:dyDescent="0.25">
      <c r="A174" s="8" t="s">
        <v>180</v>
      </c>
      <c r="B174" s="24" t="s">
        <v>7</v>
      </c>
      <c r="C174" s="24" t="s">
        <v>173</v>
      </c>
      <c r="D174" s="24" t="s">
        <v>181</v>
      </c>
      <c r="E174" s="25"/>
      <c r="F174" s="41">
        <f>F175</f>
        <v>139.30000000000001</v>
      </c>
      <c r="G174" s="41">
        <f t="shared" ref="G174:H174" si="70">G175</f>
        <v>183.8</v>
      </c>
      <c r="H174" s="41">
        <f t="shared" si="70"/>
        <v>114.7</v>
      </c>
    </row>
    <row r="175" spans="1:8" ht="30" outlineLevel="1" x14ac:dyDescent="0.25">
      <c r="A175" s="2" t="s">
        <v>23</v>
      </c>
      <c r="B175" s="24" t="s">
        <v>7</v>
      </c>
      <c r="C175" s="24" t="s">
        <v>173</v>
      </c>
      <c r="D175" s="24" t="s">
        <v>181</v>
      </c>
      <c r="E175" s="25">
        <v>300</v>
      </c>
      <c r="F175" s="41">
        <v>139.30000000000001</v>
      </c>
      <c r="G175" s="41">
        <v>183.8</v>
      </c>
      <c r="H175" s="16">
        <v>114.7</v>
      </c>
    </row>
    <row r="176" spans="1:8" ht="45" outlineLevel="1" x14ac:dyDescent="0.25">
      <c r="A176" s="2" t="s">
        <v>182</v>
      </c>
      <c r="B176" s="24" t="s">
        <v>7</v>
      </c>
      <c r="C176" s="24" t="s">
        <v>173</v>
      </c>
      <c r="D176" s="24" t="s">
        <v>183</v>
      </c>
      <c r="E176" s="25"/>
      <c r="F176" s="41">
        <f t="shared" ref="F176:H177" si="71">F177</f>
        <v>21823.8</v>
      </c>
      <c r="G176" s="41">
        <f t="shared" si="71"/>
        <v>22333.200000000001</v>
      </c>
      <c r="H176" s="41">
        <f t="shared" si="71"/>
        <v>22969.1</v>
      </c>
    </row>
    <row r="177" spans="1:8" ht="45" outlineLevel="1" x14ac:dyDescent="0.25">
      <c r="A177" s="2" t="s">
        <v>168</v>
      </c>
      <c r="B177" s="24" t="s">
        <v>7</v>
      </c>
      <c r="C177" s="24" t="s">
        <v>173</v>
      </c>
      <c r="D177" s="24" t="s">
        <v>184</v>
      </c>
      <c r="E177" s="25"/>
      <c r="F177" s="41">
        <f t="shared" si="71"/>
        <v>21823.8</v>
      </c>
      <c r="G177" s="41">
        <f t="shared" si="71"/>
        <v>22333.200000000001</v>
      </c>
      <c r="H177" s="41">
        <f t="shared" si="71"/>
        <v>22969.1</v>
      </c>
    </row>
    <row r="178" spans="1:8" ht="45" outlineLevel="1" x14ac:dyDescent="0.25">
      <c r="A178" s="2" t="s">
        <v>185</v>
      </c>
      <c r="B178" s="24" t="s">
        <v>7</v>
      </c>
      <c r="C178" s="24" t="s">
        <v>173</v>
      </c>
      <c r="D178" s="24" t="s">
        <v>184</v>
      </c>
      <c r="E178" s="25">
        <v>600</v>
      </c>
      <c r="F178" s="41">
        <v>21823.8</v>
      </c>
      <c r="G178" s="41">
        <v>22333.200000000001</v>
      </c>
      <c r="H178" s="16">
        <v>22969.1</v>
      </c>
    </row>
    <row r="179" spans="1:8" outlineLevel="1" x14ac:dyDescent="0.25">
      <c r="A179" s="2" t="s">
        <v>186</v>
      </c>
      <c r="B179" s="24" t="s">
        <v>7</v>
      </c>
      <c r="C179" s="24" t="s">
        <v>187</v>
      </c>
      <c r="D179" s="24"/>
      <c r="E179" s="25"/>
      <c r="F179" s="41">
        <f t="shared" ref="F179:H179" si="72">F180+F184+F196</f>
        <v>19741.400000000001</v>
      </c>
      <c r="G179" s="41">
        <f t="shared" si="72"/>
        <v>21106.1</v>
      </c>
      <c r="H179" s="41">
        <f t="shared" si="72"/>
        <v>20285.099999999999</v>
      </c>
    </row>
    <row r="180" spans="1:8" outlineLevel="1" x14ac:dyDescent="0.25">
      <c r="A180" s="2" t="s">
        <v>188</v>
      </c>
      <c r="B180" s="24" t="s">
        <v>7</v>
      </c>
      <c r="C180" s="24" t="s">
        <v>189</v>
      </c>
      <c r="D180" s="24"/>
      <c r="E180" s="25"/>
      <c r="F180" s="41">
        <f t="shared" ref="F180:H182" si="73">F181</f>
        <v>11563.1</v>
      </c>
      <c r="G180" s="41">
        <f t="shared" si="73"/>
        <v>11563.1</v>
      </c>
      <c r="H180" s="41">
        <f t="shared" si="73"/>
        <v>11563.1</v>
      </c>
    </row>
    <row r="181" spans="1:8" outlineLevel="1" x14ac:dyDescent="0.25">
      <c r="A181" s="2" t="s">
        <v>13</v>
      </c>
      <c r="B181" s="24" t="s">
        <v>7</v>
      </c>
      <c r="C181" s="24" t="s">
        <v>189</v>
      </c>
      <c r="D181" s="24" t="s">
        <v>14</v>
      </c>
      <c r="E181" s="25"/>
      <c r="F181" s="41">
        <f t="shared" si="73"/>
        <v>11563.1</v>
      </c>
      <c r="G181" s="41">
        <f t="shared" si="73"/>
        <v>11563.1</v>
      </c>
      <c r="H181" s="41">
        <f t="shared" si="73"/>
        <v>11563.1</v>
      </c>
    </row>
    <row r="182" spans="1:8" outlineLevel="1" x14ac:dyDescent="0.25">
      <c r="A182" s="2" t="s">
        <v>190</v>
      </c>
      <c r="B182" s="24" t="s">
        <v>7</v>
      </c>
      <c r="C182" s="24" t="s">
        <v>189</v>
      </c>
      <c r="D182" s="24" t="s">
        <v>191</v>
      </c>
      <c r="E182" s="25"/>
      <c r="F182" s="41">
        <f t="shared" si="73"/>
        <v>11563.1</v>
      </c>
      <c r="G182" s="41">
        <f t="shared" si="73"/>
        <v>11563.1</v>
      </c>
      <c r="H182" s="41">
        <f t="shared" si="73"/>
        <v>11563.1</v>
      </c>
    </row>
    <row r="183" spans="1:8" ht="30" outlineLevel="1" x14ac:dyDescent="0.25">
      <c r="A183" s="2" t="s">
        <v>23</v>
      </c>
      <c r="B183" s="24" t="s">
        <v>7</v>
      </c>
      <c r="C183" s="24" t="s">
        <v>189</v>
      </c>
      <c r="D183" s="24" t="s">
        <v>191</v>
      </c>
      <c r="E183" s="25">
        <v>300</v>
      </c>
      <c r="F183" s="41">
        <v>11563.1</v>
      </c>
      <c r="G183" s="41">
        <v>11563.1</v>
      </c>
      <c r="H183" s="16">
        <v>11563.1</v>
      </c>
    </row>
    <row r="184" spans="1:8" outlineLevel="1" x14ac:dyDescent="0.25">
      <c r="A184" s="2" t="s">
        <v>192</v>
      </c>
      <c r="B184" s="24" t="s">
        <v>7</v>
      </c>
      <c r="C184" s="24" t="s">
        <v>193</v>
      </c>
      <c r="D184" s="24"/>
      <c r="E184" s="25"/>
      <c r="F184" s="41">
        <f t="shared" ref="F184:H184" si="74">F185</f>
        <v>7977.2999999999993</v>
      </c>
      <c r="G184" s="41">
        <f t="shared" si="74"/>
        <v>9342</v>
      </c>
      <c r="H184" s="41">
        <f t="shared" si="74"/>
        <v>8521</v>
      </c>
    </row>
    <row r="185" spans="1:8" outlineLevel="1" x14ac:dyDescent="0.25">
      <c r="A185" s="2" t="s">
        <v>13</v>
      </c>
      <c r="B185" s="24" t="s">
        <v>7</v>
      </c>
      <c r="C185" s="24" t="s">
        <v>193</v>
      </c>
      <c r="D185" s="24" t="s">
        <v>14</v>
      </c>
      <c r="E185" s="25"/>
      <c r="F185" s="41">
        <f t="shared" ref="F185:H185" si="75">F186+F188+F190+F192+F194</f>
        <v>7977.2999999999993</v>
      </c>
      <c r="G185" s="41">
        <f t="shared" si="75"/>
        <v>9342</v>
      </c>
      <c r="H185" s="41">
        <f t="shared" si="75"/>
        <v>8521</v>
      </c>
    </row>
    <row r="186" spans="1:8" ht="30" outlineLevel="1" x14ac:dyDescent="0.25">
      <c r="A186" s="2" t="s">
        <v>194</v>
      </c>
      <c r="B186" s="24" t="s">
        <v>7</v>
      </c>
      <c r="C186" s="24" t="s">
        <v>193</v>
      </c>
      <c r="D186" s="24" t="s">
        <v>195</v>
      </c>
      <c r="E186" s="25"/>
      <c r="F186" s="41">
        <f t="shared" ref="F186:H186" si="76">F187</f>
        <v>2600.5</v>
      </c>
      <c r="G186" s="41">
        <f t="shared" si="76"/>
        <v>2810.5</v>
      </c>
      <c r="H186" s="41">
        <f t="shared" si="76"/>
        <v>3020.5</v>
      </c>
    </row>
    <row r="187" spans="1:8" ht="30" outlineLevel="1" x14ac:dyDescent="0.25">
      <c r="A187" s="2" t="s">
        <v>23</v>
      </c>
      <c r="B187" s="24" t="s">
        <v>7</v>
      </c>
      <c r="C187" s="24" t="s">
        <v>193</v>
      </c>
      <c r="D187" s="24" t="s">
        <v>195</v>
      </c>
      <c r="E187" s="25">
        <v>300</v>
      </c>
      <c r="F187" s="41">
        <v>2600.5</v>
      </c>
      <c r="G187" s="41">
        <v>2810.5</v>
      </c>
      <c r="H187" s="16">
        <v>3020.5</v>
      </c>
    </row>
    <row r="188" spans="1:8" ht="45" outlineLevel="1" x14ac:dyDescent="0.25">
      <c r="A188" s="2" t="s">
        <v>196</v>
      </c>
      <c r="B188" s="24" t="s">
        <v>7</v>
      </c>
      <c r="C188" s="24" t="s">
        <v>193</v>
      </c>
      <c r="D188" s="24" t="s">
        <v>197</v>
      </c>
      <c r="E188" s="25"/>
      <c r="F188" s="41">
        <f>F189</f>
        <v>1948.3</v>
      </c>
      <c r="G188" s="41">
        <f t="shared" ref="G188:H188" si="77">G189</f>
        <v>1948.3</v>
      </c>
      <c r="H188" s="41">
        <f t="shared" si="77"/>
        <v>2638</v>
      </c>
    </row>
    <row r="189" spans="1:8" ht="30" outlineLevel="1" x14ac:dyDescent="0.25">
      <c r="A189" s="2" t="s">
        <v>23</v>
      </c>
      <c r="B189" s="24" t="s">
        <v>7</v>
      </c>
      <c r="C189" s="24" t="s">
        <v>193</v>
      </c>
      <c r="D189" s="24" t="s">
        <v>197</v>
      </c>
      <c r="E189" s="25">
        <v>300</v>
      </c>
      <c r="F189" s="41">
        <v>1948.3</v>
      </c>
      <c r="G189" s="41">
        <v>1948.3</v>
      </c>
      <c r="H189" s="16">
        <v>2638</v>
      </c>
    </row>
    <row r="190" spans="1:8" outlineLevel="1" x14ac:dyDescent="0.25">
      <c r="A190" s="2" t="s">
        <v>198</v>
      </c>
      <c r="B190" s="24" t="s">
        <v>7</v>
      </c>
      <c r="C190" s="24" t="s">
        <v>193</v>
      </c>
      <c r="D190" s="24" t="s">
        <v>199</v>
      </c>
      <c r="E190" s="25"/>
      <c r="F190" s="41">
        <f>F191</f>
        <v>291.39999999999998</v>
      </c>
      <c r="G190" s="41">
        <f t="shared" ref="G190:H190" si="78">G191</f>
        <v>384.3</v>
      </c>
      <c r="H190" s="41">
        <f t="shared" si="78"/>
        <v>239.9</v>
      </c>
    </row>
    <row r="191" spans="1:8" ht="45" outlineLevel="1" x14ac:dyDescent="0.25">
      <c r="A191" s="2" t="s">
        <v>185</v>
      </c>
      <c r="B191" s="24" t="s">
        <v>7</v>
      </c>
      <c r="C191" s="24" t="s">
        <v>193</v>
      </c>
      <c r="D191" s="24" t="s">
        <v>199</v>
      </c>
      <c r="E191" s="25">
        <v>600</v>
      </c>
      <c r="F191" s="41">
        <v>291.39999999999998</v>
      </c>
      <c r="G191" s="41">
        <v>384.3</v>
      </c>
      <c r="H191" s="16">
        <v>239.9</v>
      </c>
    </row>
    <row r="192" spans="1:8" ht="30" outlineLevel="1" x14ac:dyDescent="0.25">
      <c r="A192" s="2" t="s">
        <v>200</v>
      </c>
      <c r="B192" s="24" t="s">
        <v>7</v>
      </c>
      <c r="C192" s="24" t="s">
        <v>193</v>
      </c>
      <c r="D192" s="24" t="s">
        <v>201</v>
      </c>
      <c r="E192" s="25"/>
      <c r="F192" s="41">
        <f>F193</f>
        <v>3135.1</v>
      </c>
      <c r="G192" s="41">
        <f t="shared" ref="G192:H192" si="79">G193</f>
        <v>4196.1000000000004</v>
      </c>
      <c r="H192" s="41">
        <f t="shared" si="79"/>
        <v>2619.8000000000002</v>
      </c>
    </row>
    <row r="193" spans="1:8" ht="45" outlineLevel="1" x14ac:dyDescent="0.25">
      <c r="A193" s="2" t="s">
        <v>185</v>
      </c>
      <c r="B193" s="24" t="s">
        <v>7</v>
      </c>
      <c r="C193" s="24" t="s">
        <v>193</v>
      </c>
      <c r="D193" s="24" t="s">
        <v>201</v>
      </c>
      <c r="E193" s="25">
        <v>600</v>
      </c>
      <c r="F193" s="41">
        <v>3135.1</v>
      </c>
      <c r="G193" s="41">
        <v>4196.1000000000004</v>
      </c>
      <c r="H193" s="16">
        <v>2619.8000000000002</v>
      </c>
    </row>
    <row r="194" spans="1:8" ht="75" outlineLevel="1" x14ac:dyDescent="0.25">
      <c r="A194" s="2" t="s">
        <v>202</v>
      </c>
      <c r="B194" s="24" t="s">
        <v>7</v>
      </c>
      <c r="C194" s="24" t="s">
        <v>193</v>
      </c>
      <c r="D194" s="24" t="s">
        <v>203</v>
      </c>
      <c r="E194" s="25"/>
      <c r="F194" s="41">
        <f>F195</f>
        <v>2</v>
      </c>
      <c r="G194" s="41">
        <f t="shared" ref="G194:H194" si="80">G195</f>
        <v>2.8</v>
      </c>
      <c r="H194" s="41">
        <f t="shared" si="80"/>
        <v>2.8</v>
      </c>
    </row>
    <row r="195" spans="1:8" outlineLevel="1" x14ac:dyDescent="0.25">
      <c r="A195" s="3" t="s">
        <v>24</v>
      </c>
      <c r="B195" s="24" t="s">
        <v>7</v>
      </c>
      <c r="C195" s="24" t="s">
        <v>193</v>
      </c>
      <c r="D195" s="24" t="s">
        <v>203</v>
      </c>
      <c r="E195" s="25">
        <v>800</v>
      </c>
      <c r="F195" s="41">
        <v>2</v>
      </c>
      <c r="G195" s="41">
        <v>2.8</v>
      </c>
      <c r="H195" s="16">
        <v>2.8</v>
      </c>
    </row>
    <row r="196" spans="1:8" outlineLevel="1" x14ac:dyDescent="0.25">
      <c r="A196" s="7" t="s">
        <v>204</v>
      </c>
      <c r="B196" s="31" t="s">
        <v>7</v>
      </c>
      <c r="C196" s="31" t="s">
        <v>205</v>
      </c>
      <c r="D196" s="31"/>
      <c r="E196" s="31"/>
      <c r="F196" s="41">
        <f t="shared" ref="F196:H200" si="81">F197</f>
        <v>201</v>
      </c>
      <c r="G196" s="41">
        <f t="shared" si="81"/>
        <v>201</v>
      </c>
      <c r="H196" s="41">
        <f t="shared" si="81"/>
        <v>201</v>
      </c>
    </row>
    <row r="197" spans="1:8" ht="45" outlineLevel="1" x14ac:dyDescent="0.25">
      <c r="A197" s="7" t="s">
        <v>206</v>
      </c>
      <c r="B197" s="31" t="s">
        <v>7</v>
      </c>
      <c r="C197" s="31" t="s">
        <v>205</v>
      </c>
      <c r="D197" s="31" t="s">
        <v>207</v>
      </c>
      <c r="E197" s="31"/>
      <c r="F197" s="41">
        <f t="shared" si="81"/>
        <v>201</v>
      </c>
      <c r="G197" s="41">
        <f t="shared" si="81"/>
        <v>201</v>
      </c>
      <c r="H197" s="41">
        <f t="shared" si="81"/>
        <v>201</v>
      </c>
    </row>
    <row r="198" spans="1:8" ht="75" outlineLevel="1" x14ac:dyDescent="0.25">
      <c r="A198" s="2" t="s">
        <v>208</v>
      </c>
      <c r="B198" s="31" t="s">
        <v>7</v>
      </c>
      <c r="C198" s="31" t="s">
        <v>205</v>
      </c>
      <c r="D198" s="24" t="s">
        <v>209</v>
      </c>
      <c r="E198" s="31"/>
      <c r="F198" s="41">
        <f t="shared" si="81"/>
        <v>201</v>
      </c>
      <c r="G198" s="41">
        <f t="shared" si="81"/>
        <v>201</v>
      </c>
      <c r="H198" s="41">
        <f t="shared" si="81"/>
        <v>201</v>
      </c>
    </row>
    <row r="199" spans="1:8" ht="75" outlineLevel="1" x14ac:dyDescent="0.25">
      <c r="A199" s="3" t="s">
        <v>210</v>
      </c>
      <c r="B199" s="31" t="s">
        <v>7</v>
      </c>
      <c r="C199" s="31" t="s">
        <v>205</v>
      </c>
      <c r="D199" s="24" t="s">
        <v>211</v>
      </c>
      <c r="E199" s="31"/>
      <c r="F199" s="41">
        <f t="shared" si="81"/>
        <v>201</v>
      </c>
      <c r="G199" s="41">
        <f t="shared" si="81"/>
        <v>201</v>
      </c>
      <c r="H199" s="41">
        <f t="shared" si="81"/>
        <v>201</v>
      </c>
    </row>
    <row r="200" spans="1:8" ht="105" outlineLevel="1" x14ac:dyDescent="0.25">
      <c r="A200" s="11" t="s">
        <v>212</v>
      </c>
      <c r="B200" s="24" t="s">
        <v>7</v>
      </c>
      <c r="C200" s="24" t="s">
        <v>205</v>
      </c>
      <c r="D200" s="14" t="s">
        <v>213</v>
      </c>
      <c r="E200" s="25"/>
      <c r="F200" s="41">
        <f t="shared" si="81"/>
        <v>201</v>
      </c>
      <c r="G200" s="41">
        <f t="shared" si="81"/>
        <v>201</v>
      </c>
      <c r="H200" s="41">
        <f t="shared" si="81"/>
        <v>201</v>
      </c>
    </row>
    <row r="201" spans="1:8" ht="30" outlineLevel="1" x14ac:dyDescent="0.25">
      <c r="A201" s="2" t="s">
        <v>23</v>
      </c>
      <c r="B201" s="24" t="s">
        <v>7</v>
      </c>
      <c r="C201" s="24" t="s">
        <v>205</v>
      </c>
      <c r="D201" s="14" t="s">
        <v>213</v>
      </c>
      <c r="E201" s="25">
        <v>300</v>
      </c>
      <c r="F201" s="41">
        <v>201</v>
      </c>
      <c r="G201" s="41">
        <v>201</v>
      </c>
      <c r="H201" s="16">
        <v>201</v>
      </c>
    </row>
    <row r="202" spans="1:8" outlineLevel="1" x14ac:dyDescent="0.25">
      <c r="A202" s="2" t="s">
        <v>214</v>
      </c>
      <c r="B202" s="24" t="s">
        <v>7</v>
      </c>
      <c r="C202" s="24" t="s">
        <v>215</v>
      </c>
      <c r="D202" s="24"/>
      <c r="E202" s="25"/>
      <c r="F202" s="41">
        <f>F203+F210+F231</f>
        <v>74689.7</v>
      </c>
      <c r="G202" s="41">
        <f>G203+G210+G231</f>
        <v>79710.399999999994</v>
      </c>
      <c r="H202" s="41">
        <f>H203+H210+H231</f>
        <v>77248</v>
      </c>
    </row>
    <row r="203" spans="1:8" outlineLevel="1" x14ac:dyDescent="0.25">
      <c r="A203" s="2" t="s">
        <v>216</v>
      </c>
      <c r="B203" s="24" t="s">
        <v>7</v>
      </c>
      <c r="C203" s="24" t="s">
        <v>217</v>
      </c>
      <c r="D203" s="24"/>
      <c r="E203" s="25"/>
      <c r="F203" s="41">
        <f t="shared" ref="F203:H204" si="82">F204</f>
        <v>43374.799999999996</v>
      </c>
      <c r="G203" s="41">
        <f t="shared" si="82"/>
        <v>45338.9</v>
      </c>
      <c r="H203" s="41">
        <f t="shared" si="82"/>
        <v>45503.899999999994</v>
      </c>
    </row>
    <row r="204" spans="1:8" ht="30" outlineLevel="1" x14ac:dyDescent="0.25">
      <c r="A204" s="2" t="s">
        <v>218</v>
      </c>
      <c r="B204" s="24" t="s">
        <v>7</v>
      </c>
      <c r="C204" s="24" t="s">
        <v>217</v>
      </c>
      <c r="D204" s="24" t="s">
        <v>219</v>
      </c>
      <c r="E204" s="25"/>
      <c r="F204" s="41">
        <f t="shared" si="82"/>
        <v>43374.799999999996</v>
      </c>
      <c r="G204" s="41">
        <f t="shared" si="82"/>
        <v>45338.9</v>
      </c>
      <c r="H204" s="41">
        <f t="shared" si="82"/>
        <v>45503.899999999994</v>
      </c>
    </row>
    <row r="205" spans="1:8" ht="45" outlineLevel="1" x14ac:dyDescent="0.25">
      <c r="A205" s="2" t="s">
        <v>220</v>
      </c>
      <c r="B205" s="24" t="s">
        <v>7</v>
      </c>
      <c r="C205" s="24" t="s">
        <v>217</v>
      </c>
      <c r="D205" s="24" t="s">
        <v>221</v>
      </c>
      <c r="E205" s="25"/>
      <c r="F205" s="41">
        <f>F206+F208</f>
        <v>43374.799999999996</v>
      </c>
      <c r="G205" s="41">
        <f t="shared" ref="G205" si="83">G206+G208</f>
        <v>45338.9</v>
      </c>
      <c r="H205" s="41">
        <f>H206+H208</f>
        <v>45503.899999999994</v>
      </c>
    </row>
    <row r="206" spans="1:8" ht="45" outlineLevel="1" x14ac:dyDescent="0.25">
      <c r="A206" s="2" t="s">
        <v>168</v>
      </c>
      <c r="B206" s="24" t="s">
        <v>7</v>
      </c>
      <c r="C206" s="24" t="s">
        <v>217</v>
      </c>
      <c r="D206" s="24" t="s">
        <v>222</v>
      </c>
      <c r="E206" s="25"/>
      <c r="F206" s="41">
        <f>F207</f>
        <v>38835.1</v>
      </c>
      <c r="G206" s="41">
        <f t="shared" ref="G206:H206" si="84">G207</f>
        <v>40515.9</v>
      </c>
      <c r="H206" s="41">
        <f t="shared" si="84"/>
        <v>40646.699999999997</v>
      </c>
    </row>
    <row r="207" spans="1:8" ht="45" outlineLevel="1" x14ac:dyDescent="0.25">
      <c r="A207" s="2" t="s">
        <v>185</v>
      </c>
      <c r="B207" s="24" t="s">
        <v>7</v>
      </c>
      <c r="C207" s="24" t="s">
        <v>217</v>
      </c>
      <c r="D207" s="24" t="s">
        <v>222</v>
      </c>
      <c r="E207" s="25">
        <v>600</v>
      </c>
      <c r="F207" s="41">
        <v>38835.1</v>
      </c>
      <c r="G207" s="41">
        <v>40515.9</v>
      </c>
      <c r="H207" s="16">
        <v>40646.699999999997</v>
      </c>
    </row>
    <row r="208" spans="1:8" ht="30" outlineLevel="1" x14ac:dyDescent="0.25">
      <c r="A208" s="2" t="s">
        <v>223</v>
      </c>
      <c r="B208" s="24" t="s">
        <v>7</v>
      </c>
      <c r="C208" s="24" t="s">
        <v>217</v>
      </c>
      <c r="D208" s="24" t="s">
        <v>224</v>
      </c>
      <c r="E208" s="25"/>
      <c r="F208" s="41">
        <f>F209</f>
        <v>4539.7</v>
      </c>
      <c r="G208" s="41">
        <f t="shared" ref="G208:H208" si="85">G209</f>
        <v>4823</v>
      </c>
      <c r="H208" s="41">
        <f t="shared" si="85"/>
        <v>4857.2</v>
      </c>
    </row>
    <row r="209" spans="1:8" ht="45" outlineLevel="1" x14ac:dyDescent="0.25">
      <c r="A209" s="2" t="s">
        <v>185</v>
      </c>
      <c r="B209" s="24" t="s">
        <v>7</v>
      </c>
      <c r="C209" s="24" t="s">
        <v>217</v>
      </c>
      <c r="D209" s="24" t="s">
        <v>224</v>
      </c>
      <c r="E209" s="25">
        <v>600</v>
      </c>
      <c r="F209" s="41">
        <f>4518.7+21</f>
        <v>4539.7</v>
      </c>
      <c r="G209" s="41">
        <f>4818.5+4.5</f>
        <v>4823</v>
      </c>
      <c r="H209" s="16">
        <f>4829.5+27.7</f>
        <v>4857.2</v>
      </c>
    </row>
    <row r="210" spans="1:8" outlineLevel="1" x14ac:dyDescent="0.25">
      <c r="A210" s="2" t="s">
        <v>225</v>
      </c>
      <c r="B210" s="24" t="s">
        <v>7</v>
      </c>
      <c r="C210" s="24" t="s">
        <v>226</v>
      </c>
      <c r="D210" s="24"/>
      <c r="E210" s="25"/>
      <c r="F210" s="41">
        <f t="shared" ref="F210:H210" si="86">F211</f>
        <v>4713.8999999999996</v>
      </c>
      <c r="G210" s="41">
        <f t="shared" si="86"/>
        <v>6570.9999999999991</v>
      </c>
      <c r="H210" s="41">
        <f t="shared" si="86"/>
        <v>3794.8999999999992</v>
      </c>
    </row>
    <row r="211" spans="1:8" ht="30" outlineLevel="1" x14ac:dyDescent="0.25">
      <c r="A211" s="2" t="s">
        <v>227</v>
      </c>
      <c r="B211" s="24" t="s">
        <v>7</v>
      </c>
      <c r="C211" s="24" t="s">
        <v>226</v>
      </c>
      <c r="D211" s="24" t="s">
        <v>219</v>
      </c>
      <c r="E211" s="25"/>
      <c r="F211" s="41">
        <f>F215+F218+F212+F228</f>
        <v>4713.8999999999996</v>
      </c>
      <c r="G211" s="41">
        <f>G215+G218+G212+G228</f>
        <v>6570.9999999999991</v>
      </c>
      <c r="H211" s="41">
        <f>H215+H218+H212+H228</f>
        <v>3794.8999999999992</v>
      </c>
    </row>
    <row r="212" spans="1:8" ht="45" outlineLevel="1" x14ac:dyDescent="0.25">
      <c r="A212" s="2" t="s">
        <v>220</v>
      </c>
      <c r="B212" s="24" t="s">
        <v>7</v>
      </c>
      <c r="C212" s="24" t="s">
        <v>226</v>
      </c>
      <c r="D212" s="24" t="s">
        <v>221</v>
      </c>
      <c r="E212" s="25"/>
      <c r="F212" s="16">
        <f t="shared" ref="F212:H213" si="87">F213</f>
        <v>0</v>
      </c>
      <c r="G212" s="16">
        <f t="shared" si="87"/>
        <v>21.4</v>
      </c>
      <c r="H212" s="16">
        <f t="shared" si="87"/>
        <v>0</v>
      </c>
    </row>
    <row r="213" spans="1:8" ht="30" outlineLevel="1" x14ac:dyDescent="0.25">
      <c r="A213" s="2" t="s">
        <v>228</v>
      </c>
      <c r="B213" s="24" t="s">
        <v>7</v>
      </c>
      <c r="C213" s="24" t="s">
        <v>226</v>
      </c>
      <c r="D213" s="24" t="s">
        <v>229</v>
      </c>
      <c r="E213" s="25"/>
      <c r="F213" s="16">
        <f t="shared" si="87"/>
        <v>0</v>
      </c>
      <c r="G213" s="16">
        <f t="shared" si="87"/>
        <v>21.4</v>
      </c>
      <c r="H213" s="16">
        <f t="shared" si="87"/>
        <v>0</v>
      </c>
    </row>
    <row r="214" spans="1:8" ht="45" outlineLevel="1" x14ac:dyDescent="0.25">
      <c r="A214" s="2" t="s">
        <v>185</v>
      </c>
      <c r="B214" s="24" t="s">
        <v>7</v>
      </c>
      <c r="C214" s="24" t="s">
        <v>226</v>
      </c>
      <c r="D214" s="24" t="s">
        <v>229</v>
      </c>
      <c r="E214" s="25">
        <v>600</v>
      </c>
      <c r="F214" s="41">
        <v>0</v>
      </c>
      <c r="G214" s="41">
        <v>21.4</v>
      </c>
      <c r="H214" s="16">
        <v>0</v>
      </c>
    </row>
    <row r="215" spans="1:8" ht="45" outlineLevel="1" x14ac:dyDescent="0.25">
      <c r="A215" s="2" t="s">
        <v>230</v>
      </c>
      <c r="B215" s="24" t="s">
        <v>7</v>
      </c>
      <c r="C215" s="24" t="s">
        <v>226</v>
      </c>
      <c r="D215" s="24" t="s">
        <v>231</v>
      </c>
      <c r="E215" s="25"/>
      <c r="F215" s="41">
        <f>F216</f>
        <v>69.7</v>
      </c>
      <c r="G215" s="41">
        <f t="shared" ref="G215:H215" si="88">G216</f>
        <v>93.2</v>
      </c>
      <c r="H215" s="41">
        <f t="shared" si="88"/>
        <v>58.2</v>
      </c>
    </row>
    <row r="216" spans="1:8" ht="45" outlineLevel="1" x14ac:dyDescent="0.25">
      <c r="A216" s="2" t="s">
        <v>232</v>
      </c>
      <c r="B216" s="24" t="s">
        <v>7</v>
      </c>
      <c r="C216" s="24" t="s">
        <v>226</v>
      </c>
      <c r="D216" s="24" t="s">
        <v>233</v>
      </c>
      <c r="E216" s="25"/>
      <c r="F216" s="41">
        <f t="shared" ref="F216:H216" si="89">F217</f>
        <v>69.7</v>
      </c>
      <c r="G216" s="41">
        <f t="shared" si="89"/>
        <v>93.2</v>
      </c>
      <c r="H216" s="41">
        <f t="shared" si="89"/>
        <v>58.2</v>
      </c>
    </row>
    <row r="217" spans="1:8" ht="30" outlineLevel="1" x14ac:dyDescent="0.25">
      <c r="A217" s="2" t="s">
        <v>22</v>
      </c>
      <c r="B217" s="24" t="s">
        <v>7</v>
      </c>
      <c r="C217" s="24" t="s">
        <v>226</v>
      </c>
      <c r="D217" s="24" t="s">
        <v>233</v>
      </c>
      <c r="E217" s="25">
        <v>200</v>
      </c>
      <c r="F217" s="41">
        <v>69.7</v>
      </c>
      <c r="G217" s="41">
        <v>93.2</v>
      </c>
      <c r="H217" s="16">
        <v>58.2</v>
      </c>
    </row>
    <row r="218" spans="1:8" ht="45" outlineLevel="1" x14ac:dyDescent="0.25">
      <c r="A218" s="3" t="s">
        <v>234</v>
      </c>
      <c r="B218" s="24" t="s">
        <v>7</v>
      </c>
      <c r="C218" s="24" t="s">
        <v>226</v>
      </c>
      <c r="D218" s="24" t="s">
        <v>235</v>
      </c>
      <c r="E218" s="25"/>
      <c r="F218" s="41">
        <f>F219+F222+F224+F226</f>
        <v>4644.2</v>
      </c>
      <c r="G218" s="41">
        <f>G219+G222+G224+G226</f>
        <v>5985</v>
      </c>
      <c r="H218" s="41">
        <f>H219+H222+H224+H226</f>
        <v>3736.6999999999994</v>
      </c>
    </row>
    <row r="219" spans="1:8" ht="45" outlineLevel="1" x14ac:dyDescent="0.25">
      <c r="A219" s="2" t="s">
        <v>236</v>
      </c>
      <c r="B219" s="24" t="s">
        <v>7</v>
      </c>
      <c r="C219" s="24" t="s">
        <v>226</v>
      </c>
      <c r="D219" s="24" t="s">
        <v>237</v>
      </c>
      <c r="E219" s="25"/>
      <c r="F219" s="41">
        <f>F220+F221</f>
        <v>3808.2</v>
      </c>
      <c r="G219" s="41">
        <f t="shared" ref="G219:H219" si="90">G220+G221</f>
        <v>5003.8999999999996</v>
      </c>
      <c r="H219" s="41">
        <f t="shared" si="90"/>
        <v>3124.2</v>
      </c>
    </row>
    <row r="220" spans="1:8" ht="75" outlineLevel="1" x14ac:dyDescent="0.25">
      <c r="A220" s="2" t="s">
        <v>17</v>
      </c>
      <c r="B220" s="24" t="s">
        <v>7</v>
      </c>
      <c r="C220" s="24" t="s">
        <v>226</v>
      </c>
      <c r="D220" s="24" t="s">
        <v>237</v>
      </c>
      <c r="E220" s="25">
        <v>100</v>
      </c>
      <c r="F220" s="41">
        <v>1000</v>
      </c>
      <c r="G220" s="41">
        <v>1000</v>
      </c>
      <c r="H220" s="16">
        <v>1000</v>
      </c>
    </row>
    <row r="221" spans="1:8" ht="30" outlineLevel="1" x14ac:dyDescent="0.25">
      <c r="A221" s="2" t="s">
        <v>22</v>
      </c>
      <c r="B221" s="24" t="s">
        <v>7</v>
      </c>
      <c r="C221" s="24" t="s">
        <v>226</v>
      </c>
      <c r="D221" s="24" t="s">
        <v>237</v>
      </c>
      <c r="E221" s="25">
        <v>200</v>
      </c>
      <c r="F221" s="41">
        <v>2808.2</v>
      </c>
      <c r="G221" s="41">
        <v>4003.9</v>
      </c>
      <c r="H221" s="16">
        <v>2124.1999999999998</v>
      </c>
    </row>
    <row r="222" spans="1:8" ht="45" outlineLevel="1" x14ac:dyDescent="0.25">
      <c r="A222" s="8" t="s">
        <v>238</v>
      </c>
      <c r="B222" s="24" t="s">
        <v>7</v>
      </c>
      <c r="C222" s="24" t="s">
        <v>226</v>
      </c>
      <c r="D222" s="24" t="s">
        <v>239</v>
      </c>
      <c r="E222" s="25"/>
      <c r="F222" s="41">
        <f>F223</f>
        <v>418</v>
      </c>
      <c r="G222" s="41">
        <f t="shared" ref="G222:H222" si="91">G223</f>
        <v>421.6</v>
      </c>
      <c r="H222" s="41">
        <f t="shared" si="91"/>
        <v>263.2</v>
      </c>
    </row>
    <row r="223" spans="1:8" ht="30" outlineLevel="1" x14ac:dyDescent="0.25">
      <c r="A223" s="2" t="s">
        <v>22</v>
      </c>
      <c r="B223" s="24" t="s">
        <v>7</v>
      </c>
      <c r="C223" s="24" t="s">
        <v>226</v>
      </c>
      <c r="D223" s="24" t="s">
        <v>239</v>
      </c>
      <c r="E223" s="34">
        <v>200</v>
      </c>
      <c r="F223" s="41">
        <v>418</v>
      </c>
      <c r="G223" s="41">
        <v>421.6</v>
      </c>
      <c r="H223" s="16">
        <v>263.2</v>
      </c>
    </row>
    <row r="224" spans="1:8" ht="30" outlineLevel="1" x14ac:dyDescent="0.25">
      <c r="A224" s="8" t="s">
        <v>240</v>
      </c>
      <c r="B224" s="24" t="s">
        <v>7</v>
      </c>
      <c r="C224" s="24" t="s">
        <v>226</v>
      </c>
      <c r="D224" s="24" t="s">
        <v>241</v>
      </c>
      <c r="E224" s="34"/>
      <c r="F224" s="41">
        <f>F225</f>
        <v>348.3</v>
      </c>
      <c r="G224" s="41">
        <f t="shared" ref="G224:H224" si="92">G225</f>
        <v>466.2</v>
      </c>
      <c r="H224" s="41">
        <f t="shared" si="92"/>
        <v>291.10000000000002</v>
      </c>
    </row>
    <row r="225" spans="1:8" ht="30" outlineLevel="1" x14ac:dyDescent="0.25">
      <c r="A225" s="7" t="s">
        <v>23</v>
      </c>
      <c r="B225" s="24" t="s">
        <v>7</v>
      </c>
      <c r="C225" s="24" t="s">
        <v>226</v>
      </c>
      <c r="D225" s="24" t="s">
        <v>241</v>
      </c>
      <c r="E225" s="34">
        <v>300</v>
      </c>
      <c r="F225" s="41">
        <v>348.3</v>
      </c>
      <c r="G225" s="41">
        <v>466.2</v>
      </c>
      <c r="H225" s="16">
        <v>291.10000000000002</v>
      </c>
    </row>
    <row r="226" spans="1:8" ht="45" outlineLevel="1" x14ac:dyDescent="0.25">
      <c r="A226" s="2" t="s">
        <v>242</v>
      </c>
      <c r="B226" s="24" t="s">
        <v>7</v>
      </c>
      <c r="C226" s="24" t="s">
        <v>226</v>
      </c>
      <c r="D226" s="24" t="s">
        <v>243</v>
      </c>
      <c r="E226" s="25"/>
      <c r="F226" s="41">
        <f>F227</f>
        <v>69.7</v>
      </c>
      <c r="G226" s="41">
        <f t="shared" ref="G226:H226" si="93">G227</f>
        <v>93.3</v>
      </c>
      <c r="H226" s="41">
        <f t="shared" si="93"/>
        <v>58.2</v>
      </c>
    </row>
    <row r="227" spans="1:8" ht="30" outlineLevel="1" x14ac:dyDescent="0.25">
      <c r="A227" s="2" t="s">
        <v>22</v>
      </c>
      <c r="B227" s="24" t="s">
        <v>7</v>
      </c>
      <c r="C227" s="24" t="s">
        <v>226</v>
      </c>
      <c r="D227" s="24" t="s">
        <v>243</v>
      </c>
      <c r="E227" s="25">
        <v>200</v>
      </c>
      <c r="F227" s="41">
        <v>69.7</v>
      </c>
      <c r="G227" s="41">
        <v>93.3</v>
      </c>
      <c r="H227" s="16">
        <v>58.2</v>
      </c>
    </row>
    <row r="228" spans="1:8" ht="45" outlineLevel="1" x14ac:dyDescent="0.25">
      <c r="A228" s="2" t="s">
        <v>244</v>
      </c>
      <c r="B228" s="24" t="s">
        <v>7</v>
      </c>
      <c r="C228" s="24" t="s">
        <v>226</v>
      </c>
      <c r="D228" s="24" t="s">
        <v>245</v>
      </c>
      <c r="E228" s="25"/>
      <c r="F228" s="16">
        <f t="shared" ref="F228:H229" si="94">F229</f>
        <v>0</v>
      </c>
      <c r="G228" s="16">
        <f t="shared" si="94"/>
        <v>471.4</v>
      </c>
      <c r="H228" s="16">
        <f t="shared" si="94"/>
        <v>0</v>
      </c>
    </row>
    <row r="229" spans="1:8" ht="30" outlineLevel="1" x14ac:dyDescent="0.25">
      <c r="A229" s="2" t="s">
        <v>228</v>
      </c>
      <c r="B229" s="24" t="s">
        <v>7</v>
      </c>
      <c r="C229" s="24" t="s">
        <v>226</v>
      </c>
      <c r="D229" s="24" t="s">
        <v>246</v>
      </c>
      <c r="E229" s="25"/>
      <c r="F229" s="16">
        <f t="shared" si="94"/>
        <v>0</v>
      </c>
      <c r="G229" s="16">
        <f t="shared" si="94"/>
        <v>471.4</v>
      </c>
      <c r="H229" s="16">
        <f t="shared" si="94"/>
        <v>0</v>
      </c>
    </row>
    <row r="230" spans="1:8" ht="45" outlineLevel="1" x14ac:dyDescent="0.25">
      <c r="A230" s="2" t="s">
        <v>185</v>
      </c>
      <c r="B230" s="24" t="s">
        <v>7</v>
      </c>
      <c r="C230" s="24" t="s">
        <v>226</v>
      </c>
      <c r="D230" s="24" t="s">
        <v>246</v>
      </c>
      <c r="E230" s="25">
        <v>600</v>
      </c>
      <c r="F230" s="41">
        <v>0</v>
      </c>
      <c r="G230" s="41">
        <v>471.4</v>
      </c>
      <c r="H230" s="16">
        <v>0</v>
      </c>
    </row>
    <row r="231" spans="1:8" outlineLevel="1" x14ac:dyDescent="0.25">
      <c r="A231" s="2" t="s">
        <v>247</v>
      </c>
      <c r="B231" s="24" t="s">
        <v>7</v>
      </c>
      <c r="C231" s="24" t="s">
        <v>248</v>
      </c>
      <c r="D231" s="24"/>
      <c r="E231" s="25"/>
      <c r="F231" s="41">
        <f t="shared" ref="F231:H234" si="95">F232</f>
        <v>26601</v>
      </c>
      <c r="G231" s="41">
        <f t="shared" si="95"/>
        <v>27800.5</v>
      </c>
      <c r="H231" s="41">
        <f t="shared" si="95"/>
        <v>27949.200000000001</v>
      </c>
    </row>
    <row r="232" spans="1:8" ht="30" outlineLevel="1" x14ac:dyDescent="0.25">
      <c r="A232" s="2" t="s">
        <v>227</v>
      </c>
      <c r="B232" s="24" t="s">
        <v>7</v>
      </c>
      <c r="C232" s="24" t="s">
        <v>248</v>
      </c>
      <c r="D232" s="24" t="s">
        <v>219</v>
      </c>
      <c r="E232" s="25"/>
      <c r="F232" s="41">
        <f t="shared" si="95"/>
        <v>26601</v>
      </c>
      <c r="G232" s="41">
        <f t="shared" si="95"/>
        <v>27800.5</v>
      </c>
      <c r="H232" s="41">
        <f t="shared" si="95"/>
        <v>27949.200000000001</v>
      </c>
    </row>
    <row r="233" spans="1:8" ht="45" outlineLevel="1" x14ac:dyDescent="0.25">
      <c r="A233" s="2" t="s">
        <v>220</v>
      </c>
      <c r="B233" s="24" t="s">
        <v>7</v>
      </c>
      <c r="C233" s="24" t="s">
        <v>248</v>
      </c>
      <c r="D233" s="24" t="s">
        <v>221</v>
      </c>
      <c r="E233" s="25"/>
      <c r="F233" s="41">
        <f t="shared" si="95"/>
        <v>26601</v>
      </c>
      <c r="G233" s="41">
        <f t="shared" si="95"/>
        <v>27800.5</v>
      </c>
      <c r="H233" s="41">
        <f t="shared" si="95"/>
        <v>27949.200000000001</v>
      </c>
    </row>
    <row r="234" spans="1:8" ht="30" outlineLevel="1" x14ac:dyDescent="0.25">
      <c r="A234" s="2" t="s">
        <v>223</v>
      </c>
      <c r="B234" s="24" t="s">
        <v>7</v>
      </c>
      <c r="C234" s="24" t="s">
        <v>248</v>
      </c>
      <c r="D234" s="24" t="s">
        <v>224</v>
      </c>
      <c r="E234" s="25"/>
      <c r="F234" s="41">
        <f t="shared" si="95"/>
        <v>26601</v>
      </c>
      <c r="G234" s="41">
        <f t="shared" si="95"/>
        <v>27800.5</v>
      </c>
      <c r="H234" s="41">
        <f t="shared" si="95"/>
        <v>27949.200000000001</v>
      </c>
    </row>
    <row r="235" spans="1:8" ht="45" outlineLevel="1" x14ac:dyDescent="0.25">
      <c r="A235" s="2" t="s">
        <v>185</v>
      </c>
      <c r="B235" s="24" t="s">
        <v>7</v>
      </c>
      <c r="C235" s="24" t="s">
        <v>248</v>
      </c>
      <c r="D235" s="24" t="s">
        <v>224</v>
      </c>
      <c r="E235" s="25">
        <v>600</v>
      </c>
      <c r="F235" s="41">
        <f>26490.2+110.8</f>
        <v>26601</v>
      </c>
      <c r="G235" s="41">
        <f>27756+44.5</f>
        <v>27800.5</v>
      </c>
      <c r="H235" s="16">
        <f>27806.3+142.9</f>
        <v>27949.200000000001</v>
      </c>
    </row>
    <row r="236" spans="1:8" outlineLevel="1" x14ac:dyDescent="0.25">
      <c r="A236" s="8" t="s">
        <v>249</v>
      </c>
      <c r="B236" s="31" t="s">
        <v>7</v>
      </c>
      <c r="C236" s="31" t="s">
        <v>250</v>
      </c>
      <c r="D236" s="31"/>
      <c r="E236" s="34"/>
      <c r="F236" s="41">
        <f>F237</f>
        <v>30640.3</v>
      </c>
      <c r="G236" s="41">
        <f t="shared" ref="G236:H239" si="96">G237</f>
        <v>32428.400000000001</v>
      </c>
      <c r="H236" s="41">
        <f t="shared" si="96"/>
        <v>32529.7</v>
      </c>
    </row>
    <row r="237" spans="1:8" outlineLevel="1" x14ac:dyDescent="0.25">
      <c r="A237" s="7" t="s">
        <v>251</v>
      </c>
      <c r="B237" s="31" t="s">
        <v>7</v>
      </c>
      <c r="C237" s="31" t="s">
        <v>252</v>
      </c>
      <c r="D237" s="31"/>
      <c r="E237" s="34"/>
      <c r="F237" s="41">
        <f>F238</f>
        <v>30640.3</v>
      </c>
      <c r="G237" s="41">
        <f t="shared" si="96"/>
        <v>32428.400000000001</v>
      </c>
      <c r="H237" s="41">
        <f t="shared" si="96"/>
        <v>32529.7</v>
      </c>
    </row>
    <row r="238" spans="1:8" outlineLevel="1" x14ac:dyDescent="0.25">
      <c r="A238" s="8" t="s">
        <v>13</v>
      </c>
      <c r="B238" s="31" t="s">
        <v>7</v>
      </c>
      <c r="C238" s="31" t="s">
        <v>252</v>
      </c>
      <c r="D238" s="31" t="s">
        <v>14</v>
      </c>
      <c r="E238" s="34"/>
      <c r="F238" s="41">
        <f>F239</f>
        <v>30640.3</v>
      </c>
      <c r="G238" s="41">
        <f t="shared" si="96"/>
        <v>32428.400000000001</v>
      </c>
      <c r="H238" s="41">
        <f t="shared" si="96"/>
        <v>32529.7</v>
      </c>
    </row>
    <row r="239" spans="1:8" ht="45" outlineLevel="1" x14ac:dyDescent="0.25">
      <c r="A239" s="8" t="s">
        <v>168</v>
      </c>
      <c r="B239" s="31" t="s">
        <v>7</v>
      </c>
      <c r="C239" s="31" t="s">
        <v>252</v>
      </c>
      <c r="D239" s="31" t="s">
        <v>50</v>
      </c>
      <c r="E239" s="34"/>
      <c r="F239" s="41">
        <f>F240</f>
        <v>30640.3</v>
      </c>
      <c r="G239" s="41">
        <f t="shared" si="96"/>
        <v>32428.400000000001</v>
      </c>
      <c r="H239" s="41">
        <f t="shared" si="96"/>
        <v>32529.7</v>
      </c>
    </row>
    <row r="240" spans="1:8" ht="45" outlineLevel="1" x14ac:dyDescent="0.25">
      <c r="A240" s="8" t="s">
        <v>185</v>
      </c>
      <c r="B240" s="31" t="s">
        <v>7</v>
      </c>
      <c r="C240" s="31" t="s">
        <v>252</v>
      </c>
      <c r="D240" s="31" t="s">
        <v>50</v>
      </c>
      <c r="E240" s="34">
        <v>600</v>
      </c>
      <c r="F240" s="41">
        <v>30640.3</v>
      </c>
      <c r="G240" s="41">
        <v>32428.400000000001</v>
      </c>
      <c r="H240" s="16">
        <v>32529.7</v>
      </c>
    </row>
    <row r="241" spans="1:8" ht="30" outlineLevel="1" x14ac:dyDescent="0.25">
      <c r="A241" s="2" t="s">
        <v>253</v>
      </c>
      <c r="B241" s="24" t="s">
        <v>7</v>
      </c>
      <c r="C241" s="24" t="s">
        <v>254</v>
      </c>
      <c r="D241" s="24"/>
      <c r="E241" s="25"/>
      <c r="F241" s="41">
        <f t="shared" ref="F241:H244" si="97">F242</f>
        <v>128753.2</v>
      </c>
      <c r="G241" s="41">
        <f t="shared" si="97"/>
        <v>133009.20000000001</v>
      </c>
      <c r="H241" s="41">
        <f t="shared" si="97"/>
        <v>160855.6</v>
      </c>
    </row>
    <row r="242" spans="1:8" ht="30" outlineLevel="1" x14ac:dyDescent="0.25">
      <c r="A242" s="2" t="s">
        <v>255</v>
      </c>
      <c r="B242" s="24" t="s">
        <v>7</v>
      </c>
      <c r="C242" s="24" t="s">
        <v>256</v>
      </c>
      <c r="D242" s="24"/>
      <c r="E242" s="25"/>
      <c r="F242" s="41">
        <f t="shared" si="97"/>
        <v>128753.2</v>
      </c>
      <c r="G242" s="41">
        <f t="shared" si="97"/>
        <v>133009.20000000001</v>
      </c>
      <c r="H242" s="41">
        <f t="shared" si="97"/>
        <v>160855.6</v>
      </c>
    </row>
    <row r="243" spans="1:8" outlineLevel="1" x14ac:dyDescent="0.25">
      <c r="A243" s="2" t="s">
        <v>13</v>
      </c>
      <c r="B243" s="24" t="s">
        <v>7</v>
      </c>
      <c r="C243" s="24" t="s">
        <v>256</v>
      </c>
      <c r="D243" s="24" t="s">
        <v>14</v>
      </c>
      <c r="E243" s="25"/>
      <c r="F243" s="41">
        <f t="shared" si="97"/>
        <v>128753.2</v>
      </c>
      <c r="G243" s="41">
        <f t="shared" si="97"/>
        <v>133009.20000000001</v>
      </c>
      <c r="H243" s="41">
        <f t="shared" si="97"/>
        <v>160855.6</v>
      </c>
    </row>
    <row r="244" spans="1:8" outlineLevel="1" x14ac:dyDescent="0.25">
      <c r="A244" s="2" t="s">
        <v>257</v>
      </c>
      <c r="B244" s="24" t="s">
        <v>7</v>
      </c>
      <c r="C244" s="24" t="s">
        <v>256</v>
      </c>
      <c r="D244" s="24" t="s">
        <v>258</v>
      </c>
      <c r="E244" s="25"/>
      <c r="F244" s="41">
        <f t="shared" si="97"/>
        <v>128753.2</v>
      </c>
      <c r="G244" s="41">
        <f t="shared" si="97"/>
        <v>133009.20000000001</v>
      </c>
      <c r="H244" s="41">
        <f t="shared" si="97"/>
        <v>160855.6</v>
      </c>
    </row>
    <row r="245" spans="1:8" ht="30" outlineLevel="1" x14ac:dyDescent="0.25">
      <c r="A245" s="2" t="s">
        <v>259</v>
      </c>
      <c r="B245" s="24" t="s">
        <v>7</v>
      </c>
      <c r="C245" s="24" t="s">
        <v>256</v>
      </c>
      <c r="D245" s="24" t="s">
        <v>258</v>
      </c>
      <c r="E245" s="25">
        <v>700</v>
      </c>
      <c r="F245" s="41">
        <v>128753.2</v>
      </c>
      <c r="G245" s="41">
        <v>133009.20000000001</v>
      </c>
      <c r="H245" s="16">
        <v>160855.6</v>
      </c>
    </row>
    <row r="246" spans="1:8" x14ac:dyDescent="0.25">
      <c r="A246" s="2"/>
      <c r="B246" s="24"/>
      <c r="C246" s="24"/>
      <c r="D246" s="24"/>
      <c r="E246" s="25"/>
      <c r="F246" s="41"/>
      <c r="G246" s="41"/>
    </row>
    <row r="247" spans="1:8" ht="28.5" x14ac:dyDescent="0.25">
      <c r="A247" s="18" t="s">
        <v>404</v>
      </c>
      <c r="B247" s="23" t="s">
        <v>405</v>
      </c>
      <c r="C247" s="24" t="s">
        <v>8</v>
      </c>
      <c r="D247" s="23"/>
      <c r="E247" s="25"/>
      <c r="F247" s="39">
        <f>F248</f>
        <v>167218.6</v>
      </c>
      <c r="G247" s="39">
        <f t="shared" ref="G247:H247" si="98">G248</f>
        <v>99586</v>
      </c>
      <c r="H247" s="39">
        <f t="shared" si="98"/>
        <v>101736.5</v>
      </c>
    </row>
    <row r="248" spans="1:8" outlineLevel="1" x14ac:dyDescent="0.25">
      <c r="A248" s="9" t="s">
        <v>9</v>
      </c>
      <c r="B248" s="24" t="s">
        <v>405</v>
      </c>
      <c r="C248" s="24" t="s">
        <v>10</v>
      </c>
      <c r="D248" s="24"/>
      <c r="E248" s="25"/>
      <c r="F248" s="41">
        <f>F249+F256</f>
        <v>167218.6</v>
      </c>
      <c r="G248" s="41">
        <f t="shared" ref="G248:H248" si="99">G249+G256</f>
        <v>99586</v>
      </c>
      <c r="H248" s="41">
        <f t="shared" si="99"/>
        <v>101736.5</v>
      </c>
    </row>
    <row r="249" spans="1:8" ht="45" outlineLevel="1" x14ac:dyDescent="0.25">
      <c r="A249" s="9" t="s">
        <v>406</v>
      </c>
      <c r="B249" s="24" t="s">
        <v>405</v>
      </c>
      <c r="C249" s="24" t="s">
        <v>407</v>
      </c>
      <c r="D249" s="24"/>
      <c r="E249" s="25"/>
      <c r="F249" s="41">
        <f>F250</f>
        <v>57218.6</v>
      </c>
      <c r="G249" s="41">
        <f t="shared" ref="G249:H250" si="100">G250</f>
        <v>59586</v>
      </c>
      <c r="H249" s="41">
        <f t="shared" si="100"/>
        <v>61736.499999999993</v>
      </c>
    </row>
    <row r="250" spans="1:8" outlineLevel="1" x14ac:dyDescent="0.25">
      <c r="A250" s="9" t="s">
        <v>13</v>
      </c>
      <c r="B250" s="24" t="s">
        <v>405</v>
      </c>
      <c r="C250" s="24" t="s">
        <v>407</v>
      </c>
      <c r="D250" s="24" t="s">
        <v>14</v>
      </c>
      <c r="E250" s="25"/>
      <c r="F250" s="41">
        <f>F251</f>
        <v>57218.6</v>
      </c>
      <c r="G250" s="41">
        <f t="shared" si="100"/>
        <v>59586</v>
      </c>
      <c r="H250" s="41">
        <f t="shared" si="100"/>
        <v>61736.499999999993</v>
      </c>
    </row>
    <row r="251" spans="1:8" ht="45" outlineLevel="1" x14ac:dyDescent="0.25">
      <c r="A251" s="19" t="s">
        <v>20</v>
      </c>
      <c r="B251" s="24" t="s">
        <v>405</v>
      </c>
      <c r="C251" s="24" t="s">
        <v>407</v>
      </c>
      <c r="D251" s="24" t="s">
        <v>21</v>
      </c>
      <c r="E251" s="25"/>
      <c r="F251" s="41">
        <f>F252+F253+F254+F255</f>
        <v>57218.6</v>
      </c>
      <c r="G251" s="41">
        <f t="shared" ref="G251:H251" si="101">G252+G253+G254+G255</f>
        <v>59586</v>
      </c>
      <c r="H251" s="41">
        <f t="shared" si="101"/>
        <v>61736.499999999993</v>
      </c>
    </row>
    <row r="252" spans="1:8" ht="75" outlineLevel="1" x14ac:dyDescent="0.25">
      <c r="A252" s="9" t="s">
        <v>17</v>
      </c>
      <c r="B252" s="24" t="s">
        <v>405</v>
      </c>
      <c r="C252" s="24" t="s">
        <v>407</v>
      </c>
      <c r="D252" s="24" t="s">
        <v>21</v>
      </c>
      <c r="E252" s="25">
        <v>100</v>
      </c>
      <c r="F252" s="41">
        <v>54009.4</v>
      </c>
      <c r="G252" s="41">
        <v>56169.8</v>
      </c>
      <c r="H252" s="45">
        <v>58416.6</v>
      </c>
    </row>
    <row r="253" spans="1:8" ht="30" outlineLevel="1" x14ac:dyDescent="0.25">
      <c r="A253" s="9" t="s">
        <v>22</v>
      </c>
      <c r="B253" s="24" t="s">
        <v>405</v>
      </c>
      <c r="C253" s="24" t="s">
        <v>407</v>
      </c>
      <c r="D253" s="24" t="s">
        <v>21</v>
      </c>
      <c r="E253" s="25">
        <v>200</v>
      </c>
      <c r="F253" s="41">
        <v>2987.1</v>
      </c>
      <c r="G253" s="41">
        <v>3366</v>
      </c>
      <c r="H253" s="45">
        <v>3269.7</v>
      </c>
    </row>
    <row r="254" spans="1:8" ht="30" outlineLevel="1" x14ac:dyDescent="0.25">
      <c r="A254" s="2" t="s">
        <v>23</v>
      </c>
      <c r="B254" s="24" t="s">
        <v>405</v>
      </c>
      <c r="C254" s="24" t="s">
        <v>407</v>
      </c>
      <c r="D254" s="24" t="s">
        <v>21</v>
      </c>
      <c r="E254" s="25">
        <v>300</v>
      </c>
      <c r="F254" s="41">
        <v>171.9</v>
      </c>
      <c r="G254" s="41"/>
      <c r="H254" s="45"/>
    </row>
    <row r="255" spans="1:8" outlineLevel="1" x14ac:dyDescent="0.25">
      <c r="A255" s="19" t="s">
        <v>24</v>
      </c>
      <c r="B255" s="24" t="s">
        <v>405</v>
      </c>
      <c r="C255" s="24" t="s">
        <v>407</v>
      </c>
      <c r="D255" s="24" t="s">
        <v>21</v>
      </c>
      <c r="E255" s="25">
        <v>800</v>
      </c>
      <c r="F255" s="41">
        <v>50.2</v>
      </c>
      <c r="G255" s="41">
        <v>50.2</v>
      </c>
      <c r="H255" s="45">
        <v>50.2</v>
      </c>
    </row>
    <row r="256" spans="1:8" outlineLevel="1" x14ac:dyDescent="0.25">
      <c r="A256" s="9" t="s">
        <v>408</v>
      </c>
      <c r="B256" s="24" t="s">
        <v>405</v>
      </c>
      <c r="C256" s="24" t="s">
        <v>409</v>
      </c>
      <c r="D256" s="24"/>
      <c r="E256" s="25"/>
      <c r="F256" s="41">
        <f>F257</f>
        <v>110000</v>
      </c>
      <c r="G256" s="41">
        <f t="shared" ref="G256:H258" si="102">G257</f>
        <v>40000</v>
      </c>
      <c r="H256" s="41">
        <f t="shared" si="102"/>
        <v>40000</v>
      </c>
    </row>
    <row r="257" spans="1:8" outlineLevel="1" x14ac:dyDescent="0.25">
      <c r="A257" s="9" t="s">
        <v>13</v>
      </c>
      <c r="B257" s="26" t="s">
        <v>405</v>
      </c>
      <c r="C257" s="24" t="s">
        <v>409</v>
      </c>
      <c r="D257" s="24" t="s">
        <v>14</v>
      </c>
      <c r="E257" s="25"/>
      <c r="F257" s="41">
        <f>F258</f>
        <v>110000</v>
      </c>
      <c r="G257" s="41">
        <f t="shared" si="102"/>
        <v>40000</v>
      </c>
      <c r="H257" s="41">
        <f t="shared" si="102"/>
        <v>40000</v>
      </c>
    </row>
    <row r="258" spans="1:8" ht="30" outlineLevel="1" x14ac:dyDescent="0.25">
      <c r="A258" s="9" t="s">
        <v>410</v>
      </c>
      <c r="B258" s="24" t="s">
        <v>405</v>
      </c>
      <c r="C258" s="24" t="s">
        <v>409</v>
      </c>
      <c r="D258" s="24" t="s">
        <v>411</v>
      </c>
      <c r="E258" s="25"/>
      <c r="F258" s="41">
        <f>F259</f>
        <v>110000</v>
      </c>
      <c r="G258" s="41">
        <f t="shared" si="102"/>
        <v>40000</v>
      </c>
      <c r="H258" s="41">
        <f t="shared" si="102"/>
        <v>40000</v>
      </c>
    </row>
    <row r="259" spans="1:8" outlineLevel="1" x14ac:dyDescent="0.25">
      <c r="A259" s="19" t="s">
        <v>24</v>
      </c>
      <c r="B259" s="24" t="s">
        <v>405</v>
      </c>
      <c r="C259" s="24" t="s">
        <v>409</v>
      </c>
      <c r="D259" s="24" t="s">
        <v>411</v>
      </c>
      <c r="E259" s="25">
        <v>800</v>
      </c>
      <c r="F259" s="41">
        <f>100000+10000</f>
        <v>110000</v>
      </c>
      <c r="G259" s="41">
        <v>40000</v>
      </c>
      <c r="H259" s="45">
        <v>40000</v>
      </c>
    </row>
    <row r="260" spans="1:8" x14ac:dyDescent="0.25">
      <c r="A260" s="2"/>
      <c r="B260" s="24"/>
      <c r="C260" s="24"/>
      <c r="D260" s="24"/>
      <c r="E260" s="25"/>
      <c r="F260" s="41"/>
      <c r="G260" s="41"/>
    </row>
    <row r="262" spans="1:8" ht="28.5" x14ac:dyDescent="0.25">
      <c r="A262" s="18" t="s">
        <v>260</v>
      </c>
      <c r="B262" s="23" t="s">
        <v>261</v>
      </c>
      <c r="C262" s="24" t="s">
        <v>8</v>
      </c>
      <c r="D262" s="23"/>
      <c r="E262" s="25"/>
      <c r="F262" s="39">
        <f>F263+F280+F344</f>
        <v>3371357.6999999997</v>
      </c>
      <c r="G262" s="39">
        <f>G263+G280+G344</f>
        <v>798173.6</v>
      </c>
      <c r="H262" s="39">
        <f>H263+H280+H344</f>
        <v>694219.79999999993</v>
      </c>
    </row>
    <row r="263" spans="1:8" outlineLevel="1" x14ac:dyDescent="0.25">
      <c r="A263" s="12" t="s">
        <v>53</v>
      </c>
      <c r="B263" s="31" t="s">
        <v>261</v>
      </c>
      <c r="C263" s="31" t="s">
        <v>54</v>
      </c>
      <c r="D263" s="31"/>
      <c r="E263" s="34"/>
      <c r="F263" s="41">
        <f>F264+F272</f>
        <v>292710.10000000003</v>
      </c>
      <c r="G263" s="41">
        <f t="shared" ref="G263:H263" si="103">G264+G272</f>
        <v>201169.2</v>
      </c>
      <c r="H263" s="41">
        <f t="shared" si="103"/>
        <v>201169.2</v>
      </c>
    </row>
    <row r="264" spans="1:8" outlineLevel="1" x14ac:dyDescent="0.25">
      <c r="A264" s="19" t="s">
        <v>262</v>
      </c>
      <c r="B264" s="31" t="s">
        <v>261</v>
      </c>
      <c r="C264" s="31" t="s">
        <v>263</v>
      </c>
      <c r="D264" s="31"/>
      <c r="E264" s="34"/>
      <c r="F264" s="41">
        <f t="shared" ref="F264:H268" si="104">F265</f>
        <v>15408.5</v>
      </c>
      <c r="G264" s="41">
        <f t="shared" si="104"/>
        <v>15408.5</v>
      </c>
      <c r="H264" s="41">
        <f t="shared" si="104"/>
        <v>15408.5</v>
      </c>
    </row>
    <row r="265" spans="1:8" ht="45" outlineLevel="1" x14ac:dyDescent="0.25">
      <c r="A265" s="9" t="s">
        <v>57</v>
      </c>
      <c r="B265" s="31" t="s">
        <v>261</v>
      </c>
      <c r="C265" s="31" t="s">
        <v>263</v>
      </c>
      <c r="D265" s="24" t="s">
        <v>58</v>
      </c>
      <c r="E265" s="34"/>
      <c r="F265" s="41">
        <f t="shared" si="104"/>
        <v>15408.5</v>
      </c>
      <c r="G265" s="41">
        <f t="shared" si="104"/>
        <v>15408.5</v>
      </c>
      <c r="H265" s="41">
        <f t="shared" si="104"/>
        <v>15408.5</v>
      </c>
    </row>
    <row r="266" spans="1:8" ht="45" outlineLevel="1" x14ac:dyDescent="0.25">
      <c r="A266" s="9" t="s">
        <v>59</v>
      </c>
      <c r="B266" s="31" t="s">
        <v>261</v>
      </c>
      <c r="C266" s="31" t="s">
        <v>263</v>
      </c>
      <c r="D266" s="24" t="s">
        <v>60</v>
      </c>
      <c r="E266" s="34"/>
      <c r="F266" s="41">
        <f t="shared" si="104"/>
        <v>15408.5</v>
      </c>
      <c r="G266" s="41">
        <f t="shared" si="104"/>
        <v>15408.5</v>
      </c>
      <c r="H266" s="41">
        <f t="shared" si="104"/>
        <v>15408.5</v>
      </c>
    </row>
    <row r="267" spans="1:8" ht="45" outlineLevel="1" x14ac:dyDescent="0.25">
      <c r="A267" s="12" t="s">
        <v>61</v>
      </c>
      <c r="B267" s="31" t="s">
        <v>261</v>
      </c>
      <c r="C267" s="31" t="s">
        <v>263</v>
      </c>
      <c r="D267" s="24" t="s">
        <v>62</v>
      </c>
      <c r="E267" s="34"/>
      <c r="F267" s="41">
        <f>F268</f>
        <v>15408.5</v>
      </c>
      <c r="G267" s="41">
        <f t="shared" si="104"/>
        <v>15408.5</v>
      </c>
      <c r="H267" s="41">
        <f t="shared" si="104"/>
        <v>15408.5</v>
      </c>
    </row>
    <row r="268" spans="1:8" ht="60" outlineLevel="1" x14ac:dyDescent="0.25">
      <c r="A268" s="20" t="s">
        <v>264</v>
      </c>
      <c r="B268" s="31" t="s">
        <v>261</v>
      </c>
      <c r="C268" s="31" t="s">
        <v>263</v>
      </c>
      <c r="D268" s="24" t="s">
        <v>265</v>
      </c>
      <c r="E268" s="34"/>
      <c r="F268" s="41">
        <f>F269</f>
        <v>15408.5</v>
      </c>
      <c r="G268" s="41">
        <f t="shared" si="104"/>
        <v>15408.5</v>
      </c>
      <c r="H268" s="41">
        <f t="shared" si="104"/>
        <v>15408.5</v>
      </c>
    </row>
    <row r="269" spans="1:8" ht="30" outlineLevel="1" x14ac:dyDescent="0.25">
      <c r="A269" s="9" t="s">
        <v>22</v>
      </c>
      <c r="B269" s="31" t="s">
        <v>261</v>
      </c>
      <c r="C269" s="31" t="s">
        <v>263</v>
      </c>
      <c r="D269" s="24" t="s">
        <v>265</v>
      </c>
      <c r="E269" s="34">
        <v>200</v>
      </c>
      <c r="F269" s="41">
        <v>15408.5</v>
      </c>
      <c r="G269" s="41">
        <v>15408.5</v>
      </c>
      <c r="H269" s="45">
        <v>15408.5</v>
      </c>
    </row>
    <row r="270" spans="1:8" outlineLevel="1" x14ac:dyDescent="0.25">
      <c r="A270" s="12" t="s">
        <v>89</v>
      </c>
      <c r="B270" s="31" t="s">
        <v>261</v>
      </c>
      <c r="C270" s="31" t="s">
        <v>90</v>
      </c>
      <c r="D270" s="31"/>
      <c r="E270" s="34"/>
      <c r="F270" s="41">
        <f t="shared" ref="F270:H272" si="105">F271</f>
        <v>277301.60000000003</v>
      </c>
      <c r="G270" s="41">
        <f t="shared" si="105"/>
        <v>185760.7</v>
      </c>
      <c r="H270" s="41">
        <f t="shared" si="105"/>
        <v>185760.7</v>
      </c>
    </row>
    <row r="271" spans="1:8" ht="30" outlineLevel="1" x14ac:dyDescent="0.25">
      <c r="A271" s="12" t="s">
        <v>70</v>
      </c>
      <c r="B271" s="31" t="s">
        <v>261</v>
      </c>
      <c r="C271" s="31" t="s">
        <v>90</v>
      </c>
      <c r="D271" s="31" t="s">
        <v>71</v>
      </c>
      <c r="E271" s="34"/>
      <c r="F271" s="41">
        <f t="shared" si="105"/>
        <v>277301.60000000003</v>
      </c>
      <c r="G271" s="41">
        <f t="shared" si="105"/>
        <v>185760.7</v>
      </c>
      <c r="H271" s="41">
        <f t="shared" si="105"/>
        <v>185760.7</v>
      </c>
    </row>
    <row r="272" spans="1:8" ht="45" outlineLevel="1" x14ac:dyDescent="0.25">
      <c r="A272" s="12" t="s">
        <v>91</v>
      </c>
      <c r="B272" s="31" t="s">
        <v>261</v>
      </c>
      <c r="C272" s="31" t="s">
        <v>90</v>
      </c>
      <c r="D272" s="31" t="s">
        <v>92</v>
      </c>
      <c r="E272" s="34"/>
      <c r="F272" s="41">
        <f t="shared" si="105"/>
        <v>277301.60000000003</v>
      </c>
      <c r="G272" s="41">
        <f t="shared" si="105"/>
        <v>185760.7</v>
      </c>
      <c r="H272" s="41">
        <f t="shared" si="105"/>
        <v>185760.7</v>
      </c>
    </row>
    <row r="273" spans="1:8" ht="30" outlineLevel="1" x14ac:dyDescent="0.25">
      <c r="A273" s="21" t="s">
        <v>99</v>
      </c>
      <c r="B273" s="31" t="s">
        <v>261</v>
      </c>
      <c r="C273" s="31" t="s">
        <v>90</v>
      </c>
      <c r="D273" s="31" t="s">
        <v>100</v>
      </c>
      <c r="E273" s="34"/>
      <c r="F273" s="41">
        <f>F274+F276+F278</f>
        <v>277301.60000000003</v>
      </c>
      <c r="G273" s="41">
        <f t="shared" ref="G273:H273" si="106">G274+G276+G278</f>
        <v>185760.7</v>
      </c>
      <c r="H273" s="41">
        <f t="shared" si="106"/>
        <v>185760.7</v>
      </c>
    </row>
    <row r="274" spans="1:8" ht="45" outlineLevel="1" x14ac:dyDescent="0.25">
      <c r="A274" s="12" t="s">
        <v>266</v>
      </c>
      <c r="B274" s="31" t="s">
        <v>261</v>
      </c>
      <c r="C274" s="31" t="s">
        <v>90</v>
      </c>
      <c r="D274" s="31" t="s">
        <v>267</v>
      </c>
      <c r="E274" s="34"/>
      <c r="F274" s="41">
        <f>F275</f>
        <v>211358.2</v>
      </c>
      <c r="G274" s="41">
        <f t="shared" ref="G274:H274" si="107">G275</f>
        <v>152171.1</v>
      </c>
      <c r="H274" s="41">
        <f t="shared" si="107"/>
        <v>152171.1</v>
      </c>
    </row>
    <row r="275" spans="1:8" outlineLevel="1" x14ac:dyDescent="0.25">
      <c r="A275" s="21" t="s">
        <v>24</v>
      </c>
      <c r="B275" s="31" t="s">
        <v>261</v>
      </c>
      <c r="C275" s="31" t="s">
        <v>90</v>
      </c>
      <c r="D275" s="31" t="s">
        <v>267</v>
      </c>
      <c r="E275" s="34">
        <v>800</v>
      </c>
      <c r="F275" s="41">
        <v>211358.2</v>
      </c>
      <c r="G275" s="41">
        <v>152171.1</v>
      </c>
      <c r="H275" s="45">
        <v>152171.1</v>
      </c>
    </row>
    <row r="276" spans="1:8" ht="60" outlineLevel="1" x14ac:dyDescent="0.25">
      <c r="A276" s="20" t="s">
        <v>268</v>
      </c>
      <c r="B276" s="31" t="s">
        <v>261</v>
      </c>
      <c r="C276" s="31" t="s">
        <v>90</v>
      </c>
      <c r="D276" s="31" t="s">
        <v>269</v>
      </c>
      <c r="E276" s="34"/>
      <c r="F276" s="41">
        <f>F277</f>
        <v>43603</v>
      </c>
      <c r="G276" s="41">
        <f t="shared" ref="G276:H276" si="108">G277</f>
        <v>33589.599999999999</v>
      </c>
      <c r="H276" s="41">
        <f t="shared" si="108"/>
        <v>33589.599999999999</v>
      </c>
    </row>
    <row r="277" spans="1:8" outlineLevel="1" x14ac:dyDescent="0.25">
      <c r="A277" s="21" t="s">
        <v>24</v>
      </c>
      <c r="B277" s="31" t="s">
        <v>261</v>
      </c>
      <c r="C277" s="31" t="s">
        <v>90</v>
      </c>
      <c r="D277" s="31" t="s">
        <v>269</v>
      </c>
      <c r="E277" s="34">
        <v>800</v>
      </c>
      <c r="F277" s="41">
        <v>43603</v>
      </c>
      <c r="G277" s="41">
        <v>33589.599999999999</v>
      </c>
      <c r="H277" s="45">
        <v>33589.599999999999</v>
      </c>
    </row>
    <row r="278" spans="1:8" ht="60" outlineLevel="1" x14ac:dyDescent="0.25">
      <c r="A278" s="21" t="s">
        <v>270</v>
      </c>
      <c r="B278" s="31" t="s">
        <v>261</v>
      </c>
      <c r="C278" s="31" t="s">
        <v>90</v>
      </c>
      <c r="D278" s="31" t="s">
        <v>271</v>
      </c>
      <c r="E278" s="34"/>
      <c r="F278" s="41">
        <f>F279</f>
        <v>22340.400000000001</v>
      </c>
      <c r="G278" s="41">
        <f t="shared" ref="G278:H278" si="109">G279</f>
        <v>0</v>
      </c>
      <c r="H278" s="41">
        <f t="shared" si="109"/>
        <v>0</v>
      </c>
    </row>
    <row r="279" spans="1:8" ht="30" outlineLevel="1" x14ac:dyDescent="0.25">
      <c r="A279" s="9" t="s">
        <v>22</v>
      </c>
      <c r="B279" s="31" t="s">
        <v>261</v>
      </c>
      <c r="C279" s="31" t="s">
        <v>90</v>
      </c>
      <c r="D279" s="31" t="s">
        <v>271</v>
      </c>
      <c r="E279" s="34">
        <v>200</v>
      </c>
      <c r="F279" s="41">
        <v>22340.400000000001</v>
      </c>
      <c r="G279" s="41">
        <v>0</v>
      </c>
      <c r="H279" s="45">
        <v>0</v>
      </c>
    </row>
    <row r="280" spans="1:8" outlineLevel="1" x14ac:dyDescent="0.25">
      <c r="A280" s="12" t="s">
        <v>136</v>
      </c>
      <c r="B280" s="31" t="s">
        <v>261</v>
      </c>
      <c r="C280" s="31" t="s">
        <v>137</v>
      </c>
      <c r="D280" s="31"/>
      <c r="E280" s="34"/>
      <c r="F280" s="41">
        <f>F281+F295+F317+F337</f>
        <v>3057088.6999999997</v>
      </c>
      <c r="G280" s="41">
        <f>G281+G295+G317+G337</f>
        <v>575445.5</v>
      </c>
      <c r="H280" s="41">
        <f>H281+H295+H317+H337</f>
        <v>471491.69999999995</v>
      </c>
    </row>
    <row r="281" spans="1:8" outlineLevel="1" x14ac:dyDescent="0.25">
      <c r="A281" s="12" t="s">
        <v>272</v>
      </c>
      <c r="B281" s="31" t="s">
        <v>261</v>
      </c>
      <c r="C281" s="31" t="s">
        <v>273</v>
      </c>
      <c r="D281" s="31"/>
      <c r="E281" s="34"/>
      <c r="F281" s="41">
        <f>F282+F287</f>
        <v>5436.1</v>
      </c>
      <c r="G281" s="41">
        <f t="shared" ref="G281:H281" si="110">G282+G287</f>
        <v>5649.4000000000005</v>
      </c>
      <c r="H281" s="41">
        <f t="shared" si="110"/>
        <v>5649.4000000000005</v>
      </c>
    </row>
    <row r="282" spans="1:8" ht="45" outlineLevel="1" x14ac:dyDescent="0.25">
      <c r="A282" s="12" t="s">
        <v>206</v>
      </c>
      <c r="B282" s="31" t="s">
        <v>261</v>
      </c>
      <c r="C282" s="31" t="s">
        <v>273</v>
      </c>
      <c r="D282" s="31" t="s">
        <v>207</v>
      </c>
      <c r="E282" s="34"/>
      <c r="F282" s="41">
        <f t="shared" ref="F282:H285" si="111">F283</f>
        <v>1010.1</v>
      </c>
      <c r="G282" s="41">
        <f t="shared" si="111"/>
        <v>995.1</v>
      </c>
      <c r="H282" s="41">
        <f t="shared" si="111"/>
        <v>995.1</v>
      </c>
    </row>
    <row r="283" spans="1:8" ht="45" outlineLevel="1" x14ac:dyDescent="0.25">
      <c r="A283" s="12" t="s">
        <v>274</v>
      </c>
      <c r="B283" s="31" t="s">
        <v>261</v>
      </c>
      <c r="C283" s="31" t="s">
        <v>273</v>
      </c>
      <c r="D283" s="31" t="s">
        <v>275</v>
      </c>
      <c r="E283" s="34"/>
      <c r="F283" s="41">
        <f t="shared" si="111"/>
        <v>1010.1</v>
      </c>
      <c r="G283" s="41">
        <f t="shared" si="111"/>
        <v>995.1</v>
      </c>
      <c r="H283" s="41">
        <f t="shared" si="111"/>
        <v>995.1</v>
      </c>
    </row>
    <row r="284" spans="1:8" ht="45" outlineLevel="1" x14ac:dyDescent="0.25">
      <c r="A284" s="12" t="s">
        <v>276</v>
      </c>
      <c r="B284" s="31" t="s">
        <v>261</v>
      </c>
      <c r="C284" s="31" t="s">
        <v>273</v>
      </c>
      <c r="D284" s="31" t="s">
        <v>277</v>
      </c>
      <c r="E284" s="34"/>
      <c r="F284" s="41">
        <f t="shared" si="111"/>
        <v>1010.1</v>
      </c>
      <c r="G284" s="41">
        <f t="shared" si="111"/>
        <v>995.1</v>
      </c>
      <c r="H284" s="41">
        <f t="shared" si="111"/>
        <v>995.1</v>
      </c>
    </row>
    <row r="285" spans="1:8" ht="30" outlineLevel="1" x14ac:dyDescent="0.25">
      <c r="A285" s="12" t="s">
        <v>278</v>
      </c>
      <c r="B285" s="31" t="s">
        <v>261</v>
      </c>
      <c r="C285" s="31" t="s">
        <v>273</v>
      </c>
      <c r="D285" s="31" t="s">
        <v>279</v>
      </c>
      <c r="E285" s="34"/>
      <c r="F285" s="41">
        <f t="shared" si="111"/>
        <v>1010.1</v>
      </c>
      <c r="G285" s="41">
        <f t="shared" si="111"/>
        <v>995.1</v>
      </c>
      <c r="H285" s="41">
        <f t="shared" si="111"/>
        <v>995.1</v>
      </c>
    </row>
    <row r="286" spans="1:8" ht="30" outlineLevel="1" x14ac:dyDescent="0.25">
      <c r="A286" s="9" t="s">
        <v>22</v>
      </c>
      <c r="B286" s="31" t="s">
        <v>261</v>
      </c>
      <c r="C286" s="31" t="s">
        <v>273</v>
      </c>
      <c r="D286" s="31" t="s">
        <v>279</v>
      </c>
      <c r="E286" s="34">
        <v>200</v>
      </c>
      <c r="F286" s="41">
        <v>1010.1</v>
      </c>
      <c r="G286" s="41">
        <v>995.1</v>
      </c>
      <c r="H286" s="45">
        <v>995.1</v>
      </c>
    </row>
    <row r="287" spans="1:8" ht="75" outlineLevel="1" x14ac:dyDescent="0.25">
      <c r="A287" s="12" t="s">
        <v>150</v>
      </c>
      <c r="B287" s="31" t="s">
        <v>261</v>
      </c>
      <c r="C287" s="31" t="s">
        <v>273</v>
      </c>
      <c r="D287" s="31" t="s">
        <v>141</v>
      </c>
      <c r="E287" s="34"/>
      <c r="F287" s="41">
        <f t="shared" ref="F287:H287" si="112">F288</f>
        <v>4426</v>
      </c>
      <c r="G287" s="41">
        <f t="shared" si="112"/>
        <v>4654.3</v>
      </c>
      <c r="H287" s="41">
        <f t="shared" si="112"/>
        <v>4654.3</v>
      </c>
    </row>
    <row r="288" spans="1:8" ht="60" outlineLevel="1" x14ac:dyDescent="0.25">
      <c r="A288" s="12" t="s">
        <v>142</v>
      </c>
      <c r="B288" s="31" t="s">
        <v>261</v>
      </c>
      <c r="C288" s="31" t="s">
        <v>273</v>
      </c>
      <c r="D288" s="31" t="s">
        <v>143</v>
      </c>
      <c r="E288" s="34"/>
      <c r="F288" s="41">
        <f t="shared" ref="F288:H288" si="113">F289+F292</f>
        <v>4426</v>
      </c>
      <c r="G288" s="41">
        <f t="shared" si="113"/>
        <v>4654.3</v>
      </c>
      <c r="H288" s="41">
        <f t="shared" si="113"/>
        <v>4654.3</v>
      </c>
    </row>
    <row r="289" spans="1:8" ht="45" outlineLevel="1" x14ac:dyDescent="0.25">
      <c r="A289" s="21" t="s">
        <v>280</v>
      </c>
      <c r="B289" s="31" t="s">
        <v>261</v>
      </c>
      <c r="C289" s="31" t="s">
        <v>273</v>
      </c>
      <c r="D289" s="31" t="s">
        <v>281</v>
      </c>
      <c r="E289" s="34"/>
      <c r="F289" s="41">
        <f t="shared" ref="F289:H290" si="114">F290</f>
        <v>4359.3</v>
      </c>
      <c r="G289" s="41">
        <f t="shared" si="114"/>
        <v>4588.6000000000004</v>
      </c>
      <c r="H289" s="41">
        <f t="shared" si="114"/>
        <v>4588.6000000000004</v>
      </c>
    </row>
    <row r="290" spans="1:8" ht="75" outlineLevel="1" x14ac:dyDescent="0.25">
      <c r="A290" s="20" t="s">
        <v>282</v>
      </c>
      <c r="B290" s="31" t="s">
        <v>261</v>
      </c>
      <c r="C290" s="31" t="s">
        <v>273</v>
      </c>
      <c r="D290" s="46" t="s">
        <v>283</v>
      </c>
      <c r="E290" s="34"/>
      <c r="F290" s="41">
        <f t="shared" si="114"/>
        <v>4359.3</v>
      </c>
      <c r="G290" s="41">
        <f t="shared" si="114"/>
        <v>4588.6000000000004</v>
      </c>
      <c r="H290" s="41">
        <f t="shared" si="114"/>
        <v>4588.6000000000004</v>
      </c>
    </row>
    <row r="291" spans="1:8" outlineLevel="1" x14ac:dyDescent="0.25">
      <c r="A291" s="21" t="s">
        <v>24</v>
      </c>
      <c r="B291" s="31" t="s">
        <v>261</v>
      </c>
      <c r="C291" s="31" t="s">
        <v>273</v>
      </c>
      <c r="D291" s="46" t="s">
        <v>283</v>
      </c>
      <c r="E291" s="34">
        <v>800</v>
      </c>
      <c r="F291" s="41">
        <v>4359.3</v>
      </c>
      <c r="G291" s="41">
        <v>4588.6000000000004</v>
      </c>
      <c r="H291" s="45">
        <v>4588.6000000000004</v>
      </c>
    </row>
    <row r="292" spans="1:8" ht="60" outlineLevel="1" x14ac:dyDescent="0.25">
      <c r="A292" s="21" t="s">
        <v>284</v>
      </c>
      <c r="B292" s="31" t="s">
        <v>261</v>
      </c>
      <c r="C292" s="31" t="s">
        <v>273</v>
      </c>
      <c r="D292" s="31" t="s">
        <v>285</v>
      </c>
      <c r="E292" s="34"/>
      <c r="F292" s="41">
        <f t="shared" ref="F292:H293" si="115">F293</f>
        <v>66.7</v>
      </c>
      <c r="G292" s="41">
        <f t="shared" si="115"/>
        <v>65.7</v>
      </c>
      <c r="H292" s="41">
        <f t="shared" si="115"/>
        <v>65.7</v>
      </c>
    </row>
    <row r="293" spans="1:8" ht="60" outlineLevel="1" x14ac:dyDescent="0.25">
      <c r="A293" s="21" t="s">
        <v>286</v>
      </c>
      <c r="B293" s="31" t="s">
        <v>261</v>
      </c>
      <c r="C293" s="31" t="s">
        <v>273</v>
      </c>
      <c r="D293" s="31" t="s">
        <v>287</v>
      </c>
      <c r="E293" s="34"/>
      <c r="F293" s="41">
        <f t="shared" si="115"/>
        <v>66.7</v>
      </c>
      <c r="G293" s="41">
        <f t="shared" si="115"/>
        <v>65.7</v>
      </c>
      <c r="H293" s="41">
        <f t="shared" si="115"/>
        <v>65.7</v>
      </c>
    </row>
    <row r="294" spans="1:8" ht="30" outlineLevel="1" x14ac:dyDescent="0.25">
      <c r="A294" s="9" t="s">
        <v>22</v>
      </c>
      <c r="B294" s="31" t="s">
        <v>261</v>
      </c>
      <c r="C294" s="31" t="s">
        <v>273</v>
      </c>
      <c r="D294" s="31" t="s">
        <v>287</v>
      </c>
      <c r="E294" s="34">
        <v>200</v>
      </c>
      <c r="F294" s="41">
        <v>66.7</v>
      </c>
      <c r="G294" s="41">
        <v>65.7</v>
      </c>
      <c r="H294" s="45">
        <v>65.7</v>
      </c>
    </row>
    <row r="295" spans="1:8" outlineLevel="1" x14ac:dyDescent="0.25">
      <c r="A295" s="12" t="s">
        <v>138</v>
      </c>
      <c r="B295" s="31" t="s">
        <v>261</v>
      </c>
      <c r="C295" s="31" t="s">
        <v>139</v>
      </c>
      <c r="D295" s="31"/>
      <c r="E295" s="34"/>
      <c r="F295" s="41">
        <f t="shared" ref="F295:H296" si="116">F296</f>
        <v>2714105.5999999996</v>
      </c>
      <c r="G295" s="41">
        <f t="shared" si="116"/>
        <v>242300.9</v>
      </c>
      <c r="H295" s="41">
        <f t="shared" si="116"/>
        <v>97393.2</v>
      </c>
    </row>
    <row r="296" spans="1:8" ht="75" outlineLevel="1" x14ac:dyDescent="0.25">
      <c r="A296" s="12" t="s">
        <v>150</v>
      </c>
      <c r="B296" s="31" t="s">
        <v>261</v>
      </c>
      <c r="C296" s="31" t="s">
        <v>139</v>
      </c>
      <c r="D296" s="31" t="s">
        <v>141</v>
      </c>
      <c r="E296" s="34"/>
      <c r="F296" s="41">
        <f>F297</f>
        <v>2714105.5999999996</v>
      </c>
      <c r="G296" s="41">
        <f t="shared" si="116"/>
        <v>242300.9</v>
      </c>
      <c r="H296" s="41">
        <f t="shared" si="116"/>
        <v>97393.2</v>
      </c>
    </row>
    <row r="297" spans="1:8" ht="60" outlineLevel="1" x14ac:dyDescent="0.25">
      <c r="A297" s="12" t="s">
        <v>142</v>
      </c>
      <c r="B297" s="31" t="s">
        <v>261</v>
      </c>
      <c r="C297" s="31" t="s">
        <v>139</v>
      </c>
      <c r="D297" s="31" t="s">
        <v>143</v>
      </c>
      <c r="E297" s="34"/>
      <c r="F297" s="41">
        <f>F298+F310</f>
        <v>2714105.5999999996</v>
      </c>
      <c r="G297" s="41">
        <f>G298+G310</f>
        <v>242300.9</v>
      </c>
      <c r="H297" s="41">
        <f>H298+H310</f>
        <v>97393.2</v>
      </c>
    </row>
    <row r="298" spans="1:8" ht="45" outlineLevel="1" x14ac:dyDescent="0.25">
      <c r="A298" s="21" t="s">
        <v>144</v>
      </c>
      <c r="B298" s="31" t="s">
        <v>261</v>
      </c>
      <c r="C298" s="31" t="s">
        <v>139</v>
      </c>
      <c r="D298" s="31" t="s">
        <v>145</v>
      </c>
      <c r="E298" s="34"/>
      <c r="F298" s="41">
        <f>F301+F305+F307+F299+F303</f>
        <v>2706397.4999999995</v>
      </c>
      <c r="G298" s="41">
        <f t="shared" ref="G298:H298" si="117">G301+G305+G307+G299+G303</f>
        <v>235324.1</v>
      </c>
      <c r="H298" s="41">
        <f t="shared" si="117"/>
        <v>82661.2</v>
      </c>
    </row>
    <row r="299" spans="1:8" ht="30" outlineLevel="1" x14ac:dyDescent="0.25">
      <c r="A299" s="11" t="s">
        <v>146</v>
      </c>
      <c r="B299" s="31" t="s">
        <v>261</v>
      </c>
      <c r="C299" s="31" t="s">
        <v>139</v>
      </c>
      <c r="D299" s="31" t="s">
        <v>147</v>
      </c>
      <c r="E299" s="34"/>
      <c r="F299" s="41">
        <f t="shared" ref="F299:H299" si="118">F300</f>
        <v>10795.5</v>
      </c>
      <c r="G299" s="41">
        <f t="shared" si="118"/>
        <v>0</v>
      </c>
      <c r="H299" s="41">
        <f t="shared" si="118"/>
        <v>0</v>
      </c>
    </row>
    <row r="300" spans="1:8" ht="30" outlineLevel="1" x14ac:dyDescent="0.25">
      <c r="A300" s="8" t="s">
        <v>65</v>
      </c>
      <c r="B300" s="31" t="s">
        <v>261</v>
      </c>
      <c r="C300" s="31" t="s">
        <v>139</v>
      </c>
      <c r="D300" s="31" t="s">
        <v>147</v>
      </c>
      <c r="E300" s="34">
        <v>400</v>
      </c>
      <c r="F300" s="41">
        <v>10795.5</v>
      </c>
      <c r="G300" s="41">
        <v>0</v>
      </c>
      <c r="H300" s="45">
        <v>0</v>
      </c>
    </row>
    <row r="301" spans="1:8" ht="120" outlineLevel="1" x14ac:dyDescent="0.25">
      <c r="A301" s="21" t="s">
        <v>288</v>
      </c>
      <c r="B301" s="31" t="s">
        <v>261</v>
      </c>
      <c r="C301" s="31" t="s">
        <v>139</v>
      </c>
      <c r="D301" s="31" t="s">
        <v>289</v>
      </c>
      <c r="E301" s="34"/>
      <c r="F301" s="41">
        <f>F302</f>
        <v>2544898.4</v>
      </c>
      <c r="G301" s="41">
        <f t="shared" ref="G301:H301" si="119">G302</f>
        <v>0</v>
      </c>
      <c r="H301" s="41">
        <f t="shared" si="119"/>
        <v>0</v>
      </c>
    </row>
    <row r="302" spans="1:8" outlineLevel="1" x14ac:dyDescent="0.25">
      <c r="A302" s="21" t="s">
        <v>24</v>
      </c>
      <c r="B302" s="31" t="s">
        <v>261</v>
      </c>
      <c r="C302" s="31" t="s">
        <v>139</v>
      </c>
      <c r="D302" s="31" t="s">
        <v>289</v>
      </c>
      <c r="E302" s="34">
        <v>800</v>
      </c>
      <c r="F302" s="41">
        <v>2544898.4</v>
      </c>
      <c r="G302" s="41">
        <v>0</v>
      </c>
      <c r="H302" s="45">
        <v>0</v>
      </c>
    </row>
    <row r="303" spans="1:8" ht="45" outlineLevel="1" x14ac:dyDescent="0.25">
      <c r="A303" s="21" t="s">
        <v>290</v>
      </c>
      <c r="B303" s="31" t="s">
        <v>261</v>
      </c>
      <c r="C303" s="31" t="s">
        <v>139</v>
      </c>
      <c r="D303" s="31" t="s">
        <v>291</v>
      </c>
      <c r="E303" s="34"/>
      <c r="F303" s="41">
        <f>F304</f>
        <v>8000</v>
      </c>
      <c r="G303" s="41">
        <f t="shared" ref="G303:H303" si="120">G304</f>
        <v>0</v>
      </c>
      <c r="H303" s="41">
        <f t="shared" si="120"/>
        <v>0</v>
      </c>
    </row>
    <row r="304" spans="1:8" ht="30" outlineLevel="1" x14ac:dyDescent="0.25">
      <c r="A304" s="9" t="s">
        <v>22</v>
      </c>
      <c r="B304" s="31" t="s">
        <v>261</v>
      </c>
      <c r="C304" s="31" t="s">
        <v>139</v>
      </c>
      <c r="D304" s="31" t="s">
        <v>291</v>
      </c>
      <c r="E304" s="34">
        <v>200</v>
      </c>
      <c r="F304" s="41">
        <v>8000</v>
      </c>
      <c r="G304" s="41">
        <v>0</v>
      </c>
      <c r="H304" s="45">
        <v>0</v>
      </c>
    </row>
    <row r="305" spans="1:8" ht="45" outlineLevel="1" x14ac:dyDescent="0.25">
      <c r="A305" s="21" t="s">
        <v>292</v>
      </c>
      <c r="B305" s="31" t="s">
        <v>261</v>
      </c>
      <c r="C305" s="31" t="s">
        <v>139</v>
      </c>
      <c r="D305" s="31" t="s">
        <v>293</v>
      </c>
      <c r="E305" s="34"/>
      <c r="F305" s="41">
        <f>F306</f>
        <v>80294.3</v>
      </c>
      <c r="G305" s="41">
        <f t="shared" ref="G305:H305" si="121">G306</f>
        <v>170146.2</v>
      </c>
      <c r="H305" s="41">
        <f t="shared" si="121"/>
        <v>14878</v>
      </c>
    </row>
    <row r="306" spans="1:8" outlineLevel="1" x14ac:dyDescent="0.25">
      <c r="A306" s="21" t="s">
        <v>24</v>
      </c>
      <c r="B306" s="31" t="s">
        <v>261</v>
      </c>
      <c r="C306" s="31" t="s">
        <v>139</v>
      </c>
      <c r="D306" s="31" t="s">
        <v>293</v>
      </c>
      <c r="E306" s="34">
        <v>800</v>
      </c>
      <c r="F306" s="41">
        <v>80294.3</v>
      </c>
      <c r="G306" s="41">
        <v>170146.2</v>
      </c>
      <c r="H306" s="45">
        <v>14878</v>
      </c>
    </row>
    <row r="307" spans="1:8" ht="90" outlineLevel="1" x14ac:dyDescent="0.25">
      <c r="A307" s="21" t="s">
        <v>294</v>
      </c>
      <c r="B307" s="31" t="s">
        <v>261</v>
      </c>
      <c r="C307" s="31" t="s">
        <v>139</v>
      </c>
      <c r="D307" s="31" t="s">
        <v>295</v>
      </c>
      <c r="E307" s="34"/>
      <c r="F307" s="41">
        <f>F308+F309</f>
        <v>62409.3</v>
      </c>
      <c r="G307" s="41">
        <f t="shared" ref="G307:H307" si="122">G308+G309</f>
        <v>65177.9</v>
      </c>
      <c r="H307" s="41">
        <f t="shared" si="122"/>
        <v>67783.199999999997</v>
      </c>
    </row>
    <row r="308" spans="1:8" ht="30" outlineLevel="1" x14ac:dyDescent="0.25">
      <c r="A308" s="9" t="s">
        <v>22</v>
      </c>
      <c r="B308" s="31" t="s">
        <v>261</v>
      </c>
      <c r="C308" s="31" t="s">
        <v>139</v>
      </c>
      <c r="D308" s="31" t="s">
        <v>295</v>
      </c>
      <c r="E308" s="34">
        <v>200</v>
      </c>
      <c r="F308" s="41">
        <v>44.9</v>
      </c>
      <c r="G308" s="41">
        <v>44.9</v>
      </c>
      <c r="H308" s="45">
        <v>44.9</v>
      </c>
    </row>
    <row r="309" spans="1:8" outlineLevel="1" x14ac:dyDescent="0.25">
      <c r="A309" s="21" t="s">
        <v>24</v>
      </c>
      <c r="B309" s="31" t="s">
        <v>261</v>
      </c>
      <c r="C309" s="31" t="s">
        <v>139</v>
      </c>
      <c r="D309" s="31" t="s">
        <v>295</v>
      </c>
      <c r="E309" s="34">
        <v>800</v>
      </c>
      <c r="F309" s="41">
        <v>62364.4</v>
      </c>
      <c r="G309" s="41">
        <v>65133</v>
      </c>
      <c r="H309" s="45">
        <v>67738.3</v>
      </c>
    </row>
    <row r="310" spans="1:8" ht="45" outlineLevel="1" x14ac:dyDescent="0.25">
      <c r="A310" s="21" t="s">
        <v>280</v>
      </c>
      <c r="B310" s="31" t="s">
        <v>261</v>
      </c>
      <c r="C310" s="31" t="s">
        <v>139</v>
      </c>
      <c r="D310" s="31" t="s">
        <v>281</v>
      </c>
      <c r="E310" s="34"/>
      <c r="F310" s="41">
        <f>F311+F313+F315</f>
        <v>7708.0999999999995</v>
      </c>
      <c r="G310" s="41">
        <f t="shared" ref="G310:H310" si="123">G311+G313+G315</f>
        <v>6976.8</v>
      </c>
      <c r="H310" s="41">
        <f t="shared" si="123"/>
        <v>14732</v>
      </c>
    </row>
    <row r="311" spans="1:8" ht="30" outlineLevel="1" x14ac:dyDescent="0.25">
      <c r="A311" s="20" t="s">
        <v>296</v>
      </c>
      <c r="B311" s="31" t="s">
        <v>261</v>
      </c>
      <c r="C311" s="31" t="s">
        <v>139</v>
      </c>
      <c r="D311" s="31" t="s">
        <v>297</v>
      </c>
      <c r="E311" s="34"/>
      <c r="F311" s="41">
        <f t="shared" ref="F311:H311" si="124">F312</f>
        <v>7700.2</v>
      </c>
      <c r="G311" s="41">
        <f t="shared" si="124"/>
        <v>6963.7</v>
      </c>
      <c r="H311" s="41">
        <f t="shared" si="124"/>
        <v>6963.7</v>
      </c>
    </row>
    <row r="312" spans="1:8" outlineLevel="1" x14ac:dyDescent="0.25">
      <c r="A312" s="21" t="s">
        <v>24</v>
      </c>
      <c r="B312" s="31" t="s">
        <v>261</v>
      </c>
      <c r="C312" s="31" t="s">
        <v>139</v>
      </c>
      <c r="D312" s="31" t="s">
        <v>297</v>
      </c>
      <c r="E312" s="34">
        <v>800</v>
      </c>
      <c r="F312" s="41">
        <v>7700.2</v>
      </c>
      <c r="G312" s="41">
        <v>6963.7</v>
      </c>
      <c r="H312" s="45">
        <v>6963.7</v>
      </c>
    </row>
    <row r="313" spans="1:8" ht="90" outlineLevel="1" x14ac:dyDescent="0.25">
      <c r="A313" s="21" t="s">
        <v>298</v>
      </c>
      <c r="B313" s="31" t="s">
        <v>261</v>
      </c>
      <c r="C313" s="31" t="s">
        <v>139</v>
      </c>
      <c r="D313" s="31" t="s">
        <v>299</v>
      </c>
      <c r="E313" s="34"/>
      <c r="F313" s="41">
        <f>F314</f>
        <v>7.9</v>
      </c>
      <c r="G313" s="41">
        <f t="shared" ref="G313:H313" si="125">G314</f>
        <v>13.1</v>
      </c>
      <c r="H313" s="41">
        <f t="shared" si="125"/>
        <v>13.1</v>
      </c>
    </row>
    <row r="314" spans="1:8" outlineLevel="1" x14ac:dyDescent="0.25">
      <c r="A314" s="21" t="s">
        <v>24</v>
      </c>
      <c r="B314" s="31" t="s">
        <v>261</v>
      </c>
      <c r="C314" s="31" t="s">
        <v>139</v>
      </c>
      <c r="D314" s="31" t="s">
        <v>299</v>
      </c>
      <c r="E314" s="34">
        <v>800</v>
      </c>
      <c r="F314" s="41">
        <v>7.9</v>
      </c>
      <c r="G314" s="41">
        <v>13.1</v>
      </c>
      <c r="H314" s="45">
        <v>13.1</v>
      </c>
    </row>
    <row r="315" spans="1:8" ht="30" outlineLevel="1" x14ac:dyDescent="0.25">
      <c r="A315" s="21" t="s">
        <v>300</v>
      </c>
      <c r="B315" s="31" t="s">
        <v>261</v>
      </c>
      <c r="C315" s="31" t="s">
        <v>139</v>
      </c>
      <c r="D315" s="31" t="s">
        <v>301</v>
      </c>
      <c r="E315" s="34"/>
      <c r="F315" s="41">
        <f>F316</f>
        <v>0</v>
      </c>
      <c r="G315" s="41">
        <f t="shared" ref="G315:H315" si="126">G316</f>
        <v>0</v>
      </c>
      <c r="H315" s="41">
        <f t="shared" si="126"/>
        <v>7755.2</v>
      </c>
    </row>
    <row r="316" spans="1:8" outlineLevel="1" x14ac:dyDescent="0.25">
      <c r="A316" s="21" t="s">
        <v>24</v>
      </c>
      <c r="B316" s="31" t="s">
        <v>261</v>
      </c>
      <c r="C316" s="31" t="s">
        <v>139</v>
      </c>
      <c r="D316" s="31" t="s">
        <v>301</v>
      </c>
      <c r="E316" s="34">
        <v>800</v>
      </c>
      <c r="F316" s="41">
        <v>0</v>
      </c>
      <c r="G316" s="41">
        <v>0</v>
      </c>
      <c r="H316" s="45">
        <v>7755.2</v>
      </c>
    </row>
    <row r="317" spans="1:8" outlineLevel="1" x14ac:dyDescent="0.25">
      <c r="A317" s="12" t="s">
        <v>148</v>
      </c>
      <c r="B317" s="31" t="s">
        <v>261</v>
      </c>
      <c r="C317" s="31" t="s">
        <v>149</v>
      </c>
      <c r="D317" s="31"/>
      <c r="E317" s="34"/>
      <c r="F317" s="41">
        <f>F318</f>
        <v>262788.8</v>
      </c>
      <c r="G317" s="41">
        <f t="shared" ref="G317:H317" si="127">G318</f>
        <v>249748.3</v>
      </c>
      <c r="H317" s="41">
        <f t="shared" si="127"/>
        <v>287779.59999999998</v>
      </c>
    </row>
    <row r="318" spans="1:8" ht="75" outlineLevel="1" x14ac:dyDescent="0.25">
      <c r="A318" s="12" t="s">
        <v>150</v>
      </c>
      <c r="B318" s="31" t="s">
        <v>261</v>
      </c>
      <c r="C318" s="31" t="s">
        <v>149</v>
      </c>
      <c r="D318" s="31" t="s">
        <v>141</v>
      </c>
      <c r="E318" s="34"/>
      <c r="F318" s="41">
        <f t="shared" ref="F318:H318" si="128">F319</f>
        <v>262788.8</v>
      </c>
      <c r="G318" s="41">
        <f t="shared" si="128"/>
        <v>249748.3</v>
      </c>
      <c r="H318" s="41">
        <f t="shared" si="128"/>
        <v>287779.59999999998</v>
      </c>
    </row>
    <row r="319" spans="1:8" ht="30" outlineLevel="1" x14ac:dyDescent="0.25">
      <c r="A319" s="12" t="s">
        <v>151</v>
      </c>
      <c r="B319" s="31" t="s">
        <v>261</v>
      </c>
      <c r="C319" s="31" t="s">
        <v>149</v>
      </c>
      <c r="D319" s="31" t="s">
        <v>152</v>
      </c>
      <c r="E319" s="34"/>
      <c r="F319" s="41">
        <f>F320+F333</f>
        <v>262788.8</v>
      </c>
      <c r="G319" s="41">
        <f t="shared" ref="G319:H319" si="129">G320+G333</f>
        <v>249748.3</v>
      </c>
      <c r="H319" s="41">
        <f t="shared" si="129"/>
        <v>287779.59999999998</v>
      </c>
    </row>
    <row r="320" spans="1:8" ht="45" outlineLevel="1" x14ac:dyDescent="0.25">
      <c r="A320" s="12" t="s">
        <v>302</v>
      </c>
      <c r="B320" s="31" t="s">
        <v>261</v>
      </c>
      <c r="C320" s="31" t="s">
        <v>149</v>
      </c>
      <c r="D320" s="31" t="s">
        <v>303</v>
      </c>
      <c r="E320" s="34"/>
      <c r="F320" s="41">
        <f>F321+F323+F325+F327+F329+F331</f>
        <v>234055</v>
      </c>
      <c r="G320" s="41">
        <f t="shared" ref="G320:H320" si="130">G321+G323+G325+G327+G329+G331</f>
        <v>221014.5</v>
      </c>
      <c r="H320" s="41">
        <f t="shared" si="130"/>
        <v>259045.8</v>
      </c>
    </row>
    <row r="321" spans="1:8" ht="45" outlineLevel="1" x14ac:dyDescent="0.25">
      <c r="A321" s="12" t="s">
        <v>304</v>
      </c>
      <c r="B321" s="31" t="s">
        <v>261</v>
      </c>
      <c r="C321" s="31" t="s">
        <v>149</v>
      </c>
      <c r="D321" s="31" t="s">
        <v>305</v>
      </c>
      <c r="E321" s="34"/>
      <c r="F321" s="41">
        <f>F322</f>
        <v>867.2</v>
      </c>
      <c r="G321" s="41">
        <f t="shared" ref="G321:H321" si="131">G322</f>
        <v>854.4</v>
      </c>
      <c r="H321" s="41">
        <f t="shared" si="131"/>
        <v>854.4</v>
      </c>
    </row>
    <row r="322" spans="1:8" ht="30" outlineLevel="1" x14ac:dyDescent="0.25">
      <c r="A322" s="9" t="s">
        <v>22</v>
      </c>
      <c r="B322" s="31" t="s">
        <v>261</v>
      </c>
      <c r="C322" s="31" t="s">
        <v>149</v>
      </c>
      <c r="D322" s="31" t="s">
        <v>305</v>
      </c>
      <c r="E322" s="34">
        <v>200</v>
      </c>
      <c r="F322" s="41">
        <v>867.2</v>
      </c>
      <c r="G322" s="41">
        <v>854.4</v>
      </c>
      <c r="H322" s="45">
        <v>854.4</v>
      </c>
    </row>
    <row r="323" spans="1:8" ht="30" outlineLevel="1" x14ac:dyDescent="0.25">
      <c r="A323" s="21" t="s">
        <v>306</v>
      </c>
      <c r="B323" s="31" t="s">
        <v>261</v>
      </c>
      <c r="C323" s="31" t="s">
        <v>149</v>
      </c>
      <c r="D323" s="31" t="s">
        <v>307</v>
      </c>
      <c r="E323" s="34"/>
      <c r="F323" s="41">
        <f>F324</f>
        <v>950.9</v>
      </c>
      <c r="G323" s="41">
        <f t="shared" ref="G323:H323" si="132">G324</f>
        <v>991.6</v>
      </c>
      <c r="H323" s="41">
        <f t="shared" si="132"/>
        <v>1031.4000000000001</v>
      </c>
    </row>
    <row r="324" spans="1:8" ht="30" outlineLevel="1" x14ac:dyDescent="0.25">
      <c r="A324" s="9" t="s">
        <v>22</v>
      </c>
      <c r="B324" s="31" t="s">
        <v>261</v>
      </c>
      <c r="C324" s="31" t="s">
        <v>149</v>
      </c>
      <c r="D324" s="31" t="s">
        <v>307</v>
      </c>
      <c r="E324" s="34">
        <v>200</v>
      </c>
      <c r="F324" s="41">
        <v>950.9</v>
      </c>
      <c r="G324" s="41">
        <v>991.6</v>
      </c>
      <c r="H324" s="45">
        <v>1031.4000000000001</v>
      </c>
    </row>
    <row r="325" spans="1:8" ht="30" outlineLevel="1" x14ac:dyDescent="0.25">
      <c r="A325" s="12" t="s">
        <v>308</v>
      </c>
      <c r="B325" s="31" t="s">
        <v>261</v>
      </c>
      <c r="C325" s="31" t="s">
        <v>149</v>
      </c>
      <c r="D325" s="31" t="s">
        <v>309</v>
      </c>
      <c r="E325" s="34"/>
      <c r="F325" s="41">
        <f>F326</f>
        <v>10539.5</v>
      </c>
      <c r="G325" s="41">
        <f t="shared" ref="G325:H325" si="133">G326</f>
        <v>10383.9</v>
      </c>
      <c r="H325" s="41">
        <f t="shared" si="133"/>
        <v>10383.9</v>
      </c>
    </row>
    <row r="326" spans="1:8" ht="30" outlineLevel="1" x14ac:dyDescent="0.25">
      <c r="A326" s="9" t="s">
        <v>22</v>
      </c>
      <c r="B326" s="31" t="s">
        <v>261</v>
      </c>
      <c r="C326" s="31" t="s">
        <v>149</v>
      </c>
      <c r="D326" s="31" t="s">
        <v>309</v>
      </c>
      <c r="E326" s="34">
        <v>200</v>
      </c>
      <c r="F326" s="41">
        <v>10539.5</v>
      </c>
      <c r="G326" s="41">
        <v>10383.9</v>
      </c>
      <c r="H326" s="45">
        <v>10383.9</v>
      </c>
    </row>
    <row r="327" spans="1:8" ht="105" outlineLevel="1" x14ac:dyDescent="0.25">
      <c r="A327" s="20" t="s">
        <v>310</v>
      </c>
      <c r="B327" s="31" t="s">
        <v>261</v>
      </c>
      <c r="C327" s="31" t="s">
        <v>149</v>
      </c>
      <c r="D327" s="31" t="s">
        <v>311</v>
      </c>
      <c r="E327" s="34"/>
      <c r="F327" s="41">
        <f>F328</f>
        <v>68112.7</v>
      </c>
      <c r="G327" s="41">
        <f t="shared" ref="G327:H327" si="134">G328</f>
        <v>38566.9</v>
      </c>
      <c r="H327" s="41">
        <f t="shared" si="134"/>
        <v>38566.9</v>
      </c>
    </row>
    <row r="328" spans="1:8" outlineLevel="1" x14ac:dyDescent="0.25">
      <c r="A328" s="21" t="s">
        <v>24</v>
      </c>
      <c r="B328" s="31" t="s">
        <v>261</v>
      </c>
      <c r="C328" s="31" t="s">
        <v>149</v>
      </c>
      <c r="D328" s="31" t="s">
        <v>311</v>
      </c>
      <c r="E328" s="34">
        <v>800</v>
      </c>
      <c r="F328" s="41">
        <v>68112.7</v>
      </c>
      <c r="G328" s="41">
        <v>38566.9</v>
      </c>
      <c r="H328" s="45">
        <v>38566.9</v>
      </c>
    </row>
    <row r="329" spans="1:8" ht="60" outlineLevel="1" x14ac:dyDescent="0.25">
      <c r="A329" s="20" t="s">
        <v>312</v>
      </c>
      <c r="B329" s="31" t="s">
        <v>261</v>
      </c>
      <c r="C329" s="31" t="s">
        <v>149</v>
      </c>
      <c r="D329" s="31" t="s">
        <v>313</v>
      </c>
      <c r="E329" s="34"/>
      <c r="F329" s="41">
        <f>F330</f>
        <v>29818.6</v>
      </c>
      <c r="G329" s="41">
        <f t="shared" ref="G329:H329" si="135">G330</f>
        <v>32316.799999999999</v>
      </c>
      <c r="H329" s="41">
        <f t="shared" si="135"/>
        <v>32316.799999999999</v>
      </c>
    </row>
    <row r="330" spans="1:8" outlineLevel="1" x14ac:dyDescent="0.25">
      <c r="A330" s="21" t="s">
        <v>24</v>
      </c>
      <c r="B330" s="31" t="s">
        <v>261</v>
      </c>
      <c r="C330" s="31" t="s">
        <v>149</v>
      </c>
      <c r="D330" s="31" t="s">
        <v>313</v>
      </c>
      <c r="E330" s="34">
        <v>800</v>
      </c>
      <c r="F330" s="41">
        <v>29818.6</v>
      </c>
      <c r="G330" s="41">
        <v>32316.799999999999</v>
      </c>
      <c r="H330" s="45">
        <v>32316.799999999999</v>
      </c>
    </row>
    <row r="331" spans="1:8" ht="60" outlineLevel="1" x14ac:dyDescent="0.25">
      <c r="A331" s="20" t="s">
        <v>314</v>
      </c>
      <c r="B331" s="31" t="s">
        <v>261</v>
      </c>
      <c r="C331" s="31" t="s">
        <v>149</v>
      </c>
      <c r="D331" s="31" t="s">
        <v>315</v>
      </c>
      <c r="E331" s="34"/>
      <c r="F331" s="41">
        <f>F332</f>
        <v>123766.09999999999</v>
      </c>
      <c r="G331" s="41">
        <f t="shared" ref="G331:H331" si="136">G332</f>
        <v>137900.9</v>
      </c>
      <c r="H331" s="41">
        <f t="shared" si="136"/>
        <v>175892.4</v>
      </c>
    </row>
    <row r="332" spans="1:8" outlineLevel="1" x14ac:dyDescent="0.25">
      <c r="A332" s="21" t="s">
        <v>24</v>
      </c>
      <c r="B332" s="31" t="s">
        <v>261</v>
      </c>
      <c r="C332" s="31" t="s">
        <v>149</v>
      </c>
      <c r="D332" s="31" t="s">
        <v>315</v>
      </c>
      <c r="E332" s="34">
        <v>800</v>
      </c>
      <c r="F332" s="41">
        <f>123555.4+210.7</f>
        <v>123766.09999999999</v>
      </c>
      <c r="G332" s="41">
        <f>159875-21974.1</f>
        <v>137900.9</v>
      </c>
      <c r="H332" s="45">
        <f>189507.5-13615.1</f>
        <v>175892.4</v>
      </c>
    </row>
    <row r="333" spans="1:8" ht="30" outlineLevel="1" x14ac:dyDescent="0.25">
      <c r="A333" s="9" t="s">
        <v>316</v>
      </c>
      <c r="B333" s="31" t="s">
        <v>261</v>
      </c>
      <c r="C333" s="31" t="s">
        <v>149</v>
      </c>
      <c r="D333" s="24" t="s">
        <v>317</v>
      </c>
      <c r="E333" s="25"/>
      <c r="F333" s="41">
        <f>F334</f>
        <v>28733.8</v>
      </c>
      <c r="G333" s="41">
        <f t="shared" ref="G333:H333" si="137">G334</f>
        <v>28733.8</v>
      </c>
      <c r="H333" s="41">
        <f t="shared" si="137"/>
        <v>28733.8</v>
      </c>
    </row>
    <row r="334" spans="1:8" outlineLevel="1" x14ac:dyDescent="0.25">
      <c r="A334" s="9" t="s">
        <v>318</v>
      </c>
      <c r="B334" s="31" t="s">
        <v>261</v>
      </c>
      <c r="C334" s="31" t="s">
        <v>149</v>
      </c>
      <c r="D334" s="24" t="s">
        <v>319</v>
      </c>
      <c r="E334" s="25"/>
      <c r="F334" s="41">
        <f t="shared" ref="F334:H334" si="138">F335+F336</f>
        <v>28733.8</v>
      </c>
      <c r="G334" s="41">
        <f t="shared" si="138"/>
        <v>28733.8</v>
      </c>
      <c r="H334" s="41">
        <f t="shared" si="138"/>
        <v>28733.8</v>
      </c>
    </row>
    <row r="335" spans="1:8" ht="30" outlineLevel="1" x14ac:dyDescent="0.25">
      <c r="A335" s="2" t="s">
        <v>22</v>
      </c>
      <c r="B335" s="31" t="s">
        <v>261</v>
      </c>
      <c r="C335" s="31" t="s">
        <v>149</v>
      </c>
      <c r="D335" s="24" t="s">
        <v>319</v>
      </c>
      <c r="E335" s="25">
        <v>200</v>
      </c>
      <c r="F335" s="41">
        <v>350.7</v>
      </c>
      <c r="G335" s="41">
        <v>0</v>
      </c>
      <c r="H335" s="45">
        <v>0</v>
      </c>
    </row>
    <row r="336" spans="1:8" outlineLevel="1" x14ac:dyDescent="0.25">
      <c r="A336" s="19" t="s">
        <v>24</v>
      </c>
      <c r="B336" s="31" t="s">
        <v>261</v>
      </c>
      <c r="C336" s="31" t="s">
        <v>149</v>
      </c>
      <c r="D336" s="24" t="s">
        <v>319</v>
      </c>
      <c r="E336" s="25">
        <v>800</v>
      </c>
      <c r="F336" s="41">
        <v>28383.1</v>
      </c>
      <c r="G336" s="41">
        <v>28733.8</v>
      </c>
      <c r="H336" s="45">
        <v>28733.8</v>
      </c>
    </row>
    <row r="337" spans="1:8" ht="30" outlineLevel="1" x14ac:dyDescent="0.25">
      <c r="A337" s="9" t="s">
        <v>163</v>
      </c>
      <c r="B337" s="24" t="s">
        <v>261</v>
      </c>
      <c r="C337" s="24" t="s">
        <v>164</v>
      </c>
      <c r="D337" s="24"/>
      <c r="E337" s="25"/>
      <c r="F337" s="41">
        <f t="shared" ref="F337:H340" si="139">F338</f>
        <v>74758.2</v>
      </c>
      <c r="G337" s="41">
        <f t="shared" si="139"/>
        <v>77746.899999999994</v>
      </c>
      <c r="H337" s="41">
        <f t="shared" si="139"/>
        <v>80669.5</v>
      </c>
    </row>
    <row r="338" spans="1:8" ht="75" outlineLevel="1" x14ac:dyDescent="0.25">
      <c r="A338" s="9" t="s">
        <v>320</v>
      </c>
      <c r="B338" s="24" t="s">
        <v>261</v>
      </c>
      <c r="C338" s="24" t="s">
        <v>164</v>
      </c>
      <c r="D338" s="24" t="s">
        <v>141</v>
      </c>
      <c r="E338" s="25"/>
      <c r="F338" s="41">
        <f t="shared" si="139"/>
        <v>74758.2</v>
      </c>
      <c r="G338" s="41">
        <f t="shared" si="139"/>
        <v>77746.899999999994</v>
      </c>
      <c r="H338" s="41">
        <f t="shared" si="139"/>
        <v>80669.5</v>
      </c>
    </row>
    <row r="339" spans="1:8" ht="90" outlineLevel="1" x14ac:dyDescent="0.25">
      <c r="A339" s="9" t="s">
        <v>321</v>
      </c>
      <c r="B339" s="24" t="s">
        <v>261</v>
      </c>
      <c r="C339" s="24" t="s">
        <v>164</v>
      </c>
      <c r="D339" s="24" t="s">
        <v>322</v>
      </c>
      <c r="E339" s="25"/>
      <c r="F339" s="41">
        <f t="shared" si="139"/>
        <v>74758.2</v>
      </c>
      <c r="G339" s="41">
        <f t="shared" si="139"/>
        <v>77746.899999999994</v>
      </c>
      <c r="H339" s="41">
        <f t="shared" si="139"/>
        <v>80669.5</v>
      </c>
    </row>
    <row r="340" spans="1:8" ht="45" outlineLevel="1" x14ac:dyDescent="0.25">
      <c r="A340" s="9" t="s">
        <v>323</v>
      </c>
      <c r="B340" s="24" t="s">
        <v>261</v>
      </c>
      <c r="C340" s="24" t="s">
        <v>164</v>
      </c>
      <c r="D340" s="24" t="s">
        <v>324</v>
      </c>
      <c r="E340" s="25"/>
      <c r="F340" s="41">
        <f t="shared" si="139"/>
        <v>74758.2</v>
      </c>
      <c r="G340" s="41">
        <f t="shared" si="139"/>
        <v>77746.899999999994</v>
      </c>
      <c r="H340" s="41">
        <f t="shared" si="139"/>
        <v>80669.5</v>
      </c>
    </row>
    <row r="341" spans="1:8" ht="45" outlineLevel="1" x14ac:dyDescent="0.25">
      <c r="A341" s="19" t="s">
        <v>20</v>
      </c>
      <c r="B341" s="24" t="s">
        <v>261</v>
      </c>
      <c r="C341" s="24" t="s">
        <v>164</v>
      </c>
      <c r="D341" s="24" t="s">
        <v>325</v>
      </c>
      <c r="E341" s="25"/>
      <c r="F341" s="41">
        <f>F342+F343</f>
        <v>74758.2</v>
      </c>
      <c r="G341" s="41">
        <f t="shared" ref="G341:H341" si="140">G342+G343</f>
        <v>77746.899999999994</v>
      </c>
      <c r="H341" s="41">
        <f t="shared" si="140"/>
        <v>80669.5</v>
      </c>
    </row>
    <row r="342" spans="1:8" ht="75" outlineLevel="1" x14ac:dyDescent="0.25">
      <c r="A342" s="9" t="s">
        <v>17</v>
      </c>
      <c r="B342" s="24" t="s">
        <v>261</v>
      </c>
      <c r="C342" s="24" t="s">
        <v>164</v>
      </c>
      <c r="D342" s="24" t="s">
        <v>325</v>
      </c>
      <c r="E342" s="25">
        <v>100</v>
      </c>
      <c r="F342" s="41">
        <v>73360.800000000003</v>
      </c>
      <c r="G342" s="41">
        <v>76295.199999999997</v>
      </c>
      <c r="H342" s="45">
        <v>79347</v>
      </c>
    </row>
    <row r="343" spans="1:8" ht="30" outlineLevel="1" x14ac:dyDescent="0.25">
      <c r="A343" s="9" t="s">
        <v>22</v>
      </c>
      <c r="B343" s="24" t="s">
        <v>261</v>
      </c>
      <c r="C343" s="24" t="s">
        <v>164</v>
      </c>
      <c r="D343" s="24" t="s">
        <v>325</v>
      </c>
      <c r="E343" s="25">
        <v>200</v>
      </c>
      <c r="F343" s="41">
        <v>1397.4</v>
      </c>
      <c r="G343" s="41">
        <v>1451.7</v>
      </c>
      <c r="H343" s="45">
        <v>1322.5</v>
      </c>
    </row>
    <row r="344" spans="1:8" outlineLevel="1" x14ac:dyDescent="0.25">
      <c r="A344" s="9" t="s">
        <v>326</v>
      </c>
      <c r="B344" s="24" t="s">
        <v>261</v>
      </c>
      <c r="C344" s="24" t="s">
        <v>327</v>
      </c>
      <c r="D344" s="24"/>
      <c r="E344" s="25"/>
      <c r="F344" s="41">
        <f t="shared" ref="F344:H348" si="141">F345</f>
        <v>21558.9</v>
      </c>
      <c r="G344" s="41">
        <f t="shared" si="141"/>
        <v>21558.9</v>
      </c>
      <c r="H344" s="41">
        <f t="shared" si="141"/>
        <v>21558.9</v>
      </c>
    </row>
    <row r="345" spans="1:8" ht="30" outlineLevel="1" x14ac:dyDescent="0.25">
      <c r="A345" s="9" t="s">
        <v>328</v>
      </c>
      <c r="B345" s="24" t="s">
        <v>261</v>
      </c>
      <c r="C345" s="24" t="s">
        <v>329</v>
      </c>
      <c r="D345" s="24"/>
      <c r="E345" s="25"/>
      <c r="F345" s="41">
        <f t="shared" si="141"/>
        <v>21558.9</v>
      </c>
      <c r="G345" s="41">
        <f t="shared" si="141"/>
        <v>21558.9</v>
      </c>
      <c r="H345" s="41">
        <f t="shared" si="141"/>
        <v>21558.9</v>
      </c>
    </row>
    <row r="346" spans="1:8" ht="45" outlineLevel="1" x14ac:dyDescent="0.25">
      <c r="A346" s="19" t="s">
        <v>57</v>
      </c>
      <c r="B346" s="24" t="s">
        <v>261</v>
      </c>
      <c r="C346" s="24" t="s">
        <v>329</v>
      </c>
      <c r="D346" s="24" t="s">
        <v>58</v>
      </c>
      <c r="E346" s="25"/>
      <c r="F346" s="41">
        <f t="shared" si="141"/>
        <v>21558.9</v>
      </c>
      <c r="G346" s="41">
        <f t="shared" si="141"/>
        <v>21558.9</v>
      </c>
      <c r="H346" s="41">
        <f t="shared" si="141"/>
        <v>21558.9</v>
      </c>
    </row>
    <row r="347" spans="1:8" ht="45" outlineLevel="1" x14ac:dyDescent="0.25">
      <c r="A347" s="7" t="s">
        <v>59</v>
      </c>
      <c r="B347" s="31" t="s">
        <v>261</v>
      </c>
      <c r="C347" s="31" t="s">
        <v>329</v>
      </c>
      <c r="D347" s="31" t="s">
        <v>60</v>
      </c>
      <c r="E347" s="25"/>
      <c r="F347" s="41">
        <f t="shared" si="141"/>
        <v>21558.9</v>
      </c>
      <c r="G347" s="41">
        <f t="shared" si="141"/>
        <v>21558.9</v>
      </c>
      <c r="H347" s="41">
        <f t="shared" si="141"/>
        <v>21558.9</v>
      </c>
    </row>
    <row r="348" spans="1:8" ht="45" outlineLevel="1" x14ac:dyDescent="0.25">
      <c r="A348" s="7" t="s">
        <v>61</v>
      </c>
      <c r="B348" s="31" t="s">
        <v>261</v>
      </c>
      <c r="C348" s="31" t="s">
        <v>329</v>
      </c>
      <c r="D348" s="31" t="s">
        <v>62</v>
      </c>
      <c r="E348" s="25"/>
      <c r="F348" s="41">
        <f>F349</f>
        <v>21558.9</v>
      </c>
      <c r="G348" s="41">
        <f t="shared" si="141"/>
        <v>21558.9</v>
      </c>
      <c r="H348" s="41">
        <f t="shared" si="141"/>
        <v>21558.9</v>
      </c>
    </row>
    <row r="349" spans="1:8" ht="90" outlineLevel="1" x14ac:dyDescent="0.25">
      <c r="A349" s="7" t="s">
        <v>330</v>
      </c>
      <c r="B349" s="31" t="s">
        <v>261</v>
      </c>
      <c r="C349" s="31" t="s">
        <v>329</v>
      </c>
      <c r="D349" s="31" t="s">
        <v>331</v>
      </c>
      <c r="E349" s="25"/>
      <c r="F349" s="41">
        <f t="shared" ref="F349:H349" si="142">F350</f>
        <v>21558.9</v>
      </c>
      <c r="G349" s="41">
        <f t="shared" si="142"/>
        <v>21558.9</v>
      </c>
      <c r="H349" s="41">
        <f t="shared" si="142"/>
        <v>21558.9</v>
      </c>
    </row>
    <row r="350" spans="1:8" outlineLevel="1" x14ac:dyDescent="0.25">
      <c r="A350" s="21" t="s">
        <v>24</v>
      </c>
      <c r="B350" s="31" t="s">
        <v>261</v>
      </c>
      <c r="C350" s="31" t="s">
        <v>329</v>
      </c>
      <c r="D350" s="31" t="s">
        <v>331</v>
      </c>
      <c r="E350" s="25">
        <v>800</v>
      </c>
      <c r="F350" s="41">
        <v>21558.9</v>
      </c>
      <c r="G350" s="41">
        <v>21558.9</v>
      </c>
      <c r="H350" s="45">
        <v>21558.9</v>
      </c>
    </row>
    <row r="351" spans="1:8" x14ac:dyDescent="0.25">
      <c r="A351" s="86"/>
      <c r="B351" s="31"/>
      <c r="C351" s="31"/>
      <c r="D351" s="31"/>
      <c r="E351" s="25"/>
      <c r="F351" s="41"/>
      <c r="G351" s="41"/>
      <c r="H351" s="45"/>
    </row>
    <row r="352" spans="1:8" ht="42.75" x14ac:dyDescent="0.25">
      <c r="A352" s="87" t="s">
        <v>412</v>
      </c>
      <c r="B352" s="24" t="s">
        <v>413</v>
      </c>
      <c r="C352" s="24" t="s">
        <v>8</v>
      </c>
      <c r="D352" s="24"/>
      <c r="E352" s="25"/>
      <c r="F352" s="27">
        <f>F353+F358+F383</f>
        <v>154018.79999999999</v>
      </c>
      <c r="G352" s="27">
        <f>G353+G358+G383</f>
        <v>158781.19999999998</v>
      </c>
      <c r="H352" s="27">
        <f>H353+H358+H383</f>
        <v>159188.6</v>
      </c>
    </row>
    <row r="353" spans="1:8" outlineLevel="1" x14ac:dyDescent="0.25">
      <c r="A353" s="65" t="s">
        <v>9</v>
      </c>
      <c r="B353" s="24" t="s">
        <v>413</v>
      </c>
      <c r="C353" s="24" t="s">
        <v>10</v>
      </c>
      <c r="D353" s="24"/>
      <c r="E353" s="25"/>
      <c r="F353" s="29">
        <f>F354</f>
        <v>262.89999999999998</v>
      </c>
      <c r="G353" s="29">
        <f t="shared" ref="G353:G356" si="143">G354</f>
        <v>262.89999999999998</v>
      </c>
      <c r="H353" s="29">
        <f>H354</f>
        <v>262.89999999999998</v>
      </c>
    </row>
    <row r="354" spans="1:8" outlineLevel="1" x14ac:dyDescent="0.25">
      <c r="A354" s="65" t="s">
        <v>43</v>
      </c>
      <c r="B354" s="24" t="s">
        <v>413</v>
      </c>
      <c r="C354" s="24" t="s">
        <v>44</v>
      </c>
      <c r="D354" s="24"/>
      <c r="E354" s="25"/>
      <c r="F354" s="29">
        <f>F355</f>
        <v>262.89999999999998</v>
      </c>
      <c r="G354" s="29">
        <f t="shared" si="143"/>
        <v>262.89999999999998</v>
      </c>
      <c r="H354" s="29">
        <f>H355</f>
        <v>262.89999999999998</v>
      </c>
    </row>
    <row r="355" spans="1:8" outlineLevel="1" x14ac:dyDescent="0.25">
      <c r="A355" s="65" t="s">
        <v>13</v>
      </c>
      <c r="B355" s="24" t="s">
        <v>413</v>
      </c>
      <c r="C355" s="24" t="s">
        <v>44</v>
      </c>
      <c r="D355" s="24" t="s">
        <v>14</v>
      </c>
      <c r="E355" s="25"/>
      <c r="F355" s="29">
        <f>F356</f>
        <v>262.89999999999998</v>
      </c>
      <c r="G355" s="29">
        <f t="shared" si="143"/>
        <v>262.89999999999998</v>
      </c>
      <c r="H355" s="29">
        <f>H356</f>
        <v>262.89999999999998</v>
      </c>
    </row>
    <row r="356" spans="1:8" ht="60" outlineLevel="1" x14ac:dyDescent="0.25">
      <c r="A356" s="65" t="s">
        <v>51</v>
      </c>
      <c r="B356" s="24" t="s">
        <v>413</v>
      </c>
      <c r="C356" s="24" t="s">
        <v>44</v>
      </c>
      <c r="D356" s="24" t="s">
        <v>52</v>
      </c>
      <c r="E356" s="25"/>
      <c r="F356" s="29">
        <f>F357</f>
        <v>262.89999999999998</v>
      </c>
      <c r="G356" s="29">
        <f t="shared" si="143"/>
        <v>262.89999999999998</v>
      </c>
      <c r="H356" s="29">
        <f>H357</f>
        <v>262.89999999999998</v>
      </c>
    </row>
    <row r="357" spans="1:8" outlineLevel="1" x14ac:dyDescent="0.25">
      <c r="A357" s="88" t="s">
        <v>24</v>
      </c>
      <c r="B357" s="24" t="s">
        <v>413</v>
      </c>
      <c r="C357" s="24" t="s">
        <v>44</v>
      </c>
      <c r="D357" s="24" t="s">
        <v>52</v>
      </c>
      <c r="E357" s="25">
        <v>800</v>
      </c>
      <c r="F357" s="29">
        <v>262.89999999999998</v>
      </c>
      <c r="G357" s="29">
        <v>262.89999999999998</v>
      </c>
      <c r="H357" s="30">
        <v>262.89999999999998</v>
      </c>
    </row>
    <row r="358" spans="1:8" ht="30" outlineLevel="1" x14ac:dyDescent="0.25">
      <c r="A358" s="65" t="s">
        <v>414</v>
      </c>
      <c r="B358" s="24" t="s">
        <v>413</v>
      </c>
      <c r="C358" s="24" t="s">
        <v>415</v>
      </c>
      <c r="D358" s="24"/>
      <c r="E358" s="25"/>
      <c r="F358" s="29">
        <f>F359</f>
        <v>153755.9</v>
      </c>
      <c r="G358" s="29">
        <f t="shared" ref="G358" si="144">G359</f>
        <v>158518.29999999999</v>
      </c>
      <c r="H358" s="29">
        <f>H359</f>
        <v>158925.70000000001</v>
      </c>
    </row>
    <row r="359" spans="1:8" ht="45" outlineLevel="1" x14ac:dyDescent="0.25">
      <c r="A359" s="88" t="s">
        <v>416</v>
      </c>
      <c r="B359" s="24" t="s">
        <v>413</v>
      </c>
      <c r="C359" s="24" t="s">
        <v>417</v>
      </c>
      <c r="D359" s="24"/>
      <c r="E359" s="25"/>
      <c r="F359" s="29">
        <f>F360</f>
        <v>153755.9</v>
      </c>
      <c r="G359" s="29">
        <f>G360</f>
        <v>158518.29999999999</v>
      </c>
      <c r="H359" s="29">
        <f>H360</f>
        <v>158925.70000000001</v>
      </c>
    </row>
    <row r="360" spans="1:8" ht="45" outlineLevel="1" x14ac:dyDescent="0.25">
      <c r="A360" s="88" t="s">
        <v>57</v>
      </c>
      <c r="B360" s="24" t="s">
        <v>413</v>
      </c>
      <c r="C360" s="24" t="s">
        <v>417</v>
      </c>
      <c r="D360" s="24" t="s">
        <v>58</v>
      </c>
      <c r="E360" s="25"/>
      <c r="F360" s="29">
        <f>F361+F367+F372+F377</f>
        <v>153755.9</v>
      </c>
      <c r="G360" s="29">
        <f>G361+G367+G372+G377</f>
        <v>158518.29999999999</v>
      </c>
      <c r="H360" s="29">
        <f>H361+H367+H372+H377</f>
        <v>158925.70000000001</v>
      </c>
    </row>
    <row r="361" spans="1:8" ht="45" outlineLevel="1" x14ac:dyDescent="0.25">
      <c r="A361" s="88" t="s">
        <v>418</v>
      </c>
      <c r="B361" s="24" t="s">
        <v>413</v>
      </c>
      <c r="C361" s="24" t="s">
        <v>417</v>
      </c>
      <c r="D361" s="24" t="s">
        <v>419</v>
      </c>
      <c r="E361" s="25"/>
      <c r="F361" s="29">
        <f>F362</f>
        <v>56436.6</v>
      </c>
      <c r="G361" s="29">
        <f t="shared" ref="G361" si="145">G362</f>
        <v>56436.6</v>
      </c>
      <c r="H361" s="29">
        <f>H362</f>
        <v>56436.6</v>
      </c>
    </row>
    <row r="362" spans="1:8" ht="45" outlineLevel="1" x14ac:dyDescent="0.25">
      <c r="A362" s="88" t="s">
        <v>420</v>
      </c>
      <c r="B362" s="24" t="s">
        <v>413</v>
      </c>
      <c r="C362" s="24" t="s">
        <v>417</v>
      </c>
      <c r="D362" s="24" t="s">
        <v>421</v>
      </c>
      <c r="E362" s="25"/>
      <c r="F362" s="29">
        <f>F363+F365</f>
        <v>56436.6</v>
      </c>
      <c r="G362" s="29">
        <f>G363+G365</f>
        <v>56436.6</v>
      </c>
      <c r="H362" s="29">
        <f>H363+H365</f>
        <v>56436.6</v>
      </c>
    </row>
    <row r="363" spans="1:8" ht="90" outlineLevel="1" x14ac:dyDescent="0.25">
      <c r="A363" s="88" t="s">
        <v>422</v>
      </c>
      <c r="B363" s="24" t="s">
        <v>413</v>
      </c>
      <c r="C363" s="24" t="s">
        <v>417</v>
      </c>
      <c r="D363" s="24" t="s">
        <v>423</v>
      </c>
      <c r="E363" s="25"/>
      <c r="F363" s="29">
        <f>F364</f>
        <v>54150</v>
      </c>
      <c r="G363" s="29">
        <f t="shared" ref="G363" si="146">G364</f>
        <v>54150</v>
      </c>
      <c r="H363" s="29">
        <f>H364</f>
        <v>54150</v>
      </c>
    </row>
    <row r="364" spans="1:8" ht="30" outlineLevel="1" x14ac:dyDescent="0.25">
      <c r="A364" s="65" t="s">
        <v>424</v>
      </c>
      <c r="B364" s="24" t="s">
        <v>413</v>
      </c>
      <c r="C364" s="24" t="s">
        <v>417</v>
      </c>
      <c r="D364" s="24" t="s">
        <v>423</v>
      </c>
      <c r="E364" s="25">
        <v>200</v>
      </c>
      <c r="F364" s="29">
        <v>54150</v>
      </c>
      <c r="G364" s="29">
        <v>54150</v>
      </c>
      <c r="H364" s="29">
        <v>54150</v>
      </c>
    </row>
    <row r="365" spans="1:8" ht="45" outlineLevel="1" x14ac:dyDescent="0.25">
      <c r="A365" s="65" t="s">
        <v>425</v>
      </c>
      <c r="B365" s="24" t="s">
        <v>413</v>
      </c>
      <c r="C365" s="24" t="s">
        <v>417</v>
      </c>
      <c r="D365" s="24" t="s">
        <v>426</v>
      </c>
      <c r="E365" s="25"/>
      <c r="F365" s="29">
        <f>F366</f>
        <v>2286.6</v>
      </c>
      <c r="G365" s="29">
        <f t="shared" ref="G365" si="147">G366</f>
        <v>2286.6</v>
      </c>
      <c r="H365" s="29">
        <f>H366</f>
        <v>2286.6</v>
      </c>
    </row>
    <row r="366" spans="1:8" ht="30" outlineLevel="1" x14ac:dyDescent="0.25">
      <c r="A366" s="65" t="s">
        <v>424</v>
      </c>
      <c r="B366" s="24" t="s">
        <v>413</v>
      </c>
      <c r="C366" s="24" t="s">
        <v>417</v>
      </c>
      <c r="D366" s="24" t="s">
        <v>426</v>
      </c>
      <c r="E366" s="25">
        <v>200</v>
      </c>
      <c r="F366" s="29">
        <v>2286.6</v>
      </c>
      <c r="G366" s="29">
        <v>2286.6</v>
      </c>
      <c r="H366" s="29">
        <v>2286.6</v>
      </c>
    </row>
    <row r="367" spans="1:8" ht="45" outlineLevel="1" x14ac:dyDescent="0.25">
      <c r="A367" s="65" t="s">
        <v>427</v>
      </c>
      <c r="B367" s="24" t="s">
        <v>413</v>
      </c>
      <c r="C367" s="24" t="s">
        <v>417</v>
      </c>
      <c r="D367" s="24" t="s">
        <v>428</v>
      </c>
      <c r="E367" s="25"/>
      <c r="F367" s="29">
        <f>F368</f>
        <v>4760.5</v>
      </c>
      <c r="G367" s="29">
        <f t="shared" ref="G367:G368" si="148">G368</f>
        <v>4828.2</v>
      </c>
      <c r="H367" s="29">
        <f>H368</f>
        <v>4723</v>
      </c>
    </row>
    <row r="368" spans="1:8" ht="45" outlineLevel="1" x14ac:dyDescent="0.25">
      <c r="A368" s="65" t="s">
        <v>429</v>
      </c>
      <c r="B368" s="24" t="s">
        <v>413</v>
      </c>
      <c r="C368" s="24" t="s">
        <v>417</v>
      </c>
      <c r="D368" s="24" t="s">
        <v>430</v>
      </c>
      <c r="E368" s="25"/>
      <c r="F368" s="29">
        <f>F369</f>
        <v>4760.5</v>
      </c>
      <c r="G368" s="29">
        <f t="shared" si="148"/>
        <v>4828.2</v>
      </c>
      <c r="H368" s="29">
        <f>H369</f>
        <v>4723</v>
      </c>
    </row>
    <row r="369" spans="1:8" ht="30" outlineLevel="1" x14ac:dyDescent="0.25">
      <c r="A369" s="86" t="s">
        <v>431</v>
      </c>
      <c r="B369" s="24" t="s">
        <v>413</v>
      </c>
      <c r="C369" s="24" t="s">
        <v>417</v>
      </c>
      <c r="D369" s="31" t="s">
        <v>432</v>
      </c>
      <c r="E369" s="25"/>
      <c r="F369" s="29">
        <f>F370+F371</f>
        <v>4760.5</v>
      </c>
      <c r="G369" s="29">
        <f t="shared" ref="G369" si="149">G370+G371</f>
        <v>4828.2</v>
      </c>
      <c r="H369" s="29">
        <f>H370+H371</f>
        <v>4723</v>
      </c>
    </row>
    <row r="370" spans="1:8" ht="75" outlineLevel="1" x14ac:dyDescent="0.25">
      <c r="A370" s="65" t="s">
        <v>17</v>
      </c>
      <c r="B370" s="24" t="s">
        <v>413</v>
      </c>
      <c r="C370" s="24" t="s">
        <v>417</v>
      </c>
      <c r="D370" s="31" t="s">
        <v>432</v>
      </c>
      <c r="E370" s="25">
        <v>100</v>
      </c>
      <c r="F370" s="29">
        <v>3848.2</v>
      </c>
      <c r="G370" s="29">
        <v>3848.2</v>
      </c>
      <c r="H370" s="29">
        <v>3848.2</v>
      </c>
    </row>
    <row r="371" spans="1:8" ht="30" outlineLevel="1" x14ac:dyDescent="0.25">
      <c r="A371" s="65" t="s">
        <v>424</v>
      </c>
      <c r="B371" s="24" t="s">
        <v>413</v>
      </c>
      <c r="C371" s="24" t="s">
        <v>417</v>
      </c>
      <c r="D371" s="31" t="s">
        <v>432</v>
      </c>
      <c r="E371" s="25">
        <v>200</v>
      </c>
      <c r="F371" s="29">
        <v>912.3</v>
      </c>
      <c r="G371" s="29">
        <v>980</v>
      </c>
      <c r="H371" s="30">
        <v>874.8</v>
      </c>
    </row>
    <row r="372" spans="1:8" ht="45" outlineLevel="1" x14ac:dyDescent="0.25">
      <c r="A372" s="88" t="s">
        <v>433</v>
      </c>
      <c r="B372" s="24" t="s">
        <v>413</v>
      </c>
      <c r="C372" s="24" t="s">
        <v>417</v>
      </c>
      <c r="D372" s="24" t="s">
        <v>434</v>
      </c>
      <c r="E372" s="25"/>
      <c r="F372" s="29">
        <f>F373</f>
        <v>3835.6</v>
      </c>
      <c r="G372" s="29">
        <f t="shared" ref="G372:G373" si="150">G373</f>
        <v>4218</v>
      </c>
      <c r="H372" s="29">
        <f>H373</f>
        <v>3923.9</v>
      </c>
    </row>
    <row r="373" spans="1:8" ht="45" outlineLevel="1" x14ac:dyDescent="0.25">
      <c r="A373" s="88" t="s">
        <v>435</v>
      </c>
      <c r="B373" s="24" t="s">
        <v>413</v>
      </c>
      <c r="C373" s="24" t="s">
        <v>417</v>
      </c>
      <c r="D373" s="24" t="s">
        <v>436</v>
      </c>
      <c r="E373" s="25"/>
      <c r="F373" s="29">
        <f>F374</f>
        <v>3835.6</v>
      </c>
      <c r="G373" s="29">
        <f t="shared" si="150"/>
        <v>4218</v>
      </c>
      <c r="H373" s="29">
        <f>H374</f>
        <v>3923.9</v>
      </c>
    </row>
    <row r="374" spans="1:8" ht="30" outlineLevel="1" x14ac:dyDescent="0.25">
      <c r="A374" s="88" t="s">
        <v>437</v>
      </c>
      <c r="B374" s="24" t="s">
        <v>413</v>
      </c>
      <c r="C374" s="24" t="s">
        <v>417</v>
      </c>
      <c r="D374" s="24" t="s">
        <v>438</v>
      </c>
      <c r="E374" s="25"/>
      <c r="F374" s="29">
        <f>F375+F376</f>
        <v>3835.6</v>
      </c>
      <c r="G374" s="29">
        <f>G375+G376</f>
        <v>4218</v>
      </c>
      <c r="H374" s="29">
        <f>H375+H376</f>
        <v>3923.9</v>
      </c>
    </row>
    <row r="375" spans="1:8" ht="75" outlineLevel="1" x14ac:dyDescent="0.25">
      <c r="A375" s="65" t="s">
        <v>17</v>
      </c>
      <c r="B375" s="24" t="s">
        <v>413</v>
      </c>
      <c r="C375" s="24" t="s">
        <v>417</v>
      </c>
      <c r="D375" s="24" t="s">
        <v>438</v>
      </c>
      <c r="E375" s="25">
        <v>100</v>
      </c>
      <c r="F375" s="29">
        <v>2712.5</v>
      </c>
      <c r="G375" s="29">
        <v>2821.1</v>
      </c>
      <c r="H375" s="30">
        <v>2933.8</v>
      </c>
    </row>
    <row r="376" spans="1:8" ht="30" outlineLevel="1" x14ac:dyDescent="0.25">
      <c r="A376" s="65" t="s">
        <v>424</v>
      </c>
      <c r="B376" s="24" t="s">
        <v>413</v>
      </c>
      <c r="C376" s="24" t="s">
        <v>417</v>
      </c>
      <c r="D376" s="24" t="s">
        <v>438</v>
      </c>
      <c r="E376" s="25">
        <v>200</v>
      </c>
      <c r="F376" s="29">
        <v>1123.0999999999999</v>
      </c>
      <c r="G376" s="29">
        <v>1396.9</v>
      </c>
      <c r="H376" s="30">
        <v>990.1</v>
      </c>
    </row>
    <row r="377" spans="1:8" ht="60" outlineLevel="1" x14ac:dyDescent="0.25">
      <c r="A377" s="65" t="s">
        <v>439</v>
      </c>
      <c r="B377" s="24" t="s">
        <v>413</v>
      </c>
      <c r="C377" s="24" t="s">
        <v>417</v>
      </c>
      <c r="D377" s="24" t="s">
        <v>440</v>
      </c>
      <c r="E377" s="25"/>
      <c r="F377" s="29">
        <f>F378</f>
        <v>88723.199999999997</v>
      </c>
      <c r="G377" s="29">
        <f t="shared" ref="G377:G378" si="151">G378</f>
        <v>93035.5</v>
      </c>
      <c r="H377" s="29">
        <f>H378</f>
        <v>93842.2</v>
      </c>
    </row>
    <row r="378" spans="1:8" ht="45" outlineLevel="1" x14ac:dyDescent="0.25">
      <c r="A378" s="65" t="s">
        <v>441</v>
      </c>
      <c r="B378" s="24" t="s">
        <v>413</v>
      </c>
      <c r="C378" s="24" t="s">
        <v>417</v>
      </c>
      <c r="D378" s="24" t="s">
        <v>442</v>
      </c>
      <c r="E378" s="25"/>
      <c r="F378" s="29">
        <f>F379</f>
        <v>88723.199999999997</v>
      </c>
      <c r="G378" s="29">
        <f t="shared" si="151"/>
        <v>93035.5</v>
      </c>
      <c r="H378" s="29">
        <f>H379</f>
        <v>93842.2</v>
      </c>
    </row>
    <row r="379" spans="1:8" ht="45" outlineLevel="1" x14ac:dyDescent="0.25">
      <c r="A379" s="88" t="s">
        <v>443</v>
      </c>
      <c r="B379" s="24" t="s">
        <v>413</v>
      </c>
      <c r="C379" s="24" t="s">
        <v>417</v>
      </c>
      <c r="D379" s="26" t="s">
        <v>444</v>
      </c>
      <c r="E379" s="25"/>
      <c r="F379" s="29">
        <f>F380+F381+F382</f>
        <v>88723.199999999997</v>
      </c>
      <c r="G379" s="29">
        <f>G380+G381+G382</f>
        <v>93035.5</v>
      </c>
      <c r="H379" s="29">
        <f>H380+H381+H382</f>
        <v>93842.2</v>
      </c>
    </row>
    <row r="380" spans="1:8" ht="75" outlineLevel="1" x14ac:dyDescent="0.25">
      <c r="A380" s="65" t="s">
        <v>17</v>
      </c>
      <c r="B380" s="24" t="s">
        <v>413</v>
      </c>
      <c r="C380" s="24" t="s">
        <v>417</v>
      </c>
      <c r="D380" s="26" t="s">
        <v>444</v>
      </c>
      <c r="E380" s="25">
        <v>100</v>
      </c>
      <c r="F380" s="29">
        <v>75732.3</v>
      </c>
      <c r="G380" s="29">
        <v>78738</v>
      </c>
      <c r="H380" s="30">
        <v>81864</v>
      </c>
    </row>
    <row r="381" spans="1:8" ht="30" outlineLevel="1" x14ac:dyDescent="0.25">
      <c r="A381" s="65" t="s">
        <v>424</v>
      </c>
      <c r="B381" s="24" t="s">
        <v>413</v>
      </c>
      <c r="C381" s="24" t="s">
        <v>417</v>
      </c>
      <c r="D381" s="26" t="s">
        <v>444</v>
      </c>
      <c r="E381" s="25">
        <v>200</v>
      </c>
      <c r="F381" s="29">
        <v>12130.2</v>
      </c>
      <c r="G381" s="29">
        <v>13436.8</v>
      </c>
      <c r="H381" s="30">
        <v>11117.5</v>
      </c>
    </row>
    <row r="382" spans="1:8" outlineLevel="1" x14ac:dyDescent="0.25">
      <c r="A382" s="88" t="s">
        <v>24</v>
      </c>
      <c r="B382" s="24" t="s">
        <v>413</v>
      </c>
      <c r="C382" s="24" t="s">
        <v>417</v>
      </c>
      <c r="D382" s="26" t="s">
        <v>444</v>
      </c>
      <c r="E382" s="25">
        <v>800</v>
      </c>
      <c r="F382" s="29">
        <v>860.7</v>
      </c>
      <c r="G382" s="29">
        <v>860.7</v>
      </c>
      <c r="H382" s="29">
        <v>860.7</v>
      </c>
    </row>
    <row r="383" spans="1:8" x14ac:dyDescent="0.25">
      <c r="A383" s="86"/>
      <c r="B383" s="31"/>
      <c r="C383" s="31"/>
      <c r="D383" s="31"/>
      <c r="E383" s="25"/>
      <c r="F383" s="41"/>
      <c r="G383" s="41"/>
      <c r="H383" s="45"/>
    </row>
    <row r="384" spans="1:8" ht="28.5" x14ac:dyDescent="0.25">
      <c r="A384" s="18" t="s">
        <v>445</v>
      </c>
      <c r="B384" s="23" t="s">
        <v>446</v>
      </c>
      <c r="C384" s="24" t="s">
        <v>8</v>
      </c>
      <c r="D384" s="23"/>
      <c r="E384" s="25"/>
      <c r="F384" s="39">
        <f>F385+F514+F534</f>
        <v>5290133.4000000004</v>
      </c>
      <c r="G384" s="39">
        <f>G385+G514+G534</f>
        <v>5392079.8999999994</v>
      </c>
      <c r="H384" s="39">
        <f>H385+H514+H534</f>
        <v>5209503.5999999996</v>
      </c>
    </row>
    <row r="385" spans="1:8" outlineLevel="1" x14ac:dyDescent="0.25">
      <c r="A385" s="9" t="s">
        <v>170</v>
      </c>
      <c r="B385" s="24" t="s">
        <v>446</v>
      </c>
      <c r="C385" s="24" t="s">
        <v>171</v>
      </c>
      <c r="D385" s="24"/>
      <c r="E385" s="25"/>
      <c r="F385" s="41">
        <f>F386+F406+F457+F469</f>
        <v>4955010.5</v>
      </c>
      <c r="G385" s="41">
        <f>G386+G406+G457+G469</f>
        <v>5048301.3999999994</v>
      </c>
      <c r="H385" s="41">
        <f>H386+H406+H457+H469</f>
        <v>4862525.3</v>
      </c>
    </row>
    <row r="386" spans="1:8" outlineLevel="1" x14ac:dyDescent="0.25">
      <c r="A386" s="28" t="s">
        <v>447</v>
      </c>
      <c r="B386" s="54" t="s">
        <v>446</v>
      </c>
      <c r="C386" s="54" t="s">
        <v>448</v>
      </c>
      <c r="D386" s="54"/>
      <c r="E386" s="55"/>
      <c r="F386" s="56">
        <f>F387</f>
        <v>1697849.2</v>
      </c>
      <c r="G386" s="57">
        <f>G387</f>
        <v>1796398.5</v>
      </c>
      <c r="H386" s="57">
        <f>H387</f>
        <v>1838605.1</v>
      </c>
    </row>
    <row r="387" spans="1:8" ht="30" outlineLevel="1" x14ac:dyDescent="0.25">
      <c r="A387" s="9" t="s">
        <v>449</v>
      </c>
      <c r="B387" s="24" t="s">
        <v>446</v>
      </c>
      <c r="C387" s="24" t="s">
        <v>448</v>
      </c>
      <c r="D387" s="24" t="s">
        <v>450</v>
      </c>
      <c r="E387" s="25"/>
      <c r="F387" s="41">
        <f>F388+F402</f>
        <v>1697849.2</v>
      </c>
      <c r="G387" s="41">
        <f>G388+G402</f>
        <v>1796398.5</v>
      </c>
      <c r="H387" s="41">
        <f>H388+H402</f>
        <v>1838605.1</v>
      </c>
    </row>
    <row r="388" spans="1:8" ht="30" outlineLevel="1" x14ac:dyDescent="0.25">
      <c r="A388" s="19" t="s">
        <v>451</v>
      </c>
      <c r="B388" s="24" t="s">
        <v>446</v>
      </c>
      <c r="C388" s="24" t="s">
        <v>448</v>
      </c>
      <c r="D388" s="24" t="s">
        <v>452</v>
      </c>
      <c r="E388" s="25"/>
      <c r="F388" s="41">
        <f>F389+F399</f>
        <v>1696535.8</v>
      </c>
      <c r="G388" s="41">
        <f t="shared" ref="G388:H388" si="152">G389+G399</f>
        <v>1795085.1</v>
      </c>
      <c r="H388" s="41">
        <f t="shared" si="152"/>
        <v>1837291.7000000002</v>
      </c>
    </row>
    <row r="389" spans="1:8" ht="45" outlineLevel="1" x14ac:dyDescent="0.25">
      <c r="A389" s="19" t="s">
        <v>453</v>
      </c>
      <c r="B389" s="24" t="s">
        <v>446</v>
      </c>
      <c r="C389" s="24" t="s">
        <v>448</v>
      </c>
      <c r="D389" s="24" t="s">
        <v>454</v>
      </c>
      <c r="E389" s="25"/>
      <c r="F389" s="41">
        <f>F390+F392+F397+F395</f>
        <v>1692280.5</v>
      </c>
      <c r="G389" s="41">
        <f t="shared" ref="G389:H389" si="153">G390+G392+G397+G395</f>
        <v>1784978.7000000002</v>
      </c>
      <c r="H389" s="41">
        <f t="shared" si="153"/>
        <v>1837291.7000000002</v>
      </c>
    </row>
    <row r="390" spans="1:8" ht="45" outlineLevel="1" x14ac:dyDescent="0.25">
      <c r="A390" s="19" t="s">
        <v>49</v>
      </c>
      <c r="B390" s="24" t="s">
        <v>446</v>
      </c>
      <c r="C390" s="24" t="s">
        <v>448</v>
      </c>
      <c r="D390" s="24" t="s">
        <v>455</v>
      </c>
      <c r="E390" s="25"/>
      <c r="F390" s="41">
        <f>F391</f>
        <v>703062.1</v>
      </c>
      <c r="G390" s="41">
        <f t="shared" ref="G390:H390" si="154">G391</f>
        <v>727408.8</v>
      </c>
      <c r="H390" s="41">
        <f t="shared" si="154"/>
        <v>714528.1</v>
      </c>
    </row>
    <row r="391" spans="1:8" ht="45" outlineLevel="1" x14ac:dyDescent="0.25">
      <c r="A391" s="9" t="s">
        <v>185</v>
      </c>
      <c r="B391" s="24" t="s">
        <v>446</v>
      </c>
      <c r="C391" s="24" t="s">
        <v>448</v>
      </c>
      <c r="D391" s="24" t="s">
        <v>455</v>
      </c>
      <c r="E391" s="25">
        <v>600</v>
      </c>
      <c r="F391" s="41">
        <f>701876.9+1185.2</f>
        <v>703062.1</v>
      </c>
      <c r="G391" s="45">
        <f>726316+1092.8</f>
        <v>727408.8</v>
      </c>
      <c r="H391" s="45">
        <f>713291.7+1236.4</f>
        <v>714528.1</v>
      </c>
    </row>
    <row r="392" spans="1:8" ht="120" outlineLevel="1" x14ac:dyDescent="0.25">
      <c r="A392" s="9" t="s">
        <v>456</v>
      </c>
      <c r="B392" s="24" t="s">
        <v>446</v>
      </c>
      <c r="C392" s="24" t="s">
        <v>448</v>
      </c>
      <c r="D392" s="24" t="s">
        <v>457</v>
      </c>
      <c r="E392" s="25"/>
      <c r="F392" s="41">
        <f>F393+F394</f>
        <v>19200</v>
      </c>
      <c r="G392" s="41">
        <f t="shared" ref="G392:H392" si="155">G393+G394</f>
        <v>19200</v>
      </c>
      <c r="H392" s="41">
        <f t="shared" si="155"/>
        <v>19200</v>
      </c>
    </row>
    <row r="393" spans="1:8" ht="45" outlineLevel="1" x14ac:dyDescent="0.25">
      <c r="A393" s="9" t="s">
        <v>185</v>
      </c>
      <c r="B393" s="24" t="s">
        <v>446</v>
      </c>
      <c r="C393" s="24" t="s">
        <v>448</v>
      </c>
      <c r="D393" s="24" t="s">
        <v>457</v>
      </c>
      <c r="E393" s="25">
        <v>600</v>
      </c>
      <c r="F393" s="41">
        <v>9568.7999999999993</v>
      </c>
      <c r="G393" s="45">
        <v>9568.7999999999993</v>
      </c>
      <c r="H393" s="45">
        <v>9568.7999999999993</v>
      </c>
    </row>
    <row r="394" spans="1:8" outlineLevel="1" x14ac:dyDescent="0.25">
      <c r="A394" s="2" t="s">
        <v>24</v>
      </c>
      <c r="B394" s="24" t="s">
        <v>446</v>
      </c>
      <c r="C394" s="24" t="s">
        <v>448</v>
      </c>
      <c r="D394" s="24" t="s">
        <v>457</v>
      </c>
      <c r="E394" s="25">
        <v>800</v>
      </c>
      <c r="F394" s="41">
        <v>9631.2000000000007</v>
      </c>
      <c r="G394" s="45">
        <v>9631.2000000000007</v>
      </c>
      <c r="H394" s="45">
        <v>9631.2000000000007</v>
      </c>
    </row>
    <row r="395" spans="1:8" ht="45" outlineLevel="1" x14ac:dyDescent="0.25">
      <c r="A395" s="58" t="s">
        <v>458</v>
      </c>
      <c r="B395" s="42" t="s">
        <v>446</v>
      </c>
      <c r="C395" s="42" t="s">
        <v>448</v>
      </c>
      <c r="D395" s="42" t="s">
        <v>459</v>
      </c>
      <c r="E395" s="59"/>
      <c r="F395" s="41">
        <f>F396</f>
        <v>2060.8000000000002</v>
      </c>
      <c r="G395" s="41">
        <f t="shared" ref="G395:H395" si="156">G396</f>
        <v>0</v>
      </c>
      <c r="H395" s="41">
        <f t="shared" si="156"/>
        <v>0</v>
      </c>
    </row>
    <row r="396" spans="1:8" ht="45" outlineLevel="1" x14ac:dyDescent="0.25">
      <c r="A396" s="58" t="s">
        <v>185</v>
      </c>
      <c r="B396" s="42" t="s">
        <v>446</v>
      </c>
      <c r="C396" s="42" t="s">
        <v>448</v>
      </c>
      <c r="D396" s="42" t="s">
        <v>459</v>
      </c>
      <c r="E396" s="59">
        <v>600</v>
      </c>
      <c r="F396" s="41">
        <v>2060.8000000000002</v>
      </c>
      <c r="G396" s="45">
        <v>0</v>
      </c>
      <c r="H396" s="45">
        <v>0</v>
      </c>
    </row>
    <row r="397" spans="1:8" ht="195" outlineLevel="1" x14ac:dyDescent="0.25">
      <c r="A397" s="9" t="s">
        <v>460</v>
      </c>
      <c r="B397" s="24" t="s">
        <v>446</v>
      </c>
      <c r="C397" s="24" t="s">
        <v>448</v>
      </c>
      <c r="D397" s="24" t="s">
        <v>461</v>
      </c>
      <c r="E397" s="25"/>
      <c r="F397" s="41">
        <f>F398</f>
        <v>967957.6</v>
      </c>
      <c r="G397" s="41">
        <f t="shared" ref="G397:H397" si="157">G398</f>
        <v>1038369.9</v>
      </c>
      <c r="H397" s="41">
        <f t="shared" si="157"/>
        <v>1103563.6000000001</v>
      </c>
    </row>
    <row r="398" spans="1:8" ht="45" outlineLevel="1" x14ac:dyDescent="0.25">
      <c r="A398" s="9" t="s">
        <v>185</v>
      </c>
      <c r="B398" s="24" t="s">
        <v>446</v>
      </c>
      <c r="C398" s="24" t="s">
        <v>448</v>
      </c>
      <c r="D398" s="24" t="s">
        <v>461</v>
      </c>
      <c r="E398" s="24" t="s">
        <v>462</v>
      </c>
      <c r="F398" s="41">
        <v>967957.6</v>
      </c>
      <c r="G398" s="45">
        <v>1038369.9</v>
      </c>
      <c r="H398" s="45">
        <v>1103563.6000000001</v>
      </c>
    </row>
    <row r="399" spans="1:8" ht="45" outlineLevel="1" x14ac:dyDescent="0.25">
      <c r="A399" s="2" t="s">
        <v>463</v>
      </c>
      <c r="B399" s="24" t="s">
        <v>446</v>
      </c>
      <c r="C399" s="24" t="s">
        <v>448</v>
      </c>
      <c r="D399" s="24" t="s">
        <v>464</v>
      </c>
      <c r="E399" s="24"/>
      <c r="F399" s="41">
        <f>F400</f>
        <v>4255.3</v>
      </c>
      <c r="G399" s="41">
        <f t="shared" ref="G399:H400" si="158">G400</f>
        <v>10106.4</v>
      </c>
      <c r="H399" s="41">
        <f t="shared" si="158"/>
        <v>0</v>
      </c>
    </row>
    <row r="400" spans="1:8" ht="30" outlineLevel="1" x14ac:dyDescent="0.25">
      <c r="A400" s="2" t="s">
        <v>465</v>
      </c>
      <c r="B400" s="24" t="s">
        <v>446</v>
      </c>
      <c r="C400" s="24" t="s">
        <v>448</v>
      </c>
      <c r="D400" s="24" t="s">
        <v>466</v>
      </c>
      <c r="E400" s="24"/>
      <c r="F400" s="41">
        <f>F401</f>
        <v>4255.3</v>
      </c>
      <c r="G400" s="41">
        <f t="shared" si="158"/>
        <v>10106.4</v>
      </c>
      <c r="H400" s="41">
        <f t="shared" si="158"/>
        <v>0</v>
      </c>
    </row>
    <row r="401" spans="1:8" ht="45" outlineLevel="1" x14ac:dyDescent="0.25">
      <c r="A401" s="2" t="s">
        <v>185</v>
      </c>
      <c r="B401" s="24" t="s">
        <v>446</v>
      </c>
      <c r="C401" s="24" t="s">
        <v>448</v>
      </c>
      <c r="D401" s="24" t="s">
        <v>466</v>
      </c>
      <c r="E401" s="24" t="s">
        <v>462</v>
      </c>
      <c r="F401" s="41">
        <v>4255.3</v>
      </c>
      <c r="G401" s="45">
        <v>10106.4</v>
      </c>
      <c r="H401" s="45">
        <v>0</v>
      </c>
    </row>
    <row r="402" spans="1:8" ht="60" outlineLevel="1" x14ac:dyDescent="0.25">
      <c r="A402" s="60" t="s">
        <v>467</v>
      </c>
      <c r="B402" s="61" t="s">
        <v>446</v>
      </c>
      <c r="C402" s="62" t="s">
        <v>448</v>
      </c>
      <c r="D402" s="61" t="s">
        <v>468</v>
      </c>
      <c r="E402" s="62"/>
      <c r="F402" s="41">
        <f>F403</f>
        <v>1313.4</v>
      </c>
      <c r="G402" s="41">
        <f t="shared" ref="G402:H404" si="159">G403</f>
        <v>1313.4</v>
      </c>
      <c r="H402" s="41">
        <f t="shared" si="159"/>
        <v>1313.4</v>
      </c>
    </row>
    <row r="403" spans="1:8" ht="45" outlineLevel="1" x14ac:dyDescent="0.25">
      <c r="A403" s="63" t="s">
        <v>469</v>
      </c>
      <c r="B403" s="61" t="s">
        <v>446</v>
      </c>
      <c r="C403" s="62" t="s">
        <v>448</v>
      </c>
      <c r="D403" s="61" t="s">
        <v>470</v>
      </c>
      <c r="E403" s="62"/>
      <c r="F403" s="41">
        <f>F404</f>
        <v>1313.4</v>
      </c>
      <c r="G403" s="41">
        <f t="shared" si="159"/>
        <v>1313.4</v>
      </c>
      <c r="H403" s="41">
        <f t="shared" si="159"/>
        <v>1313.4</v>
      </c>
    </row>
    <row r="404" spans="1:8" ht="30" outlineLevel="1" x14ac:dyDescent="0.25">
      <c r="A404" s="64" t="s">
        <v>471</v>
      </c>
      <c r="B404" s="61" t="s">
        <v>446</v>
      </c>
      <c r="C404" s="62" t="s">
        <v>448</v>
      </c>
      <c r="D404" s="61" t="s">
        <v>472</v>
      </c>
      <c r="E404" s="62"/>
      <c r="F404" s="41">
        <f>F405</f>
        <v>1313.4</v>
      </c>
      <c r="G404" s="41">
        <f t="shared" si="159"/>
        <v>1313.4</v>
      </c>
      <c r="H404" s="41">
        <f t="shared" si="159"/>
        <v>1313.4</v>
      </c>
    </row>
    <row r="405" spans="1:8" ht="45" outlineLevel="1" x14ac:dyDescent="0.25">
      <c r="A405" s="9" t="s">
        <v>185</v>
      </c>
      <c r="B405" s="61" t="s">
        <v>446</v>
      </c>
      <c r="C405" s="62" t="s">
        <v>448</v>
      </c>
      <c r="D405" s="61" t="s">
        <v>472</v>
      </c>
      <c r="E405" s="62">
        <v>600</v>
      </c>
      <c r="F405" s="41">
        <v>1313.4</v>
      </c>
      <c r="G405" s="45">
        <v>1313.4</v>
      </c>
      <c r="H405" s="45">
        <v>1313.4</v>
      </c>
    </row>
    <row r="406" spans="1:8" outlineLevel="1" x14ac:dyDescent="0.25">
      <c r="A406" s="65" t="s">
        <v>473</v>
      </c>
      <c r="B406" s="66" t="s">
        <v>446</v>
      </c>
      <c r="C406" s="66" t="s">
        <v>474</v>
      </c>
      <c r="D406" s="66"/>
      <c r="E406" s="67"/>
      <c r="F406" s="68">
        <f>F407</f>
        <v>2874730.4</v>
      </c>
      <c r="G406" s="56">
        <f t="shared" ref="G406:H406" si="160">G407</f>
        <v>2841060.1</v>
      </c>
      <c r="H406" s="56">
        <f t="shared" si="160"/>
        <v>2628426.6</v>
      </c>
    </row>
    <row r="407" spans="1:8" ht="30" outlineLevel="1" x14ac:dyDescent="0.25">
      <c r="A407" s="65" t="s">
        <v>449</v>
      </c>
      <c r="B407" s="66" t="s">
        <v>446</v>
      </c>
      <c r="C407" s="66" t="s">
        <v>474</v>
      </c>
      <c r="D407" s="66" t="s">
        <v>450</v>
      </c>
      <c r="E407" s="67"/>
      <c r="F407" s="68">
        <f>F408+F449</f>
        <v>2874730.4</v>
      </c>
      <c r="G407" s="41">
        <f>G408+G449</f>
        <v>2841060.1</v>
      </c>
      <c r="H407" s="41">
        <f>H408+H449</f>
        <v>2628426.6</v>
      </c>
    </row>
    <row r="408" spans="1:8" ht="30" outlineLevel="1" x14ac:dyDescent="0.25">
      <c r="A408" s="19" t="s">
        <v>451</v>
      </c>
      <c r="B408" s="24" t="s">
        <v>446</v>
      </c>
      <c r="C408" s="24" t="s">
        <v>474</v>
      </c>
      <c r="D408" s="24" t="s">
        <v>452</v>
      </c>
      <c r="E408" s="25"/>
      <c r="F408" s="41">
        <f>F409+F438+F441+F444</f>
        <v>2869094.1</v>
      </c>
      <c r="G408" s="41">
        <f>G409+G438+G441+G444</f>
        <v>2835423.8000000003</v>
      </c>
      <c r="H408" s="41">
        <f>H409+H438+H441+H444</f>
        <v>2622790.3000000003</v>
      </c>
    </row>
    <row r="409" spans="1:8" ht="45" outlineLevel="1" x14ac:dyDescent="0.25">
      <c r="A409" s="19" t="s">
        <v>453</v>
      </c>
      <c r="B409" s="24" t="s">
        <v>446</v>
      </c>
      <c r="C409" s="24" t="s">
        <v>474</v>
      </c>
      <c r="D409" s="24" t="s">
        <v>454</v>
      </c>
      <c r="E409" s="25"/>
      <c r="F409" s="41">
        <f>F410+F412+F414+F416+F418+F420+F422+F426+F428+F430+F432+F434+F436+F424</f>
        <v>2137451.8000000003</v>
      </c>
      <c r="G409" s="41">
        <f t="shared" ref="G409:H409" si="161">G410+G412+G414+G416+G418+G420+G422+G426+G428+G430+G432+G434+G436+G424</f>
        <v>2323366.4</v>
      </c>
      <c r="H409" s="41">
        <f t="shared" si="161"/>
        <v>2118746.5</v>
      </c>
    </row>
    <row r="410" spans="1:8" ht="60" outlineLevel="1" x14ac:dyDescent="0.25">
      <c r="A410" s="19" t="s">
        <v>475</v>
      </c>
      <c r="B410" s="24" t="s">
        <v>446</v>
      </c>
      <c r="C410" s="24" t="s">
        <v>474</v>
      </c>
      <c r="D410" s="24" t="s">
        <v>476</v>
      </c>
      <c r="E410" s="25"/>
      <c r="F410" s="41">
        <f>F411</f>
        <v>176663.2</v>
      </c>
      <c r="G410" s="41">
        <f t="shared" ref="G410:H410" si="162">G411</f>
        <v>162787.79999999999</v>
      </c>
      <c r="H410" s="41">
        <f t="shared" si="162"/>
        <v>0</v>
      </c>
    </row>
    <row r="411" spans="1:8" ht="45" outlineLevel="1" x14ac:dyDescent="0.25">
      <c r="A411" s="9" t="s">
        <v>185</v>
      </c>
      <c r="B411" s="24" t="s">
        <v>446</v>
      </c>
      <c r="C411" s="24" t="s">
        <v>474</v>
      </c>
      <c r="D411" s="24" t="s">
        <v>476</v>
      </c>
      <c r="E411" s="25">
        <v>600</v>
      </c>
      <c r="F411" s="41">
        <v>176663.2</v>
      </c>
      <c r="G411" s="69">
        <v>162787.79999999999</v>
      </c>
      <c r="H411" s="45">
        <v>0</v>
      </c>
    </row>
    <row r="412" spans="1:8" ht="45" outlineLevel="1" x14ac:dyDescent="0.25">
      <c r="A412" s="12" t="s">
        <v>477</v>
      </c>
      <c r="B412" s="24" t="s">
        <v>446</v>
      </c>
      <c r="C412" s="24" t="s">
        <v>474</v>
      </c>
      <c r="D412" s="31" t="s">
        <v>478</v>
      </c>
      <c r="E412" s="70"/>
      <c r="F412" s="41">
        <f>F413</f>
        <v>31292.6</v>
      </c>
      <c r="G412" s="41">
        <f t="shared" ref="G412:H412" si="163">G413</f>
        <v>31292.6</v>
      </c>
      <c r="H412" s="41">
        <f t="shared" si="163"/>
        <v>31292.6</v>
      </c>
    </row>
    <row r="413" spans="1:8" ht="45" outlineLevel="1" x14ac:dyDescent="0.25">
      <c r="A413" s="9" t="s">
        <v>185</v>
      </c>
      <c r="B413" s="24" t="s">
        <v>446</v>
      </c>
      <c r="C413" s="24" t="s">
        <v>474</v>
      </c>
      <c r="D413" s="31" t="s">
        <v>478</v>
      </c>
      <c r="E413" s="34">
        <v>600</v>
      </c>
      <c r="F413" s="41">
        <v>31292.6</v>
      </c>
      <c r="G413" s="45">
        <v>31292.6</v>
      </c>
      <c r="H413" s="45">
        <v>31292.6</v>
      </c>
    </row>
    <row r="414" spans="1:8" ht="45" outlineLevel="1" x14ac:dyDescent="0.25">
      <c r="A414" s="12" t="s">
        <v>479</v>
      </c>
      <c r="B414" s="24" t="s">
        <v>446</v>
      </c>
      <c r="C414" s="24" t="s">
        <v>474</v>
      </c>
      <c r="D414" s="31" t="s">
        <v>480</v>
      </c>
      <c r="E414" s="70"/>
      <c r="F414" s="41">
        <f>F415</f>
        <v>600</v>
      </c>
      <c r="G414" s="41">
        <f t="shared" ref="G414:H414" si="164">G415</f>
        <v>600</v>
      </c>
      <c r="H414" s="41">
        <f t="shared" si="164"/>
        <v>600</v>
      </c>
    </row>
    <row r="415" spans="1:8" ht="45" outlineLevel="1" x14ac:dyDescent="0.25">
      <c r="A415" s="9" t="s">
        <v>185</v>
      </c>
      <c r="B415" s="24" t="s">
        <v>446</v>
      </c>
      <c r="C415" s="24" t="s">
        <v>474</v>
      </c>
      <c r="D415" s="31" t="s">
        <v>480</v>
      </c>
      <c r="E415" s="34">
        <v>600</v>
      </c>
      <c r="F415" s="41">
        <v>600</v>
      </c>
      <c r="G415" s="45">
        <v>600</v>
      </c>
      <c r="H415" s="45">
        <v>600</v>
      </c>
    </row>
    <row r="416" spans="1:8" ht="45" outlineLevel="1" x14ac:dyDescent="0.25">
      <c r="A416" s="19" t="s">
        <v>49</v>
      </c>
      <c r="B416" s="24" t="s">
        <v>446</v>
      </c>
      <c r="C416" s="24" t="s">
        <v>474</v>
      </c>
      <c r="D416" s="24" t="s">
        <v>455</v>
      </c>
      <c r="E416" s="25"/>
      <c r="F416" s="41">
        <f>F417</f>
        <v>320671.5</v>
      </c>
      <c r="G416" s="41">
        <f t="shared" ref="G416:H416" si="165">G417</f>
        <v>336444</v>
      </c>
      <c r="H416" s="41">
        <f t="shared" si="165"/>
        <v>329249</v>
      </c>
    </row>
    <row r="417" spans="1:8" ht="45" outlineLevel="1" x14ac:dyDescent="0.25">
      <c r="A417" s="9" t="s">
        <v>185</v>
      </c>
      <c r="B417" s="24" t="s">
        <v>446</v>
      </c>
      <c r="C417" s="24" t="s">
        <v>474</v>
      </c>
      <c r="D417" s="24" t="s">
        <v>455</v>
      </c>
      <c r="E417" s="25">
        <v>600</v>
      </c>
      <c r="F417" s="41">
        <f>319580.9+1090.6</f>
        <v>320671.5</v>
      </c>
      <c r="G417" s="45">
        <f>335431.3+1012.7</f>
        <v>336444</v>
      </c>
      <c r="H417" s="45">
        <f>328115.3+1133.7</f>
        <v>329249</v>
      </c>
    </row>
    <row r="418" spans="1:8" ht="30" outlineLevel="1" x14ac:dyDescent="0.25">
      <c r="A418" s="9" t="s">
        <v>481</v>
      </c>
      <c r="B418" s="24" t="s">
        <v>446</v>
      </c>
      <c r="C418" s="24" t="s">
        <v>474</v>
      </c>
      <c r="D418" s="24" t="s">
        <v>482</v>
      </c>
      <c r="E418" s="25"/>
      <c r="F418" s="41">
        <f>F419</f>
        <v>74383.399999999994</v>
      </c>
      <c r="G418" s="41">
        <f t="shared" ref="G418:H418" si="166">G419</f>
        <v>74383.399999999994</v>
      </c>
      <c r="H418" s="41">
        <f t="shared" si="166"/>
        <v>74383.399999999994</v>
      </c>
    </row>
    <row r="419" spans="1:8" ht="45" outlineLevel="1" x14ac:dyDescent="0.25">
      <c r="A419" s="9" t="s">
        <v>185</v>
      </c>
      <c r="B419" s="24" t="s">
        <v>446</v>
      </c>
      <c r="C419" s="24" t="s">
        <v>474</v>
      </c>
      <c r="D419" s="24" t="s">
        <v>482</v>
      </c>
      <c r="E419" s="25">
        <v>600</v>
      </c>
      <c r="F419" s="41">
        <v>74383.399999999994</v>
      </c>
      <c r="G419" s="45">
        <v>74383.399999999994</v>
      </c>
      <c r="H419" s="45">
        <v>74383.399999999994</v>
      </c>
    </row>
    <row r="420" spans="1:8" ht="60" outlineLevel="1" x14ac:dyDescent="0.25">
      <c r="A420" s="12" t="s">
        <v>483</v>
      </c>
      <c r="B420" s="24" t="s">
        <v>446</v>
      </c>
      <c r="C420" s="24" t="s">
        <v>474</v>
      </c>
      <c r="D420" s="31" t="s">
        <v>484</v>
      </c>
      <c r="E420" s="70"/>
      <c r="F420" s="41">
        <f>F421</f>
        <v>1500</v>
      </c>
      <c r="G420" s="41">
        <f t="shared" ref="G420:H420" si="167">G421</f>
        <v>1500</v>
      </c>
      <c r="H420" s="41">
        <f t="shared" si="167"/>
        <v>1500</v>
      </c>
    </row>
    <row r="421" spans="1:8" ht="45" outlineLevel="1" x14ac:dyDescent="0.25">
      <c r="A421" s="9" t="s">
        <v>185</v>
      </c>
      <c r="B421" s="24" t="s">
        <v>446</v>
      </c>
      <c r="C421" s="24" t="s">
        <v>474</v>
      </c>
      <c r="D421" s="31" t="s">
        <v>484</v>
      </c>
      <c r="E421" s="34">
        <v>600</v>
      </c>
      <c r="F421" s="41">
        <v>1500</v>
      </c>
      <c r="G421" s="45">
        <v>1500</v>
      </c>
      <c r="H421" s="45">
        <v>1500</v>
      </c>
    </row>
    <row r="422" spans="1:8" ht="75" outlineLevel="1" x14ac:dyDescent="0.25">
      <c r="A422" s="9" t="s">
        <v>485</v>
      </c>
      <c r="B422" s="24" t="s">
        <v>446</v>
      </c>
      <c r="C422" s="24" t="s">
        <v>474</v>
      </c>
      <c r="D422" s="31" t="s">
        <v>486</v>
      </c>
      <c r="E422" s="34"/>
      <c r="F422" s="41">
        <f>F423</f>
        <v>6593.6</v>
      </c>
      <c r="G422" s="41">
        <f t="shared" ref="G422:H422" si="168">G423</f>
        <v>6926.6</v>
      </c>
      <c r="H422" s="41">
        <f t="shared" si="168"/>
        <v>7259.4</v>
      </c>
    </row>
    <row r="423" spans="1:8" ht="45" outlineLevel="1" x14ac:dyDescent="0.25">
      <c r="A423" s="9" t="s">
        <v>185</v>
      </c>
      <c r="B423" s="24" t="s">
        <v>446</v>
      </c>
      <c r="C423" s="24" t="s">
        <v>474</v>
      </c>
      <c r="D423" s="31" t="s">
        <v>486</v>
      </c>
      <c r="E423" s="34">
        <v>600</v>
      </c>
      <c r="F423" s="41">
        <v>6593.6</v>
      </c>
      <c r="G423" s="45">
        <v>6926.6</v>
      </c>
      <c r="H423" s="45">
        <v>7259.4</v>
      </c>
    </row>
    <row r="424" spans="1:8" ht="45" outlineLevel="1" x14ac:dyDescent="0.25">
      <c r="A424" s="58" t="s">
        <v>458</v>
      </c>
      <c r="B424" s="42" t="s">
        <v>446</v>
      </c>
      <c r="C424" s="42" t="s">
        <v>474</v>
      </c>
      <c r="D424" s="42" t="s">
        <v>459</v>
      </c>
      <c r="E424" s="59"/>
      <c r="F424" s="41">
        <f>F425</f>
        <v>5775.1</v>
      </c>
      <c r="G424" s="41">
        <f t="shared" ref="G424:H424" si="169">G425</f>
        <v>0</v>
      </c>
      <c r="H424" s="41">
        <f t="shared" si="169"/>
        <v>0</v>
      </c>
    </row>
    <row r="425" spans="1:8" ht="45" outlineLevel="1" x14ac:dyDescent="0.25">
      <c r="A425" s="58" t="s">
        <v>185</v>
      </c>
      <c r="B425" s="42" t="s">
        <v>446</v>
      </c>
      <c r="C425" s="42" t="s">
        <v>474</v>
      </c>
      <c r="D425" s="42" t="s">
        <v>459</v>
      </c>
      <c r="E425" s="59">
        <v>600</v>
      </c>
      <c r="F425" s="41">
        <v>5775.1</v>
      </c>
      <c r="G425" s="45">
        <v>0</v>
      </c>
      <c r="H425" s="45">
        <v>0</v>
      </c>
    </row>
    <row r="426" spans="1:8" ht="60" outlineLevel="1" x14ac:dyDescent="0.25">
      <c r="A426" s="20" t="s">
        <v>487</v>
      </c>
      <c r="B426" s="24" t="s">
        <v>446</v>
      </c>
      <c r="C426" s="24" t="s">
        <v>474</v>
      </c>
      <c r="D426" s="71" t="s">
        <v>488</v>
      </c>
      <c r="E426" s="46"/>
      <c r="F426" s="41">
        <f>F427</f>
        <v>124210.8</v>
      </c>
      <c r="G426" s="41">
        <f t="shared" ref="G426:H426" si="170">G427</f>
        <v>124445.2</v>
      </c>
      <c r="H426" s="41">
        <f t="shared" si="170"/>
        <v>0</v>
      </c>
    </row>
    <row r="427" spans="1:8" ht="45" outlineLevel="1" x14ac:dyDescent="0.25">
      <c r="A427" s="9" t="s">
        <v>185</v>
      </c>
      <c r="B427" s="24" t="s">
        <v>446</v>
      </c>
      <c r="C427" s="24" t="s">
        <v>474</v>
      </c>
      <c r="D427" s="71" t="s">
        <v>488</v>
      </c>
      <c r="E427" s="46">
        <v>600</v>
      </c>
      <c r="F427" s="41">
        <v>124210.8</v>
      </c>
      <c r="G427" s="45">
        <v>124445.2</v>
      </c>
      <c r="H427" s="45">
        <v>0</v>
      </c>
    </row>
    <row r="428" spans="1:8" ht="120" outlineLevel="1" x14ac:dyDescent="0.25">
      <c r="A428" s="9" t="s">
        <v>489</v>
      </c>
      <c r="B428" s="24" t="s">
        <v>446</v>
      </c>
      <c r="C428" s="24" t="s">
        <v>474</v>
      </c>
      <c r="D428" s="71" t="s">
        <v>490</v>
      </c>
      <c r="E428" s="46"/>
      <c r="F428" s="41">
        <f>F429</f>
        <v>8299.4</v>
      </c>
      <c r="G428" s="41">
        <f t="shared" ref="G428:H428" si="171">G429</f>
        <v>8315.2000000000007</v>
      </c>
      <c r="H428" s="41">
        <f t="shared" si="171"/>
        <v>0</v>
      </c>
    </row>
    <row r="429" spans="1:8" ht="45" outlineLevel="1" x14ac:dyDescent="0.25">
      <c r="A429" s="9" t="s">
        <v>185</v>
      </c>
      <c r="B429" s="24" t="s">
        <v>446</v>
      </c>
      <c r="C429" s="24" t="s">
        <v>474</v>
      </c>
      <c r="D429" s="71" t="s">
        <v>490</v>
      </c>
      <c r="E429" s="46">
        <v>600</v>
      </c>
      <c r="F429" s="41">
        <v>8299.4</v>
      </c>
      <c r="G429" s="45">
        <v>8315.2000000000007</v>
      </c>
      <c r="H429" s="45">
        <v>0</v>
      </c>
    </row>
    <row r="430" spans="1:8" ht="75" outlineLevel="1" x14ac:dyDescent="0.25">
      <c r="A430" s="2" t="s">
        <v>491</v>
      </c>
      <c r="B430" s="24" t="s">
        <v>446</v>
      </c>
      <c r="C430" s="24" t="s">
        <v>474</v>
      </c>
      <c r="D430" s="24" t="s">
        <v>492</v>
      </c>
      <c r="E430" s="25"/>
      <c r="F430" s="41">
        <f>F431</f>
        <v>183.8</v>
      </c>
      <c r="G430" s="41">
        <f t="shared" ref="G430:H430" si="172">G431</f>
        <v>183.8</v>
      </c>
      <c r="H430" s="41">
        <f t="shared" si="172"/>
        <v>183.8</v>
      </c>
    </row>
    <row r="431" spans="1:8" ht="45" outlineLevel="1" x14ac:dyDescent="0.25">
      <c r="A431" s="2" t="s">
        <v>185</v>
      </c>
      <c r="B431" s="24" t="s">
        <v>446</v>
      </c>
      <c r="C431" s="24" t="s">
        <v>474</v>
      </c>
      <c r="D431" s="24" t="s">
        <v>492</v>
      </c>
      <c r="E431" s="25">
        <v>600</v>
      </c>
      <c r="F431" s="41">
        <v>183.8</v>
      </c>
      <c r="G431" s="45">
        <v>183.8</v>
      </c>
      <c r="H431" s="45">
        <v>183.8</v>
      </c>
    </row>
    <row r="432" spans="1:8" ht="195" outlineLevel="1" x14ac:dyDescent="0.25">
      <c r="A432" s="9" t="s">
        <v>460</v>
      </c>
      <c r="B432" s="24" t="s">
        <v>446</v>
      </c>
      <c r="C432" s="24" t="s">
        <v>474</v>
      </c>
      <c r="D432" s="24" t="s">
        <v>461</v>
      </c>
      <c r="E432" s="24"/>
      <c r="F432" s="41">
        <f>F433</f>
        <v>1366084.5</v>
      </c>
      <c r="G432" s="41">
        <f t="shared" ref="G432:H432" si="173">G433</f>
        <v>1557554.9</v>
      </c>
      <c r="H432" s="41">
        <f t="shared" si="173"/>
        <v>1655345.4</v>
      </c>
    </row>
    <row r="433" spans="1:8" ht="45" outlineLevel="1" x14ac:dyDescent="0.25">
      <c r="A433" s="9" t="s">
        <v>185</v>
      </c>
      <c r="B433" s="24" t="s">
        <v>446</v>
      </c>
      <c r="C433" s="24" t="s">
        <v>474</v>
      </c>
      <c r="D433" s="24" t="s">
        <v>461</v>
      </c>
      <c r="E433" s="24" t="s">
        <v>462</v>
      </c>
      <c r="F433" s="41">
        <v>1366084.5</v>
      </c>
      <c r="G433" s="45">
        <v>1557554.9</v>
      </c>
      <c r="H433" s="45">
        <v>1655345.4</v>
      </c>
    </row>
    <row r="434" spans="1:8" ht="165" outlineLevel="1" x14ac:dyDescent="0.25">
      <c r="A434" s="72" t="s">
        <v>493</v>
      </c>
      <c r="B434" s="24" t="s">
        <v>446</v>
      </c>
      <c r="C434" s="24" t="s">
        <v>474</v>
      </c>
      <c r="D434" s="24" t="s">
        <v>494</v>
      </c>
      <c r="E434" s="24"/>
      <c r="F434" s="41">
        <f>F435</f>
        <v>18932.900000000001</v>
      </c>
      <c r="G434" s="41">
        <f t="shared" ref="G434:H434" si="174">G435</f>
        <v>18932.900000000001</v>
      </c>
      <c r="H434" s="41">
        <f t="shared" si="174"/>
        <v>18932.900000000001</v>
      </c>
    </row>
    <row r="435" spans="1:8" ht="45" outlineLevel="1" x14ac:dyDescent="0.25">
      <c r="A435" s="9" t="s">
        <v>185</v>
      </c>
      <c r="B435" s="24" t="s">
        <v>446</v>
      </c>
      <c r="C435" s="24" t="s">
        <v>474</v>
      </c>
      <c r="D435" s="24" t="s">
        <v>494</v>
      </c>
      <c r="E435" s="24" t="s">
        <v>462</v>
      </c>
      <c r="F435" s="41">
        <v>18932.900000000001</v>
      </c>
      <c r="G435" s="45">
        <v>18932.900000000001</v>
      </c>
      <c r="H435" s="45">
        <v>18932.900000000001</v>
      </c>
    </row>
    <row r="436" spans="1:8" ht="165" outlineLevel="1" x14ac:dyDescent="0.25">
      <c r="A436" s="73" t="s">
        <v>495</v>
      </c>
      <c r="B436" s="24" t="s">
        <v>446</v>
      </c>
      <c r="C436" s="24" t="s">
        <v>474</v>
      </c>
      <c r="D436" s="24" t="s">
        <v>496</v>
      </c>
      <c r="E436" s="24"/>
      <c r="F436" s="41">
        <f>F437</f>
        <v>2261</v>
      </c>
      <c r="G436" s="41">
        <f t="shared" ref="G436:H436" si="175">G437</f>
        <v>0</v>
      </c>
      <c r="H436" s="41">
        <f t="shared" si="175"/>
        <v>0</v>
      </c>
    </row>
    <row r="437" spans="1:8" ht="45" outlineLevel="1" x14ac:dyDescent="0.25">
      <c r="A437" s="9" t="s">
        <v>185</v>
      </c>
      <c r="B437" s="24" t="s">
        <v>446</v>
      </c>
      <c r="C437" s="24" t="s">
        <v>474</v>
      </c>
      <c r="D437" s="24" t="s">
        <v>496</v>
      </c>
      <c r="E437" s="24" t="s">
        <v>462</v>
      </c>
      <c r="F437" s="41">
        <v>2261</v>
      </c>
      <c r="G437" s="45">
        <v>0</v>
      </c>
      <c r="H437" s="45">
        <v>0</v>
      </c>
    </row>
    <row r="438" spans="1:8" ht="30" outlineLevel="1" x14ac:dyDescent="0.25">
      <c r="A438" s="19" t="s">
        <v>497</v>
      </c>
      <c r="B438" s="24" t="s">
        <v>446</v>
      </c>
      <c r="C438" s="24" t="s">
        <v>474</v>
      </c>
      <c r="D438" s="24" t="s">
        <v>498</v>
      </c>
      <c r="E438" s="25"/>
      <c r="F438" s="41">
        <f>F439</f>
        <v>709102.2</v>
      </c>
      <c r="G438" s="41">
        <f t="shared" ref="G438:H439" si="176">G439</f>
        <v>502169.59999999998</v>
      </c>
      <c r="H438" s="41">
        <f t="shared" si="176"/>
        <v>501916.2</v>
      </c>
    </row>
    <row r="439" spans="1:8" ht="60" outlineLevel="1" x14ac:dyDescent="0.25">
      <c r="A439" s="21" t="s">
        <v>499</v>
      </c>
      <c r="B439" s="24" t="s">
        <v>446</v>
      </c>
      <c r="C439" s="24" t="s">
        <v>474</v>
      </c>
      <c r="D439" s="24" t="s">
        <v>500</v>
      </c>
      <c r="E439" s="25"/>
      <c r="F439" s="41">
        <f>F440</f>
        <v>709102.2</v>
      </c>
      <c r="G439" s="41">
        <f t="shared" si="176"/>
        <v>502169.59999999998</v>
      </c>
      <c r="H439" s="41">
        <f t="shared" si="176"/>
        <v>501916.2</v>
      </c>
    </row>
    <row r="440" spans="1:8" outlineLevel="1" x14ac:dyDescent="0.25">
      <c r="A440" s="19" t="s">
        <v>24</v>
      </c>
      <c r="B440" s="24" t="s">
        <v>446</v>
      </c>
      <c r="C440" s="24" t="s">
        <v>474</v>
      </c>
      <c r="D440" s="24" t="s">
        <v>500</v>
      </c>
      <c r="E440" s="25">
        <v>800</v>
      </c>
      <c r="F440" s="41">
        <v>709102.2</v>
      </c>
      <c r="G440" s="45">
        <v>502169.59999999998</v>
      </c>
      <c r="H440" s="45">
        <v>501916.2</v>
      </c>
    </row>
    <row r="441" spans="1:8" ht="30" outlineLevel="1" x14ac:dyDescent="0.25">
      <c r="A441" s="21" t="s">
        <v>501</v>
      </c>
      <c r="B441" s="24" t="s">
        <v>446</v>
      </c>
      <c r="C441" s="24" t="s">
        <v>474</v>
      </c>
      <c r="D441" s="24" t="s">
        <v>502</v>
      </c>
      <c r="E441" s="25"/>
      <c r="F441" s="41">
        <f>F442</f>
        <v>7760.2</v>
      </c>
      <c r="G441" s="41">
        <f t="shared" ref="G441:H442" si="177">G442</f>
        <v>7760.2</v>
      </c>
      <c r="H441" s="41">
        <f t="shared" si="177"/>
        <v>0</v>
      </c>
    </row>
    <row r="442" spans="1:8" ht="75" outlineLevel="1" x14ac:dyDescent="0.25">
      <c r="A442" s="21" t="s">
        <v>503</v>
      </c>
      <c r="B442" s="24" t="s">
        <v>446</v>
      </c>
      <c r="C442" s="24" t="s">
        <v>474</v>
      </c>
      <c r="D442" s="24" t="s">
        <v>504</v>
      </c>
      <c r="E442" s="25"/>
      <c r="F442" s="41">
        <f>F443</f>
        <v>7760.2</v>
      </c>
      <c r="G442" s="41">
        <f t="shared" si="177"/>
        <v>7760.2</v>
      </c>
      <c r="H442" s="41">
        <f t="shared" si="177"/>
        <v>0</v>
      </c>
    </row>
    <row r="443" spans="1:8" ht="45" outlineLevel="1" x14ac:dyDescent="0.25">
      <c r="A443" s="2" t="s">
        <v>185</v>
      </c>
      <c r="B443" s="24" t="s">
        <v>446</v>
      </c>
      <c r="C443" s="24" t="s">
        <v>474</v>
      </c>
      <c r="D443" s="24" t="s">
        <v>504</v>
      </c>
      <c r="E443" s="25">
        <v>600</v>
      </c>
      <c r="F443" s="41">
        <v>7760.2</v>
      </c>
      <c r="G443" s="45">
        <v>7760.2</v>
      </c>
      <c r="H443" s="45">
        <v>0</v>
      </c>
    </row>
    <row r="444" spans="1:8" ht="45" outlineLevel="1" x14ac:dyDescent="0.25">
      <c r="A444" s="9" t="s">
        <v>463</v>
      </c>
      <c r="B444" s="24" t="s">
        <v>446</v>
      </c>
      <c r="C444" s="24" t="s">
        <v>474</v>
      </c>
      <c r="D444" s="24" t="s">
        <v>464</v>
      </c>
      <c r="E444" s="24"/>
      <c r="F444" s="41">
        <f>F445+F447</f>
        <v>14779.9</v>
      </c>
      <c r="G444" s="41">
        <f>G445+G447</f>
        <v>2127.6</v>
      </c>
      <c r="H444" s="41">
        <f>H445+H447</f>
        <v>2127.6</v>
      </c>
    </row>
    <row r="445" spans="1:8" ht="30" outlineLevel="1" x14ac:dyDescent="0.25">
      <c r="A445" s="2" t="s">
        <v>505</v>
      </c>
      <c r="B445" s="24" t="s">
        <v>446</v>
      </c>
      <c r="C445" s="24" t="s">
        <v>474</v>
      </c>
      <c r="D445" s="24" t="s">
        <v>506</v>
      </c>
      <c r="E445" s="24"/>
      <c r="F445" s="41">
        <f>F446</f>
        <v>12652.3</v>
      </c>
      <c r="G445" s="41">
        <f t="shared" ref="G445:H445" si="178">G446</f>
        <v>0</v>
      </c>
      <c r="H445" s="41">
        <f t="shared" si="178"/>
        <v>0</v>
      </c>
    </row>
    <row r="446" spans="1:8" ht="45" outlineLevel="1" x14ac:dyDescent="0.25">
      <c r="A446" s="2" t="s">
        <v>185</v>
      </c>
      <c r="B446" s="24" t="s">
        <v>446</v>
      </c>
      <c r="C446" s="24" t="s">
        <v>474</v>
      </c>
      <c r="D446" s="24" t="s">
        <v>506</v>
      </c>
      <c r="E446" s="24" t="s">
        <v>462</v>
      </c>
      <c r="F446" s="41">
        <v>12652.3</v>
      </c>
      <c r="G446" s="45">
        <v>0</v>
      </c>
      <c r="H446" s="45">
        <v>0</v>
      </c>
    </row>
    <row r="447" spans="1:8" ht="45" outlineLevel="1" x14ac:dyDescent="0.25">
      <c r="A447" s="9" t="s">
        <v>507</v>
      </c>
      <c r="B447" s="24" t="s">
        <v>446</v>
      </c>
      <c r="C447" s="24" t="s">
        <v>474</v>
      </c>
      <c r="D447" s="24" t="s">
        <v>508</v>
      </c>
      <c r="E447" s="24"/>
      <c r="F447" s="41">
        <f>F448</f>
        <v>2127.6</v>
      </c>
      <c r="G447" s="41">
        <f t="shared" ref="G447:H447" si="179">G448</f>
        <v>2127.6</v>
      </c>
      <c r="H447" s="41">
        <f t="shared" si="179"/>
        <v>2127.6</v>
      </c>
    </row>
    <row r="448" spans="1:8" ht="45" outlineLevel="1" x14ac:dyDescent="0.25">
      <c r="A448" s="9" t="s">
        <v>185</v>
      </c>
      <c r="B448" s="24" t="s">
        <v>446</v>
      </c>
      <c r="C448" s="24" t="s">
        <v>474</v>
      </c>
      <c r="D448" s="24" t="s">
        <v>508</v>
      </c>
      <c r="E448" s="24" t="s">
        <v>462</v>
      </c>
      <c r="F448" s="41">
        <v>2127.6</v>
      </c>
      <c r="G448" s="45">
        <v>2127.6</v>
      </c>
      <c r="H448" s="45">
        <v>2127.6</v>
      </c>
    </row>
    <row r="449" spans="1:8" ht="60" outlineLevel="1" x14ac:dyDescent="0.25">
      <c r="A449" s="74" t="s">
        <v>467</v>
      </c>
      <c r="B449" s="31" t="s">
        <v>446</v>
      </c>
      <c r="C449" s="31" t="s">
        <v>474</v>
      </c>
      <c r="D449" s="31" t="s">
        <v>468</v>
      </c>
      <c r="E449" s="34"/>
      <c r="F449" s="41">
        <f>F450</f>
        <v>5636.3</v>
      </c>
      <c r="G449" s="41">
        <f t="shared" ref="G449:H449" si="180">G450</f>
        <v>5636.3</v>
      </c>
      <c r="H449" s="41">
        <f t="shared" si="180"/>
        <v>5636.3</v>
      </c>
    </row>
    <row r="450" spans="1:8" ht="45" outlineLevel="1" x14ac:dyDescent="0.25">
      <c r="A450" s="75" t="s">
        <v>469</v>
      </c>
      <c r="B450" s="31" t="s">
        <v>446</v>
      </c>
      <c r="C450" s="31" t="s">
        <v>474</v>
      </c>
      <c r="D450" s="31" t="s">
        <v>470</v>
      </c>
      <c r="E450" s="34"/>
      <c r="F450" s="41">
        <f>F451+F453+F455</f>
        <v>5636.3</v>
      </c>
      <c r="G450" s="41">
        <f t="shared" ref="G450:H450" si="181">G451+G453+G455</f>
        <v>5636.3</v>
      </c>
      <c r="H450" s="41">
        <f t="shared" si="181"/>
        <v>5636.3</v>
      </c>
    </row>
    <row r="451" spans="1:8" ht="30" outlineLevel="1" x14ac:dyDescent="0.25">
      <c r="A451" s="21" t="s">
        <v>509</v>
      </c>
      <c r="B451" s="31" t="s">
        <v>446</v>
      </c>
      <c r="C451" s="31" t="s">
        <v>474</v>
      </c>
      <c r="D451" s="31" t="s">
        <v>510</v>
      </c>
      <c r="E451" s="34"/>
      <c r="F451" s="41">
        <f>F452</f>
        <v>813.7</v>
      </c>
      <c r="G451" s="41">
        <f t="shared" ref="G451:H451" si="182">G452</f>
        <v>813.7</v>
      </c>
      <c r="H451" s="41">
        <f t="shared" si="182"/>
        <v>813.7</v>
      </c>
    </row>
    <row r="452" spans="1:8" ht="45" outlineLevel="1" x14ac:dyDescent="0.25">
      <c r="A452" s="9" t="s">
        <v>185</v>
      </c>
      <c r="B452" s="31" t="s">
        <v>446</v>
      </c>
      <c r="C452" s="31" t="s">
        <v>474</v>
      </c>
      <c r="D452" s="31" t="s">
        <v>510</v>
      </c>
      <c r="E452" s="34">
        <v>600</v>
      </c>
      <c r="F452" s="41">
        <v>813.7</v>
      </c>
      <c r="G452" s="45">
        <v>813.7</v>
      </c>
      <c r="H452" s="45">
        <v>813.7</v>
      </c>
    </row>
    <row r="453" spans="1:8" ht="30" outlineLevel="1" x14ac:dyDescent="0.25">
      <c r="A453" s="12" t="s">
        <v>471</v>
      </c>
      <c r="B453" s="31" t="s">
        <v>446</v>
      </c>
      <c r="C453" s="31" t="s">
        <v>474</v>
      </c>
      <c r="D453" s="31" t="s">
        <v>472</v>
      </c>
      <c r="E453" s="34"/>
      <c r="F453" s="41">
        <f>F454</f>
        <v>2022.6</v>
      </c>
      <c r="G453" s="41">
        <f t="shared" ref="G453:H453" si="183">G454</f>
        <v>2022.6</v>
      </c>
      <c r="H453" s="41">
        <f t="shared" si="183"/>
        <v>2022.6</v>
      </c>
    </row>
    <row r="454" spans="1:8" ht="45" outlineLevel="1" x14ac:dyDescent="0.25">
      <c r="A454" s="9" t="s">
        <v>185</v>
      </c>
      <c r="B454" s="31" t="s">
        <v>446</v>
      </c>
      <c r="C454" s="31" t="s">
        <v>474</v>
      </c>
      <c r="D454" s="31" t="s">
        <v>472</v>
      </c>
      <c r="E454" s="34">
        <v>600</v>
      </c>
      <c r="F454" s="41">
        <v>2022.6</v>
      </c>
      <c r="G454" s="45">
        <v>2022.6</v>
      </c>
      <c r="H454" s="45">
        <v>2022.6</v>
      </c>
    </row>
    <row r="455" spans="1:8" ht="105" outlineLevel="1" x14ac:dyDescent="0.25">
      <c r="A455" s="9" t="s">
        <v>511</v>
      </c>
      <c r="B455" s="31" t="s">
        <v>446</v>
      </c>
      <c r="C455" s="31" t="s">
        <v>474</v>
      </c>
      <c r="D455" s="31" t="s">
        <v>512</v>
      </c>
      <c r="E455" s="34"/>
      <c r="F455" s="41">
        <f>F456</f>
        <v>2800</v>
      </c>
      <c r="G455" s="41">
        <f t="shared" ref="G455:H455" si="184">G456</f>
        <v>2800</v>
      </c>
      <c r="H455" s="41">
        <f t="shared" si="184"/>
        <v>2800</v>
      </c>
    </row>
    <row r="456" spans="1:8" ht="30" outlineLevel="1" x14ac:dyDescent="0.25">
      <c r="A456" s="9" t="s">
        <v>23</v>
      </c>
      <c r="B456" s="31" t="s">
        <v>446</v>
      </c>
      <c r="C456" s="31" t="s">
        <v>474</v>
      </c>
      <c r="D456" s="31" t="s">
        <v>512</v>
      </c>
      <c r="E456" s="34">
        <v>300</v>
      </c>
      <c r="F456" s="41">
        <v>2800</v>
      </c>
      <c r="G456" s="45">
        <v>2800</v>
      </c>
      <c r="H456" s="45">
        <v>2800</v>
      </c>
    </row>
    <row r="457" spans="1:8" outlineLevel="1" x14ac:dyDescent="0.25">
      <c r="A457" s="28" t="s">
        <v>513</v>
      </c>
      <c r="B457" s="76" t="s">
        <v>446</v>
      </c>
      <c r="C457" s="76" t="s">
        <v>514</v>
      </c>
      <c r="D457" s="76"/>
      <c r="E457" s="77"/>
      <c r="F457" s="56">
        <f>F458</f>
        <v>193500.9</v>
      </c>
      <c r="G457" s="56">
        <f t="shared" ref="G457:H458" si="185">G458</f>
        <v>215218.5</v>
      </c>
      <c r="H457" s="56">
        <f t="shared" si="185"/>
        <v>196297</v>
      </c>
    </row>
    <row r="458" spans="1:8" ht="30" outlineLevel="1" x14ac:dyDescent="0.25">
      <c r="A458" s="9" t="s">
        <v>449</v>
      </c>
      <c r="B458" s="24" t="s">
        <v>446</v>
      </c>
      <c r="C458" s="24" t="s">
        <v>514</v>
      </c>
      <c r="D458" s="24" t="s">
        <v>450</v>
      </c>
      <c r="E458" s="78"/>
      <c r="F458" s="41">
        <f>F459</f>
        <v>193500.9</v>
      </c>
      <c r="G458" s="41">
        <f t="shared" si="185"/>
        <v>215218.5</v>
      </c>
      <c r="H458" s="41">
        <f t="shared" si="185"/>
        <v>196297</v>
      </c>
    </row>
    <row r="459" spans="1:8" ht="30" outlineLevel="1" x14ac:dyDescent="0.25">
      <c r="A459" s="19" t="s">
        <v>451</v>
      </c>
      <c r="B459" s="24" t="s">
        <v>446</v>
      </c>
      <c r="C459" s="24" t="s">
        <v>514</v>
      </c>
      <c r="D459" s="24" t="s">
        <v>452</v>
      </c>
      <c r="E459" s="78"/>
      <c r="F459" s="41">
        <f>F460</f>
        <v>193500.9</v>
      </c>
      <c r="G459" s="41">
        <f t="shared" ref="G459:H459" si="186">G460</f>
        <v>215218.5</v>
      </c>
      <c r="H459" s="41">
        <f t="shared" si="186"/>
        <v>196297</v>
      </c>
    </row>
    <row r="460" spans="1:8" ht="45" outlineLevel="1" x14ac:dyDescent="0.25">
      <c r="A460" s="19" t="s">
        <v>453</v>
      </c>
      <c r="B460" s="24" t="s">
        <v>446</v>
      </c>
      <c r="C460" s="24" t="s">
        <v>514</v>
      </c>
      <c r="D460" s="24" t="s">
        <v>454</v>
      </c>
      <c r="E460" s="78"/>
      <c r="F460" s="41">
        <f>F461+F463+F465+F467</f>
        <v>193500.9</v>
      </c>
      <c r="G460" s="41">
        <f>G461+G463+G465+G467</f>
        <v>215218.5</v>
      </c>
      <c r="H460" s="41">
        <f>H461+H463+H465+H467</f>
        <v>196297</v>
      </c>
    </row>
    <row r="461" spans="1:8" ht="45" outlineLevel="1" x14ac:dyDescent="0.25">
      <c r="A461" s="19" t="s">
        <v>49</v>
      </c>
      <c r="B461" s="24" t="s">
        <v>446</v>
      </c>
      <c r="C461" s="24" t="s">
        <v>514</v>
      </c>
      <c r="D461" s="24" t="s">
        <v>455</v>
      </c>
      <c r="E461" s="25"/>
      <c r="F461" s="41">
        <f>F462</f>
        <v>145023.9</v>
      </c>
      <c r="G461" s="41">
        <f t="shared" ref="G461:H461" si="187">G462</f>
        <v>153389</v>
      </c>
      <c r="H461" s="41">
        <f t="shared" si="187"/>
        <v>157694</v>
      </c>
    </row>
    <row r="462" spans="1:8" ht="45" outlineLevel="1" x14ac:dyDescent="0.25">
      <c r="A462" s="9" t="s">
        <v>185</v>
      </c>
      <c r="B462" s="24" t="s">
        <v>446</v>
      </c>
      <c r="C462" s="24" t="s">
        <v>514</v>
      </c>
      <c r="D462" s="24" t="s">
        <v>455</v>
      </c>
      <c r="E462" s="25">
        <v>600</v>
      </c>
      <c r="F462" s="41">
        <v>145023.9</v>
      </c>
      <c r="G462" s="45">
        <v>153389</v>
      </c>
      <c r="H462" s="45">
        <v>157694</v>
      </c>
    </row>
    <row r="463" spans="1:8" ht="45" outlineLevel="1" x14ac:dyDescent="0.25">
      <c r="A463" s="9" t="s">
        <v>515</v>
      </c>
      <c r="B463" s="24" t="s">
        <v>446</v>
      </c>
      <c r="C463" s="24" t="s">
        <v>514</v>
      </c>
      <c r="D463" s="24" t="s">
        <v>516</v>
      </c>
      <c r="E463" s="25"/>
      <c r="F463" s="41">
        <f>F464</f>
        <v>45971.4</v>
      </c>
      <c r="G463" s="41">
        <f t="shared" ref="G463:H463" si="188">G464</f>
        <v>61407.4</v>
      </c>
      <c r="H463" s="41">
        <f t="shared" si="188"/>
        <v>38339.4</v>
      </c>
    </row>
    <row r="464" spans="1:8" ht="45" outlineLevel="1" x14ac:dyDescent="0.25">
      <c r="A464" s="9" t="s">
        <v>185</v>
      </c>
      <c r="B464" s="24" t="s">
        <v>446</v>
      </c>
      <c r="C464" s="24" t="s">
        <v>514</v>
      </c>
      <c r="D464" s="24" t="s">
        <v>516</v>
      </c>
      <c r="E464" s="25">
        <v>600</v>
      </c>
      <c r="F464" s="41">
        <v>45971.4</v>
      </c>
      <c r="G464" s="45">
        <v>61407.4</v>
      </c>
      <c r="H464" s="45">
        <v>38339.4</v>
      </c>
    </row>
    <row r="465" spans="1:8" ht="105" outlineLevel="1" x14ac:dyDescent="0.25">
      <c r="A465" s="9" t="s">
        <v>517</v>
      </c>
      <c r="B465" s="24" t="s">
        <v>446</v>
      </c>
      <c r="C465" s="24" t="s">
        <v>514</v>
      </c>
      <c r="D465" s="24" t="s">
        <v>518</v>
      </c>
      <c r="E465" s="25"/>
      <c r="F465" s="41">
        <f>F466</f>
        <v>320.10000000000002</v>
      </c>
      <c r="G465" s="41">
        <f t="shared" ref="G465:H465" si="189">G466</f>
        <v>422.1</v>
      </c>
      <c r="H465" s="41">
        <f t="shared" si="189"/>
        <v>263.60000000000002</v>
      </c>
    </row>
    <row r="466" spans="1:8" ht="45" outlineLevel="1" x14ac:dyDescent="0.25">
      <c r="A466" s="9" t="s">
        <v>185</v>
      </c>
      <c r="B466" s="24" t="s">
        <v>446</v>
      </c>
      <c r="C466" s="24" t="s">
        <v>514</v>
      </c>
      <c r="D466" s="24" t="s">
        <v>518</v>
      </c>
      <c r="E466" s="25">
        <v>600</v>
      </c>
      <c r="F466" s="41">
        <v>320.10000000000002</v>
      </c>
      <c r="G466" s="45">
        <v>422.1</v>
      </c>
      <c r="H466" s="45">
        <v>263.60000000000002</v>
      </c>
    </row>
    <row r="467" spans="1:8" ht="45" outlineLevel="1" x14ac:dyDescent="0.25">
      <c r="A467" s="58" t="s">
        <v>458</v>
      </c>
      <c r="B467" s="42" t="s">
        <v>446</v>
      </c>
      <c r="C467" s="42" t="s">
        <v>514</v>
      </c>
      <c r="D467" s="42" t="s">
        <v>459</v>
      </c>
      <c r="E467" s="59"/>
      <c r="F467" s="41">
        <f>F468</f>
        <v>2185.5</v>
      </c>
      <c r="G467" s="41">
        <f t="shared" ref="G467:H467" si="190">G468</f>
        <v>0</v>
      </c>
      <c r="H467" s="41">
        <f t="shared" si="190"/>
        <v>0</v>
      </c>
    </row>
    <row r="468" spans="1:8" ht="45" outlineLevel="1" x14ac:dyDescent="0.25">
      <c r="A468" s="58" t="s">
        <v>185</v>
      </c>
      <c r="B468" s="42" t="s">
        <v>446</v>
      </c>
      <c r="C468" s="42" t="s">
        <v>514</v>
      </c>
      <c r="D468" s="42" t="s">
        <v>459</v>
      </c>
      <c r="E468" s="59">
        <v>600</v>
      </c>
      <c r="F468" s="41">
        <v>2185.5</v>
      </c>
      <c r="G468" s="45">
        <v>0</v>
      </c>
      <c r="H468" s="45">
        <v>0</v>
      </c>
    </row>
    <row r="469" spans="1:8" outlineLevel="1" x14ac:dyDescent="0.25">
      <c r="A469" s="28" t="s">
        <v>519</v>
      </c>
      <c r="B469" s="54" t="s">
        <v>446</v>
      </c>
      <c r="C469" s="54" t="s">
        <v>520</v>
      </c>
      <c r="D469" s="79"/>
      <c r="E469" s="55"/>
      <c r="F469" s="56">
        <f>F470</f>
        <v>188930</v>
      </c>
      <c r="G469" s="56">
        <f t="shared" ref="G469:H469" si="191">G470</f>
        <v>195624.3</v>
      </c>
      <c r="H469" s="56">
        <f t="shared" si="191"/>
        <v>199196.60000000003</v>
      </c>
    </row>
    <row r="470" spans="1:8" ht="30" outlineLevel="1" x14ac:dyDescent="0.25">
      <c r="A470" s="9" t="s">
        <v>449</v>
      </c>
      <c r="B470" s="24" t="s">
        <v>446</v>
      </c>
      <c r="C470" s="24" t="s">
        <v>520</v>
      </c>
      <c r="D470" s="24" t="s">
        <v>450</v>
      </c>
      <c r="E470" s="25"/>
      <c r="F470" s="41">
        <f>F471+F481+F501</f>
        <v>188930</v>
      </c>
      <c r="G470" s="41">
        <f t="shared" ref="G470:H470" si="192">G471+G481+G501</f>
        <v>195624.3</v>
      </c>
      <c r="H470" s="41">
        <f t="shared" si="192"/>
        <v>199196.60000000003</v>
      </c>
    </row>
    <row r="471" spans="1:8" ht="30" outlineLevel="1" x14ac:dyDescent="0.25">
      <c r="A471" s="19" t="s">
        <v>451</v>
      </c>
      <c r="B471" s="24" t="s">
        <v>446</v>
      </c>
      <c r="C471" s="24" t="s">
        <v>520</v>
      </c>
      <c r="D471" s="24" t="s">
        <v>452</v>
      </c>
      <c r="E471" s="25"/>
      <c r="F471" s="41">
        <f>F472</f>
        <v>4307.3999999999996</v>
      </c>
      <c r="G471" s="41">
        <f t="shared" ref="G471:H471" si="193">G472</f>
        <v>4147.6000000000004</v>
      </c>
      <c r="H471" s="41">
        <f t="shared" si="193"/>
        <v>1210.8</v>
      </c>
    </row>
    <row r="472" spans="1:8" ht="45" outlineLevel="1" x14ac:dyDescent="0.25">
      <c r="A472" s="19" t="s">
        <v>453</v>
      </c>
      <c r="B472" s="24" t="s">
        <v>446</v>
      </c>
      <c r="C472" s="24" t="s">
        <v>520</v>
      </c>
      <c r="D472" s="24" t="s">
        <v>454</v>
      </c>
      <c r="E472" s="25"/>
      <c r="F472" s="41">
        <f>F473+F476+F479</f>
        <v>4307.3999999999996</v>
      </c>
      <c r="G472" s="41">
        <f t="shared" ref="G472:H472" si="194">G473+G476+G479</f>
        <v>4147.6000000000004</v>
      </c>
      <c r="H472" s="41">
        <f t="shared" si="194"/>
        <v>1210.8</v>
      </c>
    </row>
    <row r="473" spans="1:8" ht="75" outlineLevel="1" x14ac:dyDescent="0.25">
      <c r="A473" s="19" t="s">
        <v>521</v>
      </c>
      <c r="B473" s="24" t="s">
        <v>446</v>
      </c>
      <c r="C473" s="24" t="s">
        <v>520</v>
      </c>
      <c r="D473" s="24" t="s">
        <v>522</v>
      </c>
      <c r="E473" s="25"/>
      <c r="F473" s="41">
        <f>F474+F475</f>
        <v>1022.5999999999999</v>
      </c>
      <c r="G473" s="41">
        <f t="shared" ref="G473:H473" si="195">G474+G475</f>
        <v>1021.8</v>
      </c>
      <c r="H473" s="41">
        <f t="shared" si="195"/>
        <v>1021.5</v>
      </c>
    </row>
    <row r="474" spans="1:8" ht="75" outlineLevel="1" x14ac:dyDescent="0.25">
      <c r="A474" s="9" t="s">
        <v>17</v>
      </c>
      <c r="B474" s="24" t="s">
        <v>446</v>
      </c>
      <c r="C474" s="24" t="s">
        <v>520</v>
      </c>
      <c r="D474" s="24" t="s">
        <v>522</v>
      </c>
      <c r="E474" s="25">
        <v>100</v>
      </c>
      <c r="F474" s="41">
        <v>559.4</v>
      </c>
      <c r="G474" s="45">
        <v>559.4</v>
      </c>
      <c r="H474" s="45">
        <v>559.4</v>
      </c>
    </row>
    <row r="475" spans="1:8" ht="30" outlineLevel="1" x14ac:dyDescent="0.25">
      <c r="A475" s="9" t="s">
        <v>22</v>
      </c>
      <c r="B475" s="24" t="s">
        <v>446</v>
      </c>
      <c r="C475" s="24" t="s">
        <v>520</v>
      </c>
      <c r="D475" s="24" t="s">
        <v>522</v>
      </c>
      <c r="E475" s="25">
        <v>200</v>
      </c>
      <c r="F475" s="41">
        <v>463.2</v>
      </c>
      <c r="G475" s="45">
        <v>462.4</v>
      </c>
      <c r="H475" s="45">
        <v>462.1</v>
      </c>
    </row>
    <row r="476" spans="1:8" ht="120" outlineLevel="1" x14ac:dyDescent="0.25">
      <c r="A476" s="9" t="s">
        <v>489</v>
      </c>
      <c r="B476" s="24" t="s">
        <v>446</v>
      </c>
      <c r="C476" s="24" t="s">
        <v>520</v>
      </c>
      <c r="D476" s="24" t="s">
        <v>490</v>
      </c>
      <c r="E476" s="25"/>
      <c r="F476" s="41">
        <f>F477+F478</f>
        <v>1306.2</v>
      </c>
      <c r="G476" s="41">
        <f t="shared" ref="G476:H476" si="196">G477+G478</f>
        <v>1308.6000000000001</v>
      </c>
      <c r="H476" s="41">
        <f t="shared" si="196"/>
        <v>0</v>
      </c>
    </row>
    <row r="477" spans="1:8" ht="75" outlineLevel="1" x14ac:dyDescent="0.25">
      <c r="A477" s="9" t="s">
        <v>17</v>
      </c>
      <c r="B477" s="24" t="s">
        <v>446</v>
      </c>
      <c r="C477" s="24" t="s">
        <v>520</v>
      </c>
      <c r="D477" s="24" t="s">
        <v>490</v>
      </c>
      <c r="E477" s="25">
        <v>100</v>
      </c>
      <c r="F477" s="41">
        <v>1110.4000000000001</v>
      </c>
      <c r="G477" s="45">
        <v>1110.4000000000001</v>
      </c>
      <c r="H477" s="45">
        <v>0</v>
      </c>
    </row>
    <row r="478" spans="1:8" ht="30" outlineLevel="1" x14ac:dyDescent="0.25">
      <c r="A478" s="9" t="s">
        <v>22</v>
      </c>
      <c r="B478" s="24" t="s">
        <v>446</v>
      </c>
      <c r="C478" s="24" t="s">
        <v>520</v>
      </c>
      <c r="D478" s="24" t="s">
        <v>490</v>
      </c>
      <c r="E478" s="25">
        <v>200</v>
      </c>
      <c r="F478" s="41">
        <v>195.8</v>
      </c>
      <c r="G478" s="45">
        <v>198.2</v>
      </c>
      <c r="H478" s="45">
        <v>0</v>
      </c>
    </row>
    <row r="479" spans="1:8" ht="105" outlineLevel="1" x14ac:dyDescent="0.25">
      <c r="A479" s="72" t="s">
        <v>523</v>
      </c>
      <c r="B479" s="24" t="s">
        <v>446</v>
      </c>
      <c r="C479" s="24" t="s">
        <v>520</v>
      </c>
      <c r="D479" s="24" t="s">
        <v>524</v>
      </c>
      <c r="E479" s="24"/>
      <c r="F479" s="41">
        <f>F480</f>
        <v>1978.6</v>
      </c>
      <c r="G479" s="41">
        <f t="shared" ref="G479:H479" si="197">G480</f>
        <v>1817.2</v>
      </c>
      <c r="H479" s="41">
        <f t="shared" si="197"/>
        <v>189.3</v>
      </c>
    </row>
    <row r="480" spans="1:8" ht="30" outlineLevel="1" x14ac:dyDescent="0.25">
      <c r="A480" s="9" t="s">
        <v>22</v>
      </c>
      <c r="B480" s="24" t="s">
        <v>446</v>
      </c>
      <c r="C480" s="24" t="s">
        <v>520</v>
      </c>
      <c r="D480" s="24" t="s">
        <v>524</v>
      </c>
      <c r="E480" s="24" t="s">
        <v>34</v>
      </c>
      <c r="F480" s="41">
        <v>1978.6</v>
      </c>
      <c r="G480" s="45">
        <v>1817.2</v>
      </c>
      <c r="H480" s="45">
        <v>189.3</v>
      </c>
    </row>
    <row r="481" spans="1:8" ht="30" outlineLevel="1" x14ac:dyDescent="0.25">
      <c r="A481" s="19" t="s">
        <v>525</v>
      </c>
      <c r="B481" s="24" t="s">
        <v>446</v>
      </c>
      <c r="C481" s="24" t="s">
        <v>520</v>
      </c>
      <c r="D481" s="31" t="s">
        <v>526</v>
      </c>
      <c r="E481" s="25"/>
      <c r="F481" s="41">
        <f>F482+F492+F498</f>
        <v>36607.599999999999</v>
      </c>
      <c r="G481" s="41">
        <f t="shared" ref="G481:H481" si="198">G482+G492+G498</f>
        <v>36294</v>
      </c>
      <c r="H481" s="41">
        <f t="shared" si="198"/>
        <v>35776.5</v>
      </c>
    </row>
    <row r="482" spans="1:8" ht="45" outlineLevel="1" x14ac:dyDescent="0.25">
      <c r="A482" s="21" t="s">
        <v>527</v>
      </c>
      <c r="B482" s="24" t="s">
        <v>446</v>
      </c>
      <c r="C482" s="24" t="s">
        <v>520</v>
      </c>
      <c r="D482" s="31" t="s">
        <v>528</v>
      </c>
      <c r="E482" s="25"/>
      <c r="F482" s="41">
        <f>F483+F485+F487+F490</f>
        <v>20749.2</v>
      </c>
      <c r="G482" s="41">
        <f t="shared" ref="G482:H482" si="199">G483+G485+G487+G490</f>
        <v>20783.199999999997</v>
      </c>
      <c r="H482" s="41">
        <f t="shared" si="199"/>
        <v>20784.099999999999</v>
      </c>
    </row>
    <row r="483" spans="1:8" ht="60" outlineLevel="1" x14ac:dyDescent="0.25">
      <c r="A483" s="9" t="s">
        <v>529</v>
      </c>
      <c r="B483" s="24" t="s">
        <v>446</v>
      </c>
      <c r="C483" s="24" t="s">
        <v>520</v>
      </c>
      <c r="D483" s="24" t="s">
        <v>530</v>
      </c>
      <c r="E483" s="25"/>
      <c r="F483" s="41">
        <f>F484</f>
        <v>61.3</v>
      </c>
      <c r="G483" s="41">
        <f t="shared" ref="G483:H483" si="200">G484</f>
        <v>63.3</v>
      </c>
      <c r="H483" s="41">
        <f t="shared" si="200"/>
        <v>64.2</v>
      </c>
    </row>
    <row r="484" spans="1:8" ht="30" outlineLevel="1" x14ac:dyDescent="0.25">
      <c r="A484" s="9" t="s">
        <v>22</v>
      </c>
      <c r="B484" s="24" t="s">
        <v>446</v>
      </c>
      <c r="C484" s="24" t="s">
        <v>520</v>
      </c>
      <c r="D484" s="24" t="s">
        <v>530</v>
      </c>
      <c r="E484" s="25">
        <v>200</v>
      </c>
      <c r="F484" s="41">
        <v>61.3</v>
      </c>
      <c r="G484" s="45">
        <v>63.3</v>
      </c>
      <c r="H484" s="45">
        <v>64.2</v>
      </c>
    </row>
    <row r="485" spans="1:8" ht="90" outlineLevel="1" x14ac:dyDescent="0.25">
      <c r="A485" s="9" t="s">
        <v>531</v>
      </c>
      <c r="B485" s="24" t="s">
        <v>446</v>
      </c>
      <c r="C485" s="24" t="s">
        <v>520</v>
      </c>
      <c r="D485" s="24" t="s">
        <v>532</v>
      </c>
      <c r="E485" s="25"/>
      <c r="F485" s="41">
        <f>F486</f>
        <v>2.2000000000000002</v>
      </c>
      <c r="G485" s="41">
        <f t="shared" ref="G485:H485" si="201">G486</f>
        <v>2.2999999999999998</v>
      </c>
      <c r="H485" s="41">
        <f t="shared" si="201"/>
        <v>2.2999999999999998</v>
      </c>
    </row>
    <row r="486" spans="1:8" ht="30" outlineLevel="1" x14ac:dyDescent="0.25">
      <c r="A486" s="9" t="s">
        <v>22</v>
      </c>
      <c r="B486" s="24" t="s">
        <v>446</v>
      </c>
      <c r="C486" s="24" t="s">
        <v>520</v>
      </c>
      <c r="D486" s="24" t="s">
        <v>532</v>
      </c>
      <c r="E486" s="25">
        <v>200</v>
      </c>
      <c r="F486" s="41">
        <v>2.2000000000000002</v>
      </c>
      <c r="G486" s="45">
        <v>2.2999999999999998</v>
      </c>
      <c r="H486" s="45">
        <v>2.2999999999999998</v>
      </c>
    </row>
    <row r="487" spans="1:8" ht="60" outlineLevel="1" x14ac:dyDescent="0.25">
      <c r="A487" s="9" t="s">
        <v>533</v>
      </c>
      <c r="B487" s="24" t="s">
        <v>446</v>
      </c>
      <c r="C487" s="24" t="s">
        <v>520</v>
      </c>
      <c r="D487" s="31" t="s">
        <v>534</v>
      </c>
      <c r="E487" s="25"/>
      <c r="F487" s="41">
        <f>F488+F489</f>
        <v>19917.3</v>
      </c>
      <c r="G487" s="41">
        <f t="shared" ref="G487:H487" si="202">G488+G489</f>
        <v>19917.3</v>
      </c>
      <c r="H487" s="41">
        <f t="shared" si="202"/>
        <v>19917.3</v>
      </c>
    </row>
    <row r="488" spans="1:8" ht="75" outlineLevel="1" x14ac:dyDescent="0.25">
      <c r="A488" s="9" t="s">
        <v>17</v>
      </c>
      <c r="B488" s="24" t="s">
        <v>446</v>
      </c>
      <c r="C488" s="24" t="s">
        <v>520</v>
      </c>
      <c r="D488" s="31" t="s">
        <v>534</v>
      </c>
      <c r="E488" s="34">
        <v>100</v>
      </c>
      <c r="F488" s="41">
        <v>19517.3</v>
      </c>
      <c r="G488" s="45">
        <v>19517.3</v>
      </c>
      <c r="H488" s="45">
        <v>19517.3</v>
      </c>
    </row>
    <row r="489" spans="1:8" ht="30" outlineLevel="1" x14ac:dyDescent="0.25">
      <c r="A489" s="9" t="s">
        <v>22</v>
      </c>
      <c r="B489" s="24" t="s">
        <v>446</v>
      </c>
      <c r="C489" s="24" t="s">
        <v>520</v>
      </c>
      <c r="D489" s="31" t="s">
        <v>534</v>
      </c>
      <c r="E489" s="34">
        <v>200</v>
      </c>
      <c r="F489" s="41">
        <v>400</v>
      </c>
      <c r="G489" s="45">
        <v>400</v>
      </c>
      <c r="H489" s="45">
        <v>400</v>
      </c>
    </row>
    <row r="490" spans="1:8" ht="90" outlineLevel="1" x14ac:dyDescent="0.25">
      <c r="A490" s="9" t="s">
        <v>535</v>
      </c>
      <c r="B490" s="24" t="s">
        <v>446</v>
      </c>
      <c r="C490" s="24" t="s">
        <v>520</v>
      </c>
      <c r="D490" s="24" t="s">
        <v>536</v>
      </c>
      <c r="E490" s="34"/>
      <c r="F490" s="41">
        <f>F491</f>
        <v>768.4</v>
      </c>
      <c r="G490" s="41">
        <f t="shared" ref="G490:H490" si="203">G491</f>
        <v>800.3</v>
      </c>
      <c r="H490" s="41">
        <f t="shared" si="203"/>
        <v>800.3</v>
      </c>
    </row>
    <row r="491" spans="1:8" ht="30" outlineLevel="1" x14ac:dyDescent="0.25">
      <c r="A491" s="9" t="s">
        <v>22</v>
      </c>
      <c r="B491" s="24" t="s">
        <v>446</v>
      </c>
      <c r="C491" s="24" t="s">
        <v>520</v>
      </c>
      <c r="D491" s="24" t="s">
        <v>536</v>
      </c>
      <c r="E491" s="34">
        <v>200</v>
      </c>
      <c r="F491" s="41">
        <v>768.4</v>
      </c>
      <c r="G491" s="45">
        <v>800.3</v>
      </c>
      <c r="H491" s="45">
        <v>800.3</v>
      </c>
    </row>
    <row r="492" spans="1:8" ht="45" outlineLevel="1" x14ac:dyDescent="0.25">
      <c r="A492" s="9" t="s">
        <v>537</v>
      </c>
      <c r="B492" s="24" t="s">
        <v>446</v>
      </c>
      <c r="C492" s="24" t="s">
        <v>520</v>
      </c>
      <c r="D492" s="24" t="s">
        <v>538</v>
      </c>
      <c r="E492" s="34"/>
      <c r="F492" s="41">
        <f>F495+F493</f>
        <v>14603.3</v>
      </c>
      <c r="G492" s="41">
        <f t="shared" ref="G492:H492" si="204">G495+G493</f>
        <v>14751.3</v>
      </c>
      <c r="H492" s="41">
        <f t="shared" si="204"/>
        <v>14518.2</v>
      </c>
    </row>
    <row r="493" spans="1:8" ht="30" outlineLevel="1" x14ac:dyDescent="0.25">
      <c r="A493" s="19" t="s">
        <v>539</v>
      </c>
      <c r="B493" s="24" t="s">
        <v>446</v>
      </c>
      <c r="C493" s="24" t="s">
        <v>520</v>
      </c>
      <c r="D493" s="24" t="s">
        <v>540</v>
      </c>
      <c r="E493" s="25"/>
      <c r="F493" s="41">
        <f>F494</f>
        <v>464.8</v>
      </c>
      <c r="G493" s="41">
        <f t="shared" ref="G493:H493" si="205">G494</f>
        <v>612.79999999999995</v>
      </c>
      <c r="H493" s="41">
        <f t="shared" si="205"/>
        <v>382.6</v>
      </c>
    </row>
    <row r="494" spans="1:8" ht="45" outlineLevel="1" x14ac:dyDescent="0.25">
      <c r="A494" s="9" t="s">
        <v>185</v>
      </c>
      <c r="B494" s="24" t="s">
        <v>446</v>
      </c>
      <c r="C494" s="24" t="s">
        <v>520</v>
      </c>
      <c r="D494" s="24" t="s">
        <v>540</v>
      </c>
      <c r="E494" s="25">
        <v>600</v>
      </c>
      <c r="F494" s="41">
        <v>464.8</v>
      </c>
      <c r="G494" s="45">
        <v>612.79999999999995</v>
      </c>
      <c r="H494" s="45">
        <v>382.6</v>
      </c>
    </row>
    <row r="495" spans="1:8" ht="60" outlineLevel="1" x14ac:dyDescent="0.25">
      <c r="A495" s="9" t="s">
        <v>541</v>
      </c>
      <c r="B495" s="24" t="s">
        <v>446</v>
      </c>
      <c r="C495" s="24" t="s">
        <v>520</v>
      </c>
      <c r="D495" s="24" t="s">
        <v>542</v>
      </c>
      <c r="E495" s="25"/>
      <c r="F495" s="41">
        <f>F496+F497</f>
        <v>14138.5</v>
      </c>
      <c r="G495" s="41">
        <f t="shared" ref="G495:H495" si="206">G496+G497</f>
        <v>14138.5</v>
      </c>
      <c r="H495" s="41">
        <f t="shared" si="206"/>
        <v>14135.6</v>
      </c>
    </row>
    <row r="496" spans="1:8" ht="30" outlineLevel="1" x14ac:dyDescent="0.25">
      <c r="A496" s="9" t="s">
        <v>22</v>
      </c>
      <c r="B496" s="24" t="s">
        <v>446</v>
      </c>
      <c r="C496" s="24" t="s">
        <v>520</v>
      </c>
      <c r="D496" s="24" t="s">
        <v>542</v>
      </c>
      <c r="E496" s="25">
        <v>200</v>
      </c>
      <c r="F496" s="41">
        <v>50.5</v>
      </c>
      <c r="G496" s="45">
        <v>50.5</v>
      </c>
      <c r="H496" s="45">
        <v>50.5</v>
      </c>
    </row>
    <row r="497" spans="1:8" ht="30" outlineLevel="1" x14ac:dyDescent="0.25">
      <c r="A497" s="9" t="s">
        <v>23</v>
      </c>
      <c r="B497" s="24" t="s">
        <v>446</v>
      </c>
      <c r="C497" s="24" t="s">
        <v>520</v>
      </c>
      <c r="D497" s="24" t="s">
        <v>542</v>
      </c>
      <c r="E497" s="25">
        <v>300</v>
      </c>
      <c r="F497" s="41">
        <v>14088</v>
      </c>
      <c r="G497" s="45">
        <v>14088</v>
      </c>
      <c r="H497" s="45">
        <v>14085.1</v>
      </c>
    </row>
    <row r="498" spans="1:8" ht="30" outlineLevel="1" x14ac:dyDescent="0.25">
      <c r="A498" s="10" t="s">
        <v>543</v>
      </c>
      <c r="B498" s="24" t="s">
        <v>446</v>
      </c>
      <c r="C498" s="24" t="s">
        <v>520</v>
      </c>
      <c r="D498" s="24" t="s">
        <v>544</v>
      </c>
      <c r="E498" s="34"/>
      <c r="F498" s="41">
        <f>F499</f>
        <v>1255.0999999999999</v>
      </c>
      <c r="G498" s="41">
        <f t="shared" ref="G498:H499" si="207">G499</f>
        <v>759.5</v>
      </c>
      <c r="H498" s="41">
        <f t="shared" si="207"/>
        <v>474.2</v>
      </c>
    </row>
    <row r="499" spans="1:8" ht="30" outlineLevel="1" x14ac:dyDescent="0.25">
      <c r="A499" s="10" t="s">
        <v>545</v>
      </c>
      <c r="B499" s="24" t="s">
        <v>446</v>
      </c>
      <c r="C499" s="24" t="s">
        <v>520</v>
      </c>
      <c r="D499" s="24" t="s">
        <v>546</v>
      </c>
      <c r="E499" s="34"/>
      <c r="F499" s="41">
        <f>F500</f>
        <v>1255.0999999999999</v>
      </c>
      <c r="G499" s="41">
        <f t="shared" si="207"/>
        <v>759.5</v>
      </c>
      <c r="H499" s="41">
        <f t="shared" si="207"/>
        <v>474.2</v>
      </c>
    </row>
    <row r="500" spans="1:8" ht="45" outlineLevel="1" x14ac:dyDescent="0.25">
      <c r="A500" s="9" t="s">
        <v>185</v>
      </c>
      <c r="B500" s="24" t="s">
        <v>446</v>
      </c>
      <c r="C500" s="24" t="s">
        <v>520</v>
      </c>
      <c r="D500" s="24" t="s">
        <v>546</v>
      </c>
      <c r="E500" s="34">
        <v>600</v>
      </c>
      <c r="F500" s="41">
        <v>1255.0999999999999</v>
      </c>
      <c r="G500" s="45">
        <v>759.5</v>
      </c>
      <c r="H500" s="45">
        <v>474.2</v>
      </c>
    </row>
    <row r="501" spans="1:8" ht="60" outlineLevel="1" x14ac:dyDescent="0.25">
      <c r="A501" s="9" t="s">
        <v>547</v>
      </c>
      <c r="B501" s="24" t="s">
        <v>446</v>
      </c>
      <c r="C501" s="24" t="s">
        <v>520</v>
      </c>
      <c r="D501" s="24" t="s">
        <v>468</v>
      </c>
      <c r="E501" s="25"/>
      <c r="F501" s="41">
        <f>F502+F511</f>
        <v>148015</v>
      </c>
      <c r="G501" s="41">
        <f t="shared" ref="G501:H501" si="208">G502+G511</f>
        <v>155182.69999999998</v>
      </c>
      <c r="H501" s="41">
        <f t="shared" si="208"/>
        <v>162209.30000000002</v>
      </c>
    </row>
    <row r="502" spans="1:8" ht="30" outlineLevel="1" x14ac:dyDescent="0.25">
      <c r="A502" s="9" t="s">
        <v>548</v>
      </c>
      <c r="B502" s="24" t="s">
        <v>446</v>
      </c>
      <c r="C502" s="24" t="s">
        <v>520</v>
      </c>
      <c r="D502" s="24" t="s">
        <v>549</v>
      </c>
      <c r="E502" s="25"/>
      <c r="F502" s="41">
        <f>F503+F506</f>
        <v>147064.4</v>
      </c>
      <c r="G502" s="41">
        <f t="shared" ref="G502:H502" si="209">G503+G506</f>
        <v>153929.29999999999</v>
      </c>
      <c r="H502" s="41">
        <f t="shared" si="209"/>
        <v>161426.70000000001</v>
      </c>
    </row>
    <row r="503" spans="1:8" ht="45" outlineLevel="1" x14ac:dyDescent="0.25">
      <c r="A503" s="19" t="s">
        <v>20</v>
      </c>
      <c r="B503" s="24" t="s">
        <v>446</v>
      </c>
      <c r="C503" s="24" t="s">
        <v>520</v>
      </c>
      <c r="D503" s="24" t="s">
        <v>550</v>
      </c>
      <c r="E503" s="25"/>
      <c r="F503" s="41">
        <f>F504+F505</f>
        <v>44936.9</v>
      </c>
      <c r="G503" s="41">
        <f t="shared" ref="G503:H503" si="210">G504+G505</f>
        <v>47609.8</v>
      </c>
      <c r="H503" s="41">
        <f t="shared" si="210"/>
        <v>51322.5</v>
      </c>
    </row>
    <row r="504" spans="1:8" ht="75" outlineLevel="1" x14ac:dyDescent="0.25">
      <c r="A504" s="9" t="s">
        <v>17</v>
      </c>
      <c r="B504" s="24" t="s">
        <v>446</v>
      </c>
      <c r="C504" s="24" t="s">
        <v>520</v>
      </c>
      <c r="D504" s="24" t="s">
        <v>550</v>
      </c>
      <c r="E504" s="25">
        <v>100</v>
      </c>
      <c r="F504" s="41">
        <f>33834.8+10218.1+60.9</f>
        <v>44113.8</v>
      </c>
      <c r="G504" s="45">
        <f>35839.1+10823.4+60.9</f>
        <v>46723.4</v>
      </c>
      <c r="H504" s="45">
        <f>37923.6+11452.9+60.9+1110.4</f>
        <v>50547.8</v>
      </c>
    </row>
    <row r="505" spans="1:8" ht="30" outlineLevel="1" x14ac:dyDescent="0.25">
      <c r="A505" s="9" t="s">
        <v>22</v>
      </c>
      <c r="B505" s="24" t="s">
        <v>446</v>
      </c>
      <c r="C505" s="24" t="s">
        <v>520</v>
      </c>
      <c r="D505" s="24" t="s">
        <v>550</v>
      </c>
      <c r="E505" s="25">
        <v>200</v>
      </c>
      <c r="F505" s="41">
        <f>233-60.9+249+331+71</f>
        <v>823.1</v>
      </c>
      <c r="G505" s="45">
        <f>249+330.1+71+297.2-60.9</f>
        <v>886.4</v>
      </c>
      <c r="H505" s="45">
        <f>249+330.1+71+185.5-60.9</f>
        <v>774.7</v>
      </c>
    </row>
    <row r="506" spans="1:8" ht="45" outlineLevel="1" x14ac:dyDescent="0.25">
      <c r="A506" s="19" t="s">
        <v>49</v>
      </c>
      <c r="B506" s="24" t="s">
        <v>446</v>
      </c>
      <c r="C506" s="24" t="s">
        <v>520</v>
      </c>
      <c r="D506" s="24" t="s">
        <v>551</v>
      </c>
      <c r="E506" s="25"/>
      <c r="F506" s="41">
        <f>F507+F508+F509+F510</f>
        <v>102127.49999999999</v>
      </c>
      <c r="G506" s="41">
        <f t="shared" ref="G506" si="211">G507+G508+G509+G510</f>
        <v>106319.49999999999</v>
      </c>
      <c r="H506" s="41">
        <f>H507+H508+H509+H510</f>
        <v>110104.20000000001</v>
      </c>
    </row>
    <row r="507" spans="1:8" ht="75" outlineLevel="1" x14ac:dyDescent="0.25">
      <c r="A507" s="9" t="s">
        <v>17</v>
      </c>
      <c r="B507" s="24" t="s">
        <v>446</v>
      </c>
      <c r="C507" s="24" t="s">
        <v>520</v>
      </c>
      <c r="D507" s="24" t="s">
        <v>551</v>
      </c>
      <c r="E507" s="25">
        <v>100</v>
      </c>
      <c r="F507" s="41">
        <f>68896.5+20806.7</f>
        <v>89703.2</v>
      </c>
      <c r="G507" s="45">
        <f>71652.4+21639</f>
        <v>93291.4</v>
      </c>
      <c r="H507" s="45">
        <f>74518.5+22504.6</f>
        <v>97023.1</v>
      </c>
    </row>
    <row r="508" spans="1:8" ht="30" outlineLevel="1" x14ac:dyDescent="0.25">
      <c r="A508" s="9" t="s">
        <v>22</v>
      </c>
      <c r="B508" s="24" t="s">
        <v>446</v>
      </c>
      <c r="C508" s="24" t="s">
        <v>520</v>
      </c>
      <c r="D508" s="24" t="s">
        <v>551</v>
      </c>
      <c r="E508" s="25">
        <v>200</v>
      </c>
      <c r="F508" s="41">
        <f>394.1+1541+41.2+15+600.9</f>
        <v>2592.1999999999998</v>
      </c>
      <c r="G508" s="45">
        <f>394.1+1541+41.2+15+791.7</f>
        <v>2783</v>
      </c>
      <c r="H508" s="45">
        <f>394.1+1541+41.2+15+494.3</f>
        <v>2485.6</v>
      </c>
    </row>
    <row r="509" spans="1:8" outlineLevel="1" x14ac:dyDescent="0.25">
      <c r="A509" s="19" t="s">
        <v>24</v>
      </c>
      <c r="B509" s="24" t="s">
        <v>446</v>
      </c>
      <c r="C509" s="24" t="s">
        <v>520</v>
      </c>
      <c r="D509" s="24" t="s">
        <v>551</v>
      </c>
      <c r="E509" s="25">
        <v>800</v>
      </c>
      <c r="F509" s="41">
        <v>1.7</v>
      </c>
      <c r="G509" s="45">
        <v>1.7</v>
      </c>
      <c r="H509" s="45">
        <v>1.7</v>
      </c>
    </row>
    <row r="510" spans="1:8" ht="45" outlineLevel="1" x14ac:dyDescent="0.25">
      <c r="A510" s="9" t="s">
        <v>185</v>
      </c>
      <c r="B510" s="24" t="s">
        <v>446</v>
      </c>
      <c r="C510" s="24" t="s">
        <v>520</v>
      </c>
      <c r="D510" s="24" t="s">
        <v>551</v>
      </c>
      <c r="E510" s="25">
        <v>600</v>
      </c>
      <c r="F510" s="41">
        <v>9830.4</v>
      </c>
      <c r="G510" s="45">
        <v>10243.4</v>
      </c>
      <c r="H510" s="45">
        <v>10593.8</v>
      </c>
    </row>
    <row r="511" spans="1:8" ht="45" outlineLevel="1" x14ac:dyDescent="0.25">
      <c r="A511" s="10" t="s">
        <v>552</v>
      </c>
      <c r="B511" s="24" t="s">
        <v>446</v>
      </c>
      <c r="C511" s="24" t="s">
        <v>520</v>
      </c>
      <c r="D511" s="24" t="s">
        <v>470</v>
      </c>
      <c r="E511" s="25"/>
      <c r="F511" s="41">
        <f>F512</f>
        <v>950.6</v>
      </c>
      <c r="G511" s="41">
        <f t="shared" ref="G511:H512" si="212">G512</f>
        <v>1253.4000000000001</v>
      </c>
      <c r="H511" s="41">
        <f t="shared" si="212"/>
        <v>782.6</v>
      </c>
    </row>
    <row r="512" spans="1:8" ht="30" outlineLevel="1" x14ac:dyDescent="0.25">
      <c r="A512" s="10" t="s">
        <v>509</v>
      </c>
      <c r="B512" s="24" t="s">
        <v>446</v>
      </c>
      <c r="C512" s="24" t="s">
        <v>520</v>
      </c>
      <c r="D512" s="24" t="s">
        <v>510</v>
      </c>
      <c r="E512" s="25"/>
      <c r="F512" s="41">
        <f>F513</f>
        <v>950.6</v>
      </c>
      <c r="G512" s="41">
        <f t="shared" si="212"/>
        <v>1253.4000000000001</v>
      </c>
      <c r="H512" s="41">
        <f t="shared" si="212"/>
        <v>782.6</v>
      </c>
    </row>
    <row r="513" spans="1:8" ht="45" outlineLevel="1" x14ac:dyDescent="0.25">
      <c r="A513" s="9" t="s">
        <v>185</v>
      </c>
      <c r="B513" s="24" t="s">
        <v>446</v>
      </c>
      <c r="C513" s="24" t="s">
        <v>520</v>
      </c>
      <c r="D513" s="24" t="s">
        <v>510</v>
      </c>
      <c r="E513" s="25">
        <v>600</v>
      </c>
      <c r="F513" s="41">
        <v>950.6</v>
      </c>
      <c r="G513" s="45">
        <v>1253.4000000000001</v>
      </c>
      <c r="H513" s="45">
        <v>782.6</v>
      </c>
    </row>
    <row r="514" spans="1:8" outlineLevel="1" x14ac:dyDescent="0.25">
      <c r="A514" s="28" t="s">
        <v>186</v>
      </c>
      <c r="B514" s="54" t="s">
        <v>446</v>
      </c>
      <c r="C514" s="54" t="s">
        <v>187</v>
      </c>
      <c r="D514" s="54"/>
      <c r="E514" s="55"/>
      <c r="F514" s="56">
        <f>F515</f>
        <v>227604</v>
      </c>
      <c r="G514" s="56">
        <f t="shared" ref="G514:H515" si="213">G515</f>
        <v>229730.69999999998</v>
      </c>
      <c r="H514" s="56">
        <f t="shared" si="213"/>
        <v>229736.6</v>
      </c>
    </row>
    <row r="515" spans="1:8" outlineLevel="1" x14ac:dyDescent="0.25">
      <c r="A515" s="9" t="s">
        <v>204</v>
      </c>
      <c r="B515" s="24" t="s">
        <v>446</v>
      </c>
      <c r="C515" s="24" t="s">
        <v>205</v>
      </c>
      <c r="D515" s="24"/>
      <c r="E515" s="24"/>
      <c r="F515" s="41">
        <f>F516</f>
        <v>227604</v>
      </c>
      <c r="G515" s="41">
        <f t="shared" si="213"/>
        <v>229730.69999999998</v>
      </c>
      <c r="H515" s="41">
        <f t="shared" si="213"/>
        <v>229736.6</v>
      </c>
    </row>
    <row r="516" spans="1:8" ht="30" outlineLevel="1" x14ac:dyDescent="0.25">
      <c r="A516" s="9" t="s">
        <v>449</v>
      </c>
      <c r="B516" s="24" t="s">
        <v>446</v>
      </c>
      <c r="C516" s="24" t="s">
        <v>205</v>
      </c>
      <c r="D516" s="24" t="s">
        <v>450</v>
      </c>
      <c r="E516" s="24"/>
      <c r="F516" s="41">
        <f>F517+F523</f>
        <v>227604</v>
      </c>
      <c r="G516" s="41">
        <f t="shared" ref="G516:H516" si="214">G517+G523</f>
        <v>229730.69999999998</v>
      </c>
      <c r="H516" s="41">
        <f t="shared" si="214"/>
        <v>229736.6</v>
      </c>
    </row>
    <row r="517" spans="1:8" ht="30" outlineLevel="1" x14ac:dyDescent="0.25">
      <c r="A517" s="19" t="s">
        <v>451</v>
      </c>
      <c r="B517" s="24" t="s">
        <v>446</v>
      </c>
      <c r="C517" s="24" t="s">
        <v>205</v>
      </c>
      <c r="D517" s="24" t="s">
        <v>452</v>
      </c>
      <c r="E517" s="24"/>
      <c r="F517" s="41">
        <f>F518</f>
        <v>172143.9</v>
      </c>
      <c r="G517" s="41">
        <f t="shared" ref="G517:H518" si="215">G518</f>
        <v>172003.8</v>
      </c>
      <c r="H517" s="41">
        <f t="shared" si="215"/>
        <v>171947.7</v>
      </c>
    </row>
    <row r="518" spans="1:8" ht="45" outlineLevel="1" x14ac:dyDescent="0.25">
      <c r="A518" s="19" t="s">
        <v>453</v>
      </c>
      <c r="B518" s="24" t="s">
        <v>446</v>
      </c>
      <c r="C518" s="24" t="s">
        <v>205</v>
      </c>
      <c r="D518" s="24" t="s">
        <v>454</v>
      </c>
      <c r="E518" s="24"/>
      <c r="F518" s="41">
        <f>F519</f>
        <v>172143.9</v>
      </c>
      <c r="G518" s="41">
        <f t="shared" si="215"/>
        <v>172003.8</v>
      </c>
      <c r="H518" s="41">
        <f t="shared" si="215"/>
        <v>171947.7</v>
      </c>
    </row>
    <row r="519" spans="1:8" ht="75" outlineLevel="1" x14ac:dyDescent="0.25">
      <c r="A519" s="19" t="s">
        <v>521</v>
      </c>
      <c r="B519" s="24" t="s">
        <v>446</v>
      </c>
      <c r="C519" s="24" t="s">
        <v>205</v>
      </c>
      <c r="D519" s="24" t="s">
        <v>522</v>
      </c>
      <c r="E519" s="25"/>
      <c r="F519" s="41">
        <f>F520+F521+F522</f>
        <v>172143.9</v>
      </c>
      <c r="G519" s="41">
        <f t="shared" ref="G519:H519" si="216">G520+G521+G522</f>
        <v>172003.8</v>
      </c>
      <c r="H519" s="41">
        <f t="shared" si="216"/>
        <v>171947.7</v>
      </c>
    </row>
    <row r="520" spans="1:8" ht="30" outlineLevel="1" x14ac:dyDescent="0.25">
      <c r="A520" s="2" t="s">
        <v>22</v>
      </c>
      <c r="B520" s="24" t="s">
        <v>446</v>
      </c>
      <c r="C520" s="24" t="s">
        <v>205</v>
      </c>
      <c r="D520" s="24" t="s">
        <v>522</v>
      </c>
      <c r="E520" s="25">
        <v>200</v>
      </c>
      <c r="F520" s="41">
        <v>17</v>
      </c>
      <c r="G520" s="45">
        <v>17</v>
      </c>
      <c r="H520" s="45">
        <v>17</v>
      </c>
    </row>
    <row r="521" spans="1:8" ht="30" outlineLevel="1" x14ac:dyDescent="0.25">
      <c r="A521" s="2" t="s">
        <v>23</v>
      </c>
      <c r="B521" s="24" t="s">
        <v>446</v>
      </c>
      <c r="C521" s="24" t="s">
        <v>205</v>
      </c>
      <c r="D521" s="24" t="s">
        <v>522</v>
      </c>
      <c r="E521" s="25">
        <v>300</v>
      </c>
      <c r="F521" s="41">
        <v>2390</v>
      </c>
      <c r="G521" s="45">
        <v>2390</v>
      </c>
      <c r="H521" s="45">
        <v>2390</v>
      </c>
    </row>
    <row r="522" spans="1:8" ht="45" outlineLevel="1" x14ac:dyDescent="0.25">
      <c r="A522" s="9" t="s">
        <v>185</v>
      </c>
      <c r="B522" s="24" t="s">
        <v>446</v>
      </c>
      <c r="C522" s="24" t="s">
        <v>205</v>
      </c>
      <c r="D522" s="24" t="s">
        <v>522</v>
      </c>
      <c r="E522" s="25">
        <v>600</v>
      </c>
      <c r="F522" s="41">
        <v>169736.9</v>
      </c>
      <c r="G522" s="45">
        <v>169596.79999999999</v>
      </c>
      <c r="H522" s="45">
        <v>169540.7</v>
      </c>
    </row>
    <row r="523" spans="1:8" ht="30" outlineLevel="1" x14ac:dyDescent="0.25">
      <c r="A523" s="19" t="s">
        <v>525</v>
      </c>
      <c r="B523" s="24" t="s">
        <v>446</v>
      </c>
      <c r="C523" s="24" t="s">
        <v>205</v>
      </c>
      <c r="D523" s="24" t="s">
        <v>526</v>
      </c>
      <c r="E523" s="24"/>
      <c r="F523" s="41">
        <f>F524</f>
        <v>55460.100000000006</v>
      </c>
      <c r="G523" s="41">
        <f t="shared" ref="G523:H523" si="217">G524</f>
        <v>57726.899999999994</v>
      </c>
      <c r="H523" s="41">
        <f t="shared" si="217"/>
        <v>57788.899999999994</v>
      </c>
    </row>
    <row r="524" spans="1:8" ht="45" outlineLevel="1" x14ac:dyDescent="0.25">
      <c r="A524" s="21" t="s">
        <v>527</v>
      </c>
      <c r="B524" s="24" t="s">
        <v>446</v>
      </c>
      <c r="C524" s="24" t="s">
        <v>205</v>
      </c>
      <c r="D524" s="24" t="s">
        <v>528</v>
      </c>
      <c r="E524" s="24"/>
      <c r="F524" s="41">
        <f>F525+F528+F531</f>
        <v>55460.100000000006</v>
      </c>
      <c r="G524" s="41">
        <f t="shared" ref="G524:H524" si="218">G525+G528+G531</f>
        <v>57726.899999999994</v>
      </c>
      <c r="H524" s="41">
        <f t="shared" si="218"/>
        <v>57788.899999999994</v>
      </c>
    </row>
    <row r="525" spans="1:8" ht="60" outlineLevel="1" x14ac:dyDescent="0.25">
      <c r="A525" s="9" t="s">
        <v>529</v>
      </c>
      <c r="B525" s="24" t="s">
        <v>446</v>
      </c>
      <c r="C525" s="24" t="s">
        <v>205</v>
      </c>
      <c r="D525" s="24" t="s">
        <v>530</v>
      </c>
      <c r="E525" s="25"/>
      <c r="F525" s="41">
        <f>F526+F527</f>
        <v>4084.8</v>
      </c>
      <c r="G525" s="41">
        <f t="shared" ref="G525:H525" si="219">G526+G527</f>
        <v>4217.3</v>
      </c>
      <c r="H525" s="41">
        <f t="shared" si="219"/>
        <v>4279.3</v>
      </c>
    </row>
    <row r="526" spans="1:8" ht="30" outlineLevel="1" x14ac:dyDescent="0.25">
      <c r="A526" s="9" t="s">
        <v>22</v>
      </c>
      <c r="B526" s="24" t="s">
        <v>446</v>
      </c>
      <c r="C526" s="24" t="s">
        <v>205</v>
      </c>
      <c r="D526" s="24" t="s">
        <v>530</v>
      </c>
      <c r="E526" s="25">
        <v>200</v>
      </c>
      <c r="F526" s="41">
        <v>50.4</v>
      </c>
      <c r="G526" s="45">
        <v>52</v>
      </c>
      <c r="H526" s="45">
        <v>52</v>
      </c>
    </row>
    <row r="527" spans="1:8" ht="30" outlineLevel="1" x14ac:dyDescent="0.25">
      <c r="A527" s="9" t="s">
        <v>23</v>
      </c>
      <c r="B527" s="24" t="s">
        <v>446</v>
      </c>
      <c r="C527" s="24" t="s">
        <v>205</v>
      </c>
      <c r="D527" s="24" t="s">
        <v>530</v>
      </c>
      <c r="E527" s="25">
        <v>300</v>
      </c>
      <c r="F527" s="41">
        <v>4034.4</v>
      </c>
      <c r="G527" s="45">
        <v>4165.3</v>
      </c>
      <c r="H527" s="45">
        <v>4227.3</v>
      </c>
    </row>
    <row r="528" spans="1:8" ht="90" outlineLevel="1" x14ac:dyDescent="0.25">
      <c r="A528" s="9" t="s">
        <v>531</v>
      </c>
      <c r="B528" s="24" t="s">
        <v>446</v>
      </c>
      <c r="C528" s="24" t="s">
        <v>205</v>
      </c>
      <c r="D528" s="24" t="s">
        <v>532</v>
      </c>
      <c r="E528" s="25"/>
      <c r="F528" s="41">
        <f>F529+F530</f>
        <v>148.5</v>
      </c>
      <c r="G528" s="41">
        <f t="shared" ref="G528:H528" si="220">G529+G530</f>
        <v>154.39999999999998</v>
      </c>
      <c r="H528" s="41">
        <f t="shared" si="220"/>
        <v>154.39999999999998</v>
      </c>
    </row>
    <row r="529" spans="1:8" ht="30" outlineLevel="1" x14ac:dyDescent="0.25">
      <c r="A529" s="9" t="s">
        <v>22</v>
      </c>
      <c r="B529" s="24" t="s">
        <v>446</v>
      </c>
      <c r="C529" s="24" t="s">
        <v>205</v>
      </c>
      <c r="D529" s="24" t="s">
        <v>532</v>
      </c>
      <c r="E529" s="25">
        <v>200</v>
      </c>
      <c r="F529" s="41">
        <v>2.9</v>
      </c>
      <c r="G529" s="45">
        <v>2.2000000000000002</v>
      </c>
      <c r="H529" s="45">
        <v>2.2000000000000002</v>
      </c>
    </row>
    <row r="530" spans="1:8" ht="30" outlineLevel="1" x14ac:dyDescent="0.25">
      <c r="A530" s="9" t="s">
        <v>23</v>
      </c>
      <c r="B530" s="24" t="s">
        <v>446</v>
      </c>
      <c r="C530" s="24" t="s">
        <v>205</v>
      </c>
      <c r="D530" s="24" t="s">
        <v>532</v>
      </c>
      <c r="E530" s="25">
        <v>300</v>
      </c>
      <c r="F530" s="41">
        <v>145.6</v>
      </c>
      <c r="G530" s="45">
        <v>152.19999999999999</v>
      </c>
      <c r="H530" s="45">
        <v>152.19999999999999</v>
      </c>
    </row>
    <row r="531" spans="1:8" ht="90" outlineLevel="1" x14ac:dyDescent="0.25">
      <c r="A531" s="9" t="s">
        <v>535</v>
      </c>
      <c r="B531" s="24" t="s">
        <v>446</v>
      </c>
      <c r="C531" s="24" t="s">
        <v>205</v>
      </c>
      <c r="D531" s="24" t="s">
        <v>536</v>
      </c>
      <c r="E531" s="25"/>
      <c r="F531" s="41">
        <f>F532+F533</f>
        <v>51226.8</v>
      </c>
      <c r="G531" s="41">
        <f t="shared" ref="G531:H531" si="221">G532+G533</f>
        <v>53355.199999999997</v>
      </c>
      <c r="H531" s="41">
        <f t="shared" si="221"/>
        <v>53355.199999999997</v>
      </c>
    </row>
    <row r="532" spans="1:8" ht="30" outlineLevel="1" x14ac:dyDescent="0.25">
      <c r="A532" s="9" t="s">
        <v>22</v>
      </c>
      <c r="B532" s="24" t="s">
        <v>446</v>
      </c>
      <c r="C532" s="24" t="s">
        <v>205</v>
      </c>
      <c r="D532" s="24" t="s">
        <v>536</v>
      </c>
      <c r="E532" s="25">
        <v>200</v>
      </c>
      <c r="F532" s="41">
        <v>500</v>
      </c>
      <c r="G532" s="45">
        <v>500</v>
      </c>
      <c r="H532" s="45">
        <v>500</v>
      </c>
    </row>
    <row r="533" spans="1:8" ht="30" outlineLevel="1" x14ac:dyDescent="0.25">
      <c r="A533" s="9" t="s">
        <v>23</v>
      </c>
      <c r="B533" s="24" t="s">
        <v>446</v>
      </c>
      <c r="C533" s="24" t="s">
        <v>205</v>
      </c>
      <c r="D533" s="24" t="s">
        <v>536</v>
      </c>
      <c r="E533" s="25">
        <v>300</v>
      </c>
      <c r="F533" s="41">
        <v>50726.8</v>
      </c>
      <c r="G533" s="45">
        <v>52855.199999999997</v>
      </c>
      <c r="H533" s="45">
        <v>52855.199999999997</v>
      </c>
    </row>
    <row r="534" spans="1:8" outlineLevel="1" x14ac:dyDescent="0.25">
      <c r="A534" s="80" t="s">
        <v>214</v>
      </c>
      <c r="B534" s="54" t="s">
        <v>446</v>
      </c>
      <c r="C534" s="54" t="s">
        <v>215</v>
      </c>
      <c r="D534" s="54"/>
      <c r="E534" s="55"/>
      <c r="F534" s="56">
        <f>F535</f>
        <v>107518.90000000001</v>
      </c>
      <c r="G534" s="56">
        <f t="shared" ref="G534:H539" si="222">G535</f>
        <v>114047.8</v>
      </c>
      <c r="H534" s="56">
        <f t="shared" si="222"/>
        <v>117241.70000000001</v>
      </c>
    </row>
    <row r="535" spans="1:8" outlineLevel="1" x14ac:dyDescent="0.25">
      <c r="A535" s="2" t="s">
        <v>247</v>
      </c>
      <c r="B535" s="24" t="s">
        <v>446</v>
      </c>
      <c r="C535" s="24" t="s">
        <v>248</v>
      </c>
      <c r="D535" s="24"/>
      <c r="E535" s="25"/>
      <c r="F535" s="41">
        <f>F536</f>
        <v>107518.90000000001</v>
      </c>
      <c r="G535" s="41">
        <f t="shared" si="222"/>
        <v>114047.8</v>
      </c>
      <c r="H535" s="41">
        <f t="shared" si="222"/>
        <v>117241.70000000001</v>
      </c>
    </row>
    <row r="536" spans="1:8" ht="30" outlineLevel="1" x14ac:dyDescent="0.25">
      <c r="A536" s="9" t="s">
        <v>449</v>
      </c>
      <c r="B536" s="24" t="s">
        <v>446</v>
      </c>
      <c r="C536" s="24" t="s">
        <v>248</v>
      </c>
      <c r="D536" s="24" t="s">
        <v>450</v>
      </c>
      <c r="E536" s="25"/>
      <c r="F536" s="41">
        <f>F537+F541</f>
        <v>107518.90000000001</v>
      </c>
      <c r="G536" s="41">
        <f t="shared" ref="G536:H536" si="223">G537+G541</f>
        <v>114047.8</v>
      </c>
      <c r="H536" s="41">
        <f t="shared" si="223"/>
        <v>117241.70000000001</v>
      </c>
    </row>
    <row r="537" spans="1:8" ht="30" outlineLevel="1" x14ac:dyDescent="0.25">
      <c r="A537" s="19" t="s">
        <v>451</v>
      </c>
      <c r="B537" s="24" t="s">
        <v>446</v>
      </c>
      <c r="C537" s="24" t="s">
        <v>248</v>
      </c>
      <c r="D537" s="24" t="s">
        <v>452</v>
      </c>
      <c r="E537" s="25"/>
      <c r="F537" s="41">
        <f>F538</f>
        <v>107462.8</v>
      </c>
      <c r="G537" s="41">
        <f t="shared" si="222"/>
        <v>113991.7</v>
      </c>
      <c r="H537" s="41">
        <f t="shared" si="222"/>
        <v>117185.60000000001</v>
      </c>
    </row>
    <row r="538" spans="1:8" ht="45" outlineLevel="1" x14ac:dyDescent="0.25">
      <c r="A538" s="19" t="s">
        <v>453</v>
      </c>
      <c r="B538" s="24" t="s">
        <v>446</v>
      </c>
      <c r="C538" s="24" t="s">
        <v>248</v>
      </c>
      <c r="D538" s="24" t="s">
        <v>454</v>
      </c>
      <c r="E538" s="25"/>
      <c r="F538" s="41">
        <f>F539</f>
        <v>107462.8</v>
      </c>
      <c r="G538" s="41">
        <f t="shared" si="222"/>
        <v>113991.7</v>
      </c>
      <c r="H538" s="41">
        <f t="shared" si="222"/>
        <v>117185.60000000001</v>
      </c>
    </row>
    <row r="539" spans="1:8" ht="45" outlineLevel="1" x14ac:dyDescent="0.25">
      <c r="A539" s="19" t="s">
        <v>49</v>
      </c>
      <c r="B539" s="24" t="s">
        <v>446</v>
      </c>
      <c r="C539" s="24" t="s">
        <v>248</v>
      </c>
      <c r="D539" s="24" t="s">
        <v>455</v>
      </c>
      <c r="E539" s="25"/>
      <c r="F539" s="41">
        <f>F540</f>
        <v>107462.8</v>
      </c>
      <c r="G539" s="41">
        <f t="shared" si="222"/>
        <v>113991.7</v>
      </c>
      <c r="H539" s="41">
        <f t="shared" si="222"/>
        <v>117185.60000000001</v>
      </c>
    </row>
    <row r="540" spans="1:8" ht="45" outlineLevel="1" x14ac:dyDescent="0.25">
      <c r="A540" s="2" t="s">
        <v>185</v>
      </c>
      <c r="B540" s="24" t="s">
        <v>446</v>
      </c>
      <c r="C540" s="24" t="s">
        <v>248</v>
      </c>
      <c r="D540" s="24" t="s">
        <v>455</v>
      </c>
      <c r="E540" s="25">
        <v>600</v>
      </c>
      <c r="F540" s="41">
        <v>107462.8</v>
      </c>
      <c r="G540" s="45">
        <v>113991.7</v>
      </c>
      <c r="H540" s="45">
        <v>117185.60000000001</v>
      </c>
    </row>
    <row r="541" spans="1:8" ht="60" outlineLevel="1" x14ac:dyDescent="0.25">
      <c r="A541" s="60" t="s">
        <v>467</v>
      </c>
      <c r="B541" s="61" t="s">
        <v>446</v>
      </c>
      <c r="C541" s="62">
        <v>1103</v>
      </c>
      <c r="D541" s="61" t="s">
        <v>468</v>
      </c>
      <c r="E541" s="62"/>
      <c r="F541" s="41">
        <f>F542</f>
        <v>56.1</v>
      </c>
      <c r="G541" s="41">
        <f t="shared" ref="G541:H543" si="224">G542</f>
        <v>56.1</v>
      </c>
      <c r="H541" s="41">
        <f t="shared" si="224"/>
        <v>56.1</v>
      </c>
    </row>
    <row r="542" spans="1:8" ht="45" outlineLevel="1" x14ac:dyDescent="0.25">
      <c r="A542" s="63" t="s">
        <v>469</v>
      </c>
      <c r="B542" s="61" t="s">
        <v>446</v>
      </c>
      <c r="C542" s="62">
        <v>1103</v>
      </c>
      <c r="D542" s="61" t="s">
        <v>470</v>
      </c>
      <c r="E542" s="62"/>
      <c r="F542" s="41">
        <f>F543</f>
        <v>56.1</v>
      </c>
      <c r="G542" s="41">
        <f t="shared" si="224"/>
        <v>56.1</v>
      </c>
      <c r="H542" s="41">
        <f t="shared" si="224"/>
        <v>56.1</v>
      </c>
    </row>
    <row r="543" spans="1:8" ht="30" outlineLevel="1" x14ac:dyDescent="0.25">
      <c r="A543" s="64" t="s">
        <v>471</v>
      </c>
      <c r="B543" s="61" t="s">
        <v>446</v>
      </c>
      <c r="C543" s="62">
        <v>1103</v>
      </c>
      <c r="D543" s="61" t="s">
        <v>472</v>
      </c>
      <c r="E543" s="62"/>
      <c r="F543" s="41">
        <f>F544</f>
        <v>56.1</v>
      </c>
      <c r="G543" s="41">
        <f t="shared" si="224"/>
        <v>56.1</v>
      </c>
      <c r="H543" s="41">
        <f t="shared" si="224"/>
        <v>56.1</v>
      </c>
    </row>
    <row r="544" spans="1:8" ht="45" outlineLevel="1" x14ac:dyDescent="0.25">
      <c r="A544" s="9" t="s">
        <v>185</v>
      </c>
      <c r="B544" s="61" t="s">
        <v>446</v>
      </c>
      <c r="C544" s="62">
        <v>1103</v>
      </c>
      <c r="D544" s="61" t="s">
        <v>472</v>
      </c>
      <c r="E544" s="62">
        <v>600</v>
      </c>
      <c r="F544" s="41">
        <v>56.1</v>
      </c>
      <c r="G544" s="45">
        <v>56.1</v>
      </c>
      <c r="H544" s="45">
        <v>56.1</v>
      </c>
    </row>
    <row r="545" spans="1:8" x14ac:dyDescent="0.25">
      <c r="A545" s="69"/>
      <c r="B545" s="46"/>
      <c r="C545" s="46"/>
      <c r="D545" s="46"/>
      <c r="E545" s="46"/>
      <c r="F545" s="30"/>
      <c r="G545" s="30"/>
      <c r="H545" s="45"/>
    </row>
    <row r="546" spans="1:8" ht="28.5" x14ac:dyDescent="0.25">
      <c r="A546" s="18" t="s">
        <v>553</v>
      </c>
      <c r="B546" s="23" t="s">
        <v>554</v>
      </c>
      <c r="C546" s="24" t="s">
        <v>8</v>
      </c>
      <c r="D546" s="23"/>
      <c r="E546" s="25"/>
      <c r="F546" s="81">
        <f>F547+F554</f>
        <v>525152.1</v>
      </c>
      <c r="G546" s="81">
        <f t="shared" ref="G546:H546" si="225">G547+G554</f>
        <v>558465.5</v>
      </c>
      <c r="H546" s="81">
        <f t="shared" si="225"/>
        <v>572079.6</v>
      </c>
    </row>
    <row r="547" spans="1:8" outlineLevel="1" x14ac:dyDescent="0.25">
      <c r="A547" s="9" t="s">
        <v>170</v>
      </c>
      <c r="B547" s="24" t="s">
        <v>554</v>
      </c>
      <c r="C547" s="24" t="s">
        <v>171</v>
      </c>
      <c r="D547" s="24"/>
      <c r="E547" s="24"/>
      <c r="F547" s="30">
        <f t="shared" ref="F547:H552" si="226">F548</f>
        <v>161913.29999999999</v>
      </c>
      <c r="G547" s="30">
        <f t="shared" si="226"/>
        <v>170506.6</v>
      </c>
      <c r="H547" s="30">
        <f t="shared" si="226"/>
        <v>176654.9</v>
      </c>
    </row>
    <row r="548" spans="1:8" outlineLevel="1" x14ac:dyDescent="0.25">
      <c r="A548" s="9" t="s">
        <v>513</v>
      </c>
      <c r="B548" s="24" t="s">
        <v>554</v>
      </c>
      <c r="C548" s="24" t="s">
        <v>514</v>
      </c>
      <c r="D548" s="24"/>
      <c r="E548" s="24"/>
      <c r="F548" s="30">
        <f t="shared" si="226"/>
        <v>161913.29999999999</v>
      </c>
      <c r="G548" s="30">
        <f t="shared" si="226"/>
        <v>170506.6</v>
      </c>
      <c r="H548" s="30">
        <f t="shared" si="226"/>
        <v>176654.9</v>
      </c>
    </row>
    <row r="549" spans="1:8" ht="30" outlineLevel="1" x14ac:dyDescent="0.25">
      <c r="A549" s="19" t="s">
        <v>555</v>
      </c>
      <c r="B549" s="24" t="s">
        <v>554</v>
      </c>
      <c r="C549" s="24" t="s">
        <v>514</v>
      </c>
      <c r="D549" s="33" t="s">
        <v>556</v>
      </c>
      <c r="E549" s="24"/>
      <c r="F549" s="30">
        <f t="shared" si="226"/>
        <v>161913.29999999999</v>
      </c>
      <c r="G549" s="30">
        <f t="shared" si="226"/>
        <v>170506.6</v>
      </c>
      <c r="H549" s="30">
        <f t="shared" si="226"/>
        <v>176654.9</v>
      </c>
    </row>
    <row r="550" spans="1:8" ht="30" outlineLevel="1" x14ac:dyDescent="0.25">
      <c r="A550" s="9" t="s">
        <v>557</v>
      </c>
      <c r="B550" s="24" t="s">
        <v>554</v>
      </c>
      <c r="C550" s="24" t="s">
        <v>514</v>
      </c>
      <c r="D550" s="24" t="s">
        <v>558</v>
      </c>
      <c r="E550" s="24"/>
      <c r="F550" s="30">
        <f t="shared" si="226"/>
        <v>161913.29999999999</v>
      </c>
      <c r="G550" s="30">
        <f>G551</f>
        <v>170506.6</v>
      </c>
      <c r="H550" s="45">
        <f>H551</f>
        <v>176654.9</v>
      </c>
    </row>
    <row r="551" spans="1:8" ht="45" outlineLevel="1" x14ac:dyDescent="0.25">
      <c r="A551" s="9" t="s">
        <v>559</v>
      </c>
      <c r="B551" s="24" t="s">
        <v>554</v>
      </c>
      <c r="C551" s="24" t="s">
        <v>514</v>
      </c>
      <c r="D551" s="31" t="s">
        <v>560</v>
      </c>
      <c r="E551" s="24"/>
      <c r="F551" s="30">
        <f t="shared" si="226"/>
        <v>161913.29999999999</v>
      </c>
      <c r="G551" s="30">
        <f t="shared" si="226"/>
        <v>170506.6</v>
      </c>
      <c r="H551" s="30">
        <f t="shared" si="226"/>
        <v>176654.9</v>
      </c>
    </row>
    <row r="552" spans="1:8" ht="45" outlineLevel="1" x14ac:dyDescent="0.25">
      <c r="A552" s="19" t="s">
        <v>49</v>
      </c>
      <c r="B552" s="24" t="s">
        <v>554</v>
      </c>
      <c r="C552" s="24" t="s">
        <v>514</v>
      </c>
      <c r="D552" s="24" t="s">
        <v>561</v>
      </c>
      <c r="E552" s="24"/>
      <c r="F552" s="30">
        <f t="shared" si="226"/>
        <v>161913.29999999999</v>
      </c>
      <c r="G552" s="30">
        <f t="shared" si="226"/>
        <v>170506.6</v>
      </c>
      <c r="H552" s="30">
        <f t="shared" si="226"/>
        <v>176654.9</v>
      </c>
    </row>
    <row r="553" spans="1:8" ht="45" outlineLevel="1" x14ac:dyDescent="0.25">
      <c r="A553" s="9" t="s">
        <v>185</v>
      </c>
      <c r="B553" s="24" t="s">
        <v>554</v>
      </c>
      <c r="C553" s="24" t="s">
        <v>514</v>
      </c>
      <c r="D553" s="24" t="s">
        <v>561</v>
      </c>
      <c r="E553" s="24" t="s">
        <v>462</v>
      </c>
      <c r="F553" s="30">
        <v>161913.29999999999</v>
      </c>
      <c r="G553" s="30">
        <v>170506.6</v>
      </c>
      <c r="H553" s="45">
        <v>176654.9</v>
      </c>
    </row>
    <row r="554" spans="1:8" outlineLevel="1" x14ac:dyDescent="0.25">
      <c r="A554" s="9" t="s">
        <v>562</v>
      </c>
      <c r="B554" s="24" t="s">
        <v>554</v>
      </c>
      <c r="C554" s="24" t="s">
        <v>563</v>
      </c>
      <c r="D554" s="32"/>
      <c r="E554" s="25"/>
      <c r="F554" s="30">
        <f>F555+F569</f>
        <v>363238.8</v>
      </c>
      <c r="G554" s="30">
        <f t="shared" ref="G554:H554" si="227">G555+G569</f>
        <v>387958.89999999997</v>
      </c>
      <c r="H554" s="30">
        <f t="shared" si="227"/>
        <v>395424.7</v>
      </c>
    </row>
    <row r="555" spans="1:8" outlineLevel="1" x14ac:dyDescent="0.25">
      <c r="A555" s="9" t="s">
        <v>564</v>
      </c>
      <c r="B555" s="24" t="s">
        <v>554</v>
      </c>
      <c r="C555" s="24" t="s">
        <v>565</v>
      </c>
      <c r="D555" s="24"/>
      <c r="E555" s="25"/>
      <c r="F555" s="30">
        <f>F556</f>
        <v>279000.5</v>
      </c>
      <c r="G555" s="30">
        <f t="shared" ref="G555:H555" si="228">G556</f>
        <v>301815.39999999997</v>
      </c>
      <c r="H555" s="30">
        <f t="shared" si="228"/>
        <v>309368.2</v>
      </c>
    </row>
    <row r="556" spans="1:8" ht="30" outlineLevel="1" x14ac:dyDescent="0.25">
      <c r="A556" s="19" t="s">
        <v>555</v>
      </c>
      <c r="B556" s="24" t="s">
        <v>554</v>
      </c>
      <c r="C556" s="24" t="s">
        <v>565</v>
      </c>
      <c r="D556" s="33" t="s">
        <v>556</v>
      </c>
      <c r="E556" s="25"/>
      <c r="F556" s="30">
        <f>F557+F561+F565</f>
        <v>279000.5</v>
      </c>
      <c r="G556" s="30">
        <f t="shared" ref="G556:H556" si="229">G557+G561+G565</f>
        <v>301815.39999999997</v>
      </c>
      <c r="H556" s="30">
        <f t="shared" si="229"/>
        <v>309368.2</v>
      </c>
    </row>
    <row r="557" spans="1:8" outlineLevel="1" x14ac:dyDescent="0.25">
      <c r="A557" s="9" t="s">
        <v>566</v>
      </c>
      <c r="B557" s="24" t="s">
        <v>554</v>
      </c>
      <c r="C557" s="24" t="s">
        <v>565</v>
      </c>
      <c r="D557" s="32" t="s">
        <v>567</v>
      </c>
      <c r="E557" s="25"/>
      <c r="F557" s="30">
        <f>F558</f>
        <v>67336.800000000003</v>
      </c>
      <c r="G557" s="30">
        <f t="shared" ref="G557:H558" si="230">G558</f>
        <v>72377.2</v>
      </c>
      <c r="H557" s="30">
        <f t="shared" si="230"/>
        <v>75603.8</v>
      </c>
    </row>
    <row r="558" spans="1:8" ht="30" outlineLevel="1" x14ac:dyDescent="0.25">
      <c r="A558" s="9" t="s">
        <v>568</v>
      </c>
      <c r="B558" s="24" t="s">
        <v>554</v>
      </c>
      <c r="C558" s="24" t="s">
        <v>565</v>
      </c>
      <c r="D558" s="32" t="s">
        <v>569</v>
      </c>
      <c r="E558" s="25"/>
      <c r="F558" s="30">
        <f>F559</f>
        <v>67336.800000000003</v>
      </c>
      <c r="G558" s="30">
        <f t="shared" si="230"/>
        <v>72377.2</v>
      </c>
      <c r="H558" s="30">
        <f t="shared" si="230"/>
        <v>75603.8</v>
      </c>
    </row>
    <row r="559" spans="1:8" ht="45" outlineLevel="1" x14ac:dyDescent="0.25">
      <c r="A559" s="19" t="s">
        <v>49</v>
      </c>
      <c r="B559" s="24" t="s">
        <v>554</v>
      </c>
      <c r="C559" s="24" t="s">
        <v>565</v>
      </c>
      <c r="D559" s="32" t="s">
        <v>570</v>
      </c>
      <c r="E559" s="25"/>
      <c r="F559" s="30">
        <f>F560</f>
        <v>67336.800000000003</v>
      </c>
      <c r="G559" s="30">
        <f>G560</f>
        <v>72377.2</v>
      </c>
      <c r="H559" s="45">
        <f>H560</f>
        <v>75603.8</v>
      </c>
    </row>
    <row r="560" spans="1:8" ht="45" outlineLevel="1" x14ac:dyDescent="0.25">
      <c r="A560" s="9" t="s">
        <v>185</v>
      </c>
      <c r="B560" s="24" t="s">
        <v>554</v>
      </c>
      <c r="C560" s="24" t="s">
        <v>565</v>
      </c>
      <c r="D560" s="32" t="s">
        <v>570</v>
      </c>
      <c r="E560" s="25">
        <v>600</v>
      </c>
      <c r="F560" s="30">
        <v>67336.800000000003</v>
      </c>
      <c r="G560" s="30">
        <v>72377.2</v>
      </c>
      <c r="H560" s="45">
        <v>75603.8</v>
      </c>
    </row>
    <row r="561" spans="1:8" ht="30" outlineLevel="1" x14ac:dyDescent="0.25">
      <c r="A561" s="9" t="s">
        <v>571</v>
      </c>
      <c r="B561" s="24" t="s">
        <v>554</v>
      </c>
      <c r="C561" s="24" t="s">
        <v>565</v>
      </c>
      <c r="D561" s="32" t="s">
        <v>572</v>
      </c>
      <c r="E561" s="24"/>
      <c r="F561" s="30">
        <f>F562</f>
        <v>211374</v>
      </c>
      <c r="G561" s="30">
        <f t="shared" ref="G561:H562" si="231">G562</f>
        <v>229056.1</v>
      </c>
      <c r="H561" s="30">
        <f t="shared" si="231"/>
        <v>233525.80000000002</v>
      </c>
    </row>
    <row r="562" spans="1:8" ht="30" outlineLevel="1" x14ac:dyDescent="0.25">
      <c r="A562" s="9" t="s">
        <v>573</v>
      </c>
      <c r="B562" s="24" t="s">
        <v>554</v>
      </c>
      <c r="C562" s="24" t="s">
        <v>565</v>
      </c>
      <c r="D562" s="32" t="s">
        <v>574</v>
      </c>
      <c r="E562" s="24"/>
      <c r="F562" s="30">
        <f>F563</f>
        <v>211374</v>
      </c>
      <c r="G562" s="30">
        <f t="shared" si="231"/>
        <v>229056.1</v>
      </c>
      <c r="H562" s="30">
        <f t="shared" si="231"/>
        <v>233525.80000000002</v>
      </c>
    </row>
    <row r="563" spans="1:8" ht="45" outlineLevel="1" x14ac:dyDescent="0.25">
      <c r="A563" s="19" t="s">
        <v>49</v>
      </c>
      <c r="B563" s="24" t="s">
        <v>554</v>
      </c>
      <c r="C563" s="24" t="s">
        <v>565</v>
      </c>
      <c r="D563" s="24" t="s">
        <v>575</v>
      </c>
      <c r="E563" s="24"/>
      <c r="F563" s="30">
        <f>F564</f>
        <v>211374</v>
      </c>
      <c r="G563" s="30">
        <f>G564</f>
        <v>229056.1</v>
      </c>
      <c r="H563" s="45">
        <f>H564</f>
        <v>233525.80000000002</v>
      </c>
    </row>
    <row r="564" spans="1:8" ht="45" outlineLevel="1" x14ac:dyDescent="0.25">
      <c r="A564" s="19" t="s">
        <v>185</v>
      </c>
      <c r="B564" s="24" t="s">
        <v>554</v>
      </c>
      <c r="C564" s="24" t="s">
        <v>565</v>
      </c>
      <c r="D564" s="24" t="s">
        <v>575</v>
      </c>
      <c r="E564" s="25">
        <v>600</v>
      </c>
      <c r="F564" s="30">
        <v>211374</v>
      </c>
      <c r="G564" s="30">
        <f>229028.4+27.7</f>
        <v>229056.1</v>
      </c>
      <c r="H564" s="45">
        <f>233354.6+171.2</f>
        <v>233525.80000000002</v>
      </c>
    </row>
    <row r="565" spans="1:8" ht="60" outlineLevel="1" x14ac:dyDescent="0.25">
      <c r="A565" s="19" t="s">
        <v>576</v>
      </c>
      <c r="B565" s="24" t="s">
        <v>554</v>
      </c>
      <c r="C565" s="24" t="s">
        <v>565</v>
      </c>
      <c r="D565" s="24" t="s">
        <v>577</v>
      </c>
      <c r="E565" s="24"/>
      <c r="F565" s="30">
        <f>F566</f>
        <v>289.7</v>
      </c>
      <c r="G565" s="30">
        <f t="shared" ref="G565:H567" si="232">G566</f>
        <v>382.1</v>
      </c>
      <c r="H565" s="30">
        <f t="shared" si="232"/>
        <v>238.60000000000002</v>
      </c>
    </row>
    <row r="566" spans="1:8" ht="45" outlineLevel="1" x14ac:dyDescent="0.25">
      <c r="A566" s="20" t="s">
        <v>578</v>
      </c>
      <c r="B566" s="24" t="s">
        <v>554</v>
      </c>
      <c r="C566" s="24" t="s">
        <v>565</v>
      </c>
      <c r="D566" s="24" t="s">
        <v>579</v>
      </c>
      <c r="E566" s="24"/>
      <c r="F566" s="30">
        <f>F567</f>
        <v>289.7</v>
      </c>
      <c r="G566" s="30">
        <f t="shared" si="232"/>
        <v>382.1</v>
      </c>
      <c r="H566" s="30">
        <f t="shared" si="232"/>
        <v>238.60000000000002</v>
      </c>
    </row>
    <row r="567" spans="1:8" ht="60" outlineLevel="1" x14ac:dyDescent="0.25">
      <c r="A567" s="9" t="s">
        <v>580</v>
      </c>
      <c r="B567" s="24" t="s">
        <v>554</v>
      </c>
      <c r="C567" s="24" t="s">
        <v>565</v>
      </c>
      <c r="D567" s="24" t="s">
        <v>581</v>
      </c>
      <c r="E567" s="25"/>
      <c r="F567" s="30">
        <f>F568</f>
        <v>289.7</v>
      </c>
      <c r="G567" s="30">
        <f t="shared" si="232"/>
        <v>382.1</v>
      </c>
      <c r="H567" s="30">
        <f t="shared" si="232"/>
        <v>238.60000000000002</v>
      </c>
    </row>
    <row r="568" spans="1:8" outlineLevel="1" x14ac:dyDescent="0.25">
      <c r="A568" s="19" t="s">
        <v>24</v>
      </c>
      <c r="B568" s="24" t="s">
        <v>554</v>
      </c>
      <c r="C568" s="24" t="s">
        <v>565</v>
      </c>
      <c r="D568" s="24" t="s">
        <v>581</v>
      </c>
      <c r="E568" s="25">
        <v>800</v>
      </c>
      <c r="F568" s="30">
        <v>289.7</v>
      </c>
      <c r="G568" s="30">
        <f>409.8-27.7</f>
        <v>382.1</v>
      </c>
      <c r="H568" s="45">
        <f>409.8-171.2</f>
        <v>238.60000000000002</v>
      </c>
    </row>
    <row r="569" spans="1:8" ht="30" outlineLevel="1" x14ac:dyDescent="0.25">
      <c r="A569" s="9" t="s">
        <v>582</v>
      </c>
      <c r="B569" s="24" t="s">
        <v>554</v>
      </c>
      <c r="C569" s="24" t="s">
        <v>583</v>
      </c>
      <c r="D569" s="24"/>
      <c r="E569" s="24"/>
      <c r="F569" s="30">
        <f>F570</f>
        <v>84238.3</v>
      </c>
      <c r="G569" s="30">
        <f t="shared" ref="G569:H569" si="233">G570</f>
        <v>86143.500000000015</v>
      </c>
      <c r="H569" s="30">
        <f t="shared" si="233"/>
        <v>86056.5</v>
      </c>
    </row>
    <row r="570" spans="1:8" ht="30" outlineLevel="1" x14ac:dyDescent="0.25">
      <c r="A570" s="19" t="s">
        <v>555</v>
      </c>
      <c r="B570" s="24" t="s">
        <v>554</v>
      </c>
      <c r="C570" s="24" t="s">
        <v>583</v>
      </c>
      <c r="D570" s="33" t="s">
        <v>556</v>
      </c>
      <c r="E570" s="24"/>
      <c r="F570" s="30">
        <f>F571+F576</f>
        <v>84238.3</v>
      </c>
      <c r="G570" s="30">
        <f t="shared" ref="G570:H570" si="234">G571+G576</f>
        <v>86143.500000000015</v>
      </c>
      <c r="H570" s="30">
        <f t="shared" si="234"/>
        <v>86056.5</v>
      </c>
    </row>
    <row r="571" spans="1:8" outlineLevel="1" x14ac:dyDescent="0.25">
      <c r="A571" s="21" t="s">
        <v>584</v>
      </c>
      <c r="B571" s="31" t="s">
        <v>554</v>
      </c>
      <c r="C571" s="31" t="s">
        <v>583</v>
      </c>
      <c r="D571" s="31" t="s">
        <v>585</v>
      </c>
      <c r="E571" s="24"/>
      <c r="F571" s="30">
        <f>F572</f>
        <v>1169</v>
      </c>
      <c r="G571" s="30">
        <f t="shared" ref="G571:H572" si="235">G572</f>
        <v>1541.6</v>
      </c>
      <c r="H571" s="30">
        <f t="shared" si="235"/>
        <v>962.5</v>
      </c>
    </row>
    <row r="572" spans="1:8" ht="30" outlineLevel="1" x14ac:dyDescent="0.25">
      <c r="A572" s="21" t="s">
        <v>586</v>
      </c>
      <c r="B572" s="31" t="s">
        <v>554</v>
      </c>
      <c r="C572" s="31" t="s">
        <v>583</v>
      </c>
      <c r="D572" s="31" t="s">
        <v>587</v>
      </c>
      <c r="E572" s="24"/>
      <c r="F572" s="30">
        <f>F573</f>
        <v>1169</v>
      </c>
      <c r="G572" s="30">
        <f t="shared" si="235"/>
        <v>1541.6</v>
      </c>
      <c r="H572" s="30">
        <f t="shared" si="235"/>
        <v>962.5</v>
      </c>
    </row>
    <row r="573" spans="1:8" ht="30" outlineLevel="1" x14ac:dyDescent="0.25">
      <c r="A573" s="9" t="s">
        <v>588</v>
      </c>
      <c r="B573" s="31" t="s">
        <v>554</v>
      </c>
      <c r="C573" s="31" t="s">
        <v>583</v>
      </c>
      <c r="D573" s="31" t="s">
        <v>589</v>
      </c>
      <c r="E573" s="31"/>
      <c r="F573" s="30">
        <f>F574+F575</f>
        <v>1169</v>
      </c>
      <c r="G573" s="30">
        <f t="shared" ref="G573:H573" si="236">G574+G575</f>
        <v>1541.6</v>
      </c>
      <c r="H573" s="30">
        <f t="shared" si="236"/>
        <v>962.5</v>
      </c>
    </row>
    <row r="574" spans="1:8" ht="30" outlineLevel="1" x14ac:dyDescent="0.25">
      <c r="A574" s="9" t="s">
        <v>22</v>
      </c>
      <c r="B574" s="31" t="s">
        <v>554</v>
      </c>
      <c r="C574" s="31" t="s">
        <v>583</v>
      </c>
      <c r="D574" s="31" t="s">
        <v>589</v>
      </c>
      <c r="E574" s="31" t="s">
        <v>34</v>
      </c>
      <c r="F574" s="30">
        <v>108.4</v>
      </c>
      <c r="G574" s="30"/>
      <c r="H574" s="45"/>
    </row>
    <row r="575" spans="1:8" ht="45" outlineLevel="1" x14ac:dyDescent="0.25">
      <c r="A575" s="9" t="s">
        <v>185</v>
      </c>
      <c r="B575" s="31" t="s">
        <v>554</v>
      </c>
      <c r="C575" s="31" t="s">
        <v>583</v>
      </c>
      <c r="D575" s="31" t="s">
        <v>589</v>
      </c>
      <c r="E575" s="31" t="s">
        <v>462</v>
      </c>
      <c r="F575" s="30">
        <v>1060.5999999999999</v>
      </c>
      <c r="G575" s="30">
        <v>1541.6</v>
      </c>
      <c r="H575" s="45">
        <v>962.5</v>
      </c>
    </row>
    <row r="576" spans="1:8" ht="60" outlineLevel="1" x14ac:dyDescent="0.25">
      <c r="A576" s="9" t="s">
        <v>576</v>
      </c>
      <c r="B576" s="24" t="s">
        <v>554</v>
      </c>
      <c r="C576" s="24" t="s">
        <v>583</v>
      </c>
      <c r="D576" s="24" t="s">
        <v>577</v>
      </c>
      <c r="E576" s="24"/>
      <c r="F576" s="30">
        <f>F577+F583</f>
        <v>83069.3</v>
      </c>
      <c r="G576" s="30">
        <f t="shared" ref="G576:H576" si="237">G577+G583</f>
        <v>84601.900000000009</v>
      </c>
      <c r="H576" s="30">
        <f t="shared" si="237"/>
        <v>85094</v>
      </c>
    </row>
    <row r="577" spans="1:8" ht="30" outlineLevel="1" x14ac:dyDescent="0.25">
      <c r="A577" s="9" t="s">
        <v>590</v>
      </c>
      <c r="B577" s="24" t="s">
        <v>554</v>
      </c>
      <c r="C577" s="24" t="s">
        <v>583</v>
      </c>
      <c r="D577" s="24" t="s">
        <v>591</v>
      </c>
      <c r="E577" s="24"/>
      <c r="F577" s="30">
        <f>F578+F581</f>
        <v>81509.3</v>
      </c>
      <c r="G577" s="30">
        <f t="shared" ref="G577:H577" si="238">G578+G581</f>
        <v>82688.200000000012</v>
      </c>
      <c r="H577" s="30">
        <f t="shared" si="238"/>
        <v>83705.7</v>
      </c>
    </row>
    <row r="578" spans="1:8" ht="45" outlineLevel="1" x14ac:dyDescent="0.25">
      <c r="A578" s="19" t="s">
        <v>20</v>
      </c>
      <c r="B578" s="24" t="s">
        <v>554</v>
      </c>
      <c r="C578" s="24" t="s">
        <v>583</v>
      </c>
      <c r="D578" s="24" t="s">
        <v>592</v>
      </c>
      <c r="E578" s="24"/>
      <c r="F578" s="30">
        <f>F579+F580</f>
        <v>12851.8</v>
      </c>
      <c r="G578" s="30">
        <f t="shared" ref="G578:H578" si="239">G579+G580</f>
        <v>13403.1</v>
      </c>
      <c r="H578" s="30">
        <f t="shared" si="239"/>
        <v>13842.4</v>
      </c>
    </row>
    <row r="579" spans="1:8" ht="75" outlineLevel="1" x14ac:dyDescent="0.25">
      <c r="A579" s="9" t="s">
        <v>17</v>
      </c>
      <c r="B579" s="24" t="s">
        <v>554</v>
      </c>
      <c r="C579" s="24" t="s">
        <v>583</v>
      </c>
      <c r="D579" s="24" t="s">
        <v>592</v>
      </c>
      <c r="E579" s="24" t="s">
        <v>31</v>
      </c>
      <c r="F579" s="30">
        <v>12491</v>
      </c>
      <c r="G579" s="30">
        <v>12990.7</v>
      </c>
      <c r="H579" s="45">
        <v>13510.3</v>
      </c>
    </row>
    <row r="580" spans="1:8" ht="30" outlineLevel="1" x14ac:dyDescent="0.25">
      <c r="A580" s="9" t="s">
        <v>22</v>
      </c>
      <c r="B580" s="24" t="s">
        <v>554</v>
      </c>
      <c r="C580" s="24" t="s">
        <v>583</v>
      </c>
      <c r="D580" s="24" t="s">
        <v>592</v>
      </c>
      <c r="E580" s="24" t="s">
        <v>34</v>
      </c>
      <c r="F580" s="30">
        <v>360.8</v>
      </c>
      <c r="G580" s="30">
        <v>412.4</v>
      </c>
      <c r="H580" s="45">
        <v>332.1</v>
      </c>
    </row>
    <row r="581" spans="1:8" ht="45" outlineLevel="1" x14ac:dyDescent="0.25">
      <c r="A581" s="19" t="s">
        <v>49</v>
      </c>
      <c r="B581" s="24" t="s">
        <v>554</v>
      </c>
      <c r="C581" s="24" t="s">
        <v>583</v>
      </c>
      <c r="D581" s="24" t="s">
        <v>593</v>
      </c>
      <c r="E581" s="24"/>
      <c r="F581" s="30">
        <f>F582</f>
        <v>68657.5</v>
      </c>
      <c r="G581" s="30">
        <f>G582</f>
        <v>69285.100000000006</v>
      </c>
      <c r="H581" s="45">
        <f>H582</f>
        <v>69863.3</v>
      </c>
    </row>
    <row r="582" spans="1:8" ht="45" outlineLevel="1" x14ac:dyDescent="0.25">
      <c r="A582" s="9" t="s">
        <v>185</v>
      </c>
      <c r="B582" s="24" t="s">
        <v>554</v>
      </c>
      <c r="C582" s="24" t="s">
        <v>583</v>
      </c>
      <c r="D582" s="24" t="s">
        <v>593</v>
      </c>
      <c r="E582" s="24" t="s">
        <v>462</v>
      </c>
      <c r="F582" s="30">
        <v>68657.5</v>
      </c>
      <c r="G582" s="30">
        <v>69285.100000000006</v>
      </c>
      <c r="H582" s="45">
        <v>69863.3</v>
      </c>
    </row>
    <row r="583" spans="1:8" ht="45" outlineLevel="1" x14ac:dyDescent="0.25">
      <c r="A583" s="9" t="s">
        <v>594</v>
      </c>
      <c r="B583" s="24" t="s">
        <v>554</v>
      </c>
      <c r="C583" s="24" t="s">
        <v>583</v>
      </c>
      <c r="D583" s="24" t="s">
        <v>595</v>
      </c>
      <c r="E583" s="24"/>
      <c r="F583" s="30">
        <f>F584</f>
        <v>1560</v>
      </c>
      <c r="G583" s="30">
        <f t="shared" ref="G583:H583" si="240">G584</f>
        <v>1913.7</v>
      </c>
      <c r="H583" s="30">
        <f t="shared" si="240"/>
        <v>1388.3</v>
      </c>
    </row>
    <row r="584" spans="1:8" ht="30" outlineLevel="1" x14ac:dyDescent="0.25">
      <c r="A584" s="19" t="s">
        <v>596</v>
      </c>
      <c r="B584" s="24" t="s">
        <v>554</v>
      </c>
      <c r="C584" s="24" t="s">
        <v>583</v>
      </c>
      <c r="D584" s="24" t="s">
        <v>597</v>
      </c>
      <c r="E584" s="25"/>
      <c r="F584" s="30">
        <f>F585+F586</f>
        <v>1560</v>
      </c>
      <c r="G584" s="30">
        <f t="shared" ref="G584:H584" si="241">G585+G586</f>
        <v>1913.7</v>
      </c>
      <c r="H584" s="30">
        <f t="shared" si="241"/>
        <v>1388.3</v>
      </c>
    </row>
    <row r="585" spans="1:8" ht="30" outlineLevel="1" x14ac:dyDescent="0.25">
      <c r="A585" s="9" t="s">
        <v>23</v>
      </c>
      <c r="B585" s="24" t="s">
        <v>554</v>
      </c>
      <c r="C585" s="24" t="s">
        <v>583</v>
      </c>
      <c r="D585" s="24" t="s">
        <v>597</v>
      </c>
      <c r="E585" s="25">
        <v>300</v>
      </c>
      <c r="F585" s="30">
        <v>515</v>
      </c>
      <c r="G585" s="30">
        <v>515</v>
      </c>
      <c r="H585" s="45">
        <v>515</v>
      </c>
    </row>
    <row r="586" spans="1:8" ht="45" outlineLevel="1" x14ac:dyDescent="0.25">
      <c r="A586" s="9" t="s">
        <v>185</v>
      </c>
      <c r="B586" s="24" t="s">
        <v>554</v>
      </c>
      <c r="C586" s="24" t="s">
        <v>583</v>
      </c>
      <c r="D586" s="24" t="s">
        <v>597</v>
      </c>
      <c r="E586" s="25">
        <v>600</v>
      </c>
      <c r="F586" s="30">
        <v>1045</v>
      </c>
      <c r="G586" s="30">
        <v>1398.7</v>
      </c>
      <c r="H586" s="45">
        <v>873.3</v>
      </c>
    </row>
    <row r="587" spans="1:8" x14ac:dyDescent="0.25">
      <c r="A587" s="19"/>
      <c r="B587" s="24"/>
      <c r="C587" s="24" t="s">
        <v>8</v>
      </c>
      <c r="D587" s="24"/>
      <c r="E587" s="25"/>
      <c r="F587" s="30"/>
      <c r="G587" s="30"/>
      <c r="H587" s="45"/>
    </row>
    <row r="588" spans="1:8" ht="42.75" x14ac:dyDescent="0.25">
      <c r="A588" s="18" t="s">
        <v>332</v>
      </c>
      <c r="B588" s="23" t="s">
        <v>333</v>
      </c>
      <c r="C588" s="24" t="s">
        <v>8</v>
      </c>
      <c r="D588" s="23"/>
      <c r="E588" s="25"/>
      <c r="F588" s="39">
        <f>F589+F610+F636</f>
        <v>204446.9</v>
      </c>
      <c r="G588" s="39">
        <f>G589+G610+G636</f>
        <v>209199</v>
      </c>
      <c r="H588" s="39">
        <f>H589+H610+H636</f>
        <v>130715.40000000001</v>
      </c>
    </row>
    <row r="589" spans="1:8" outlineLevel="1" x14ac:dyDescent="0.25">
      <c r="A589" s="9" t="s">
        <v>9</v>
      </c>
      <c r="B589" s="24" t="s">
        <v>333</v>
      </c>
      <c r="C589" s="24" t="s">
        <v>10</v>
      </c>
      <c r="D589" s="24"/>
      <c r="E589" s="25"/>
      <c r="F589" s="41">
        <f>F590</f>
        <v>95799</v>
      </c>
      <c r="G589" s="41">
        <f t="shared" ref="G589:H589" si="242">G590</f>
        <v>93307.6</v>
      </c>
      <c r="H589" s="41">
        <f t="shared" si="242"/>
        <v>96597.6</v>
      </c>
    </row>
    <row r="590" spans="1:8" outlineLevel="1" x14ac:dyDescent="0.25">
      <c r="A590" s="9" t="s">
        <v>43</v>
      </c>
      <c r="B590" s="24" t="s">
        <v>333</v>
      </c>
      <c r="C590" s="24" t="s">
        <v>44</v>
      </c>
      <c r="D590" s="24"/>
      <c r="E590" s="25"/>
      <c r="F590" s="41">
        <f>F594+F605+F591</f>
        <v>95799</v>
      </c>
      <c r="G590" s="41">
        <f>G594+G605+G591</f>
        <v>93307.6</v>
      </c>
      <c r="H590" s="41">
        <f>H594+H605+H591</f>
        <v>96597.6</v>
      </c>
    </row>
    <row r="591" spans="1:8" outlineLevel="1" x14ac:dyDescent="0.25">
      <c r="A591" s="9" t="s">
        <v>13</v>
      </c>
      <c r="B591" s="24" t="s">
        <v>333</v>
      </c>
      <c r="C591" s="24" t="s">
        <v>44</v>
      </c>
      <c r="D591" s="24" t="s">
        <v>14</v>
      </c>
      <c r="E591" s="25"/>
      <c r="F591" s="41">
        <f>F592</f>
        <v>5718</v>
      </c>
      <c r="G591" s="41">
        <f t="shared" ref="G591:H592" si="243">G592</f>
        <v>0</v>
      </c>
      <c r="H591" s="41">
        <f t="shared" si="243"/>
        <v>0</v>
      </c>
    </row>
    <row r="592" spans="1:8" ht="60" outlineLevel="1" x14ac:dyDescent="0.25">
      <c r="A592" s="9" t="s">
        <v>51</v>
      </c>
      <c r="B592" s="24" t="s">
        <v>333</v>
      </c>
      <c r="C592" s="24" t="s">
        <v>44</v>
      </c>
      <c r="D592" s="24" t="s">
        <v>52</v>
      </c>
      <c r="E592" s="25"/>
      <c r="F592" s="41">
        <f>F593</f>
        <v>5718</v>
      </c>
      <c r="G592" s="41">
        <f t="shared" si="243"/>
        <v>0</v>
      </c>
      <c r="H592" s="41">
        <f t="shared" si="243"/>
        <v>0</v>
      </c>
    </row>
    <row r="593" spans="1:8" outlineLevel="1" x14ac:dyDescent="0.25">
      <c r="A593" s="19" t="s">
        <v>24</v>
      </c>
      <c r="B593" s="24" t="s">
        <v>333</v>
      </c>
      <c r="C593" s="24" t="s">
        <v>44</v>
      </c>
      <c r="D593" s="24" t="s">
        <v>52</v>
      </c>
      <c r="E593" s="25">
        <v>800</v>
      </c>
      <c r="F593" s="41">
        <v>5718</v>
      </c>
      <c r="G593" s="41">
        <v>0</v>
      </c>
      <c r="H593" s="45">
        <v>0</v>
      </c>
    </row>
    <row r="594" spans="1:8" ht="45" outlineLevel="1" x14ac:dyDescent="0.25">
      <c r="A594" s="12" t="s">
        <v>206</v>
      </c>
      <c r="B594" s="31" t="s">
        <v>333</v>
      </c>
      <c r="C594" s="31" t="s">
        <v>44</v>
      </c>
      <c r="D594" s="31" t="s">
        <v>207</v>
      </c>
      <c r="E594" s="25"/>
      <c r="F594" s="41">
        <f t="shared" ref="F594:H594" si="244">F595</f>
        <v>89951.6</v>
      </c>
      <c r="G594" s="41">
        <f t="shared" si="244"/>
        <v>93137</v>
      </c>
      <c r="H594" s="41">
        <f t="shared" si="244"/>
        <v>96491.1</v>
      </c>
    </row>
    <row r="595" spans="1:8" ht="60" outlineLevel="1" x14ac:dyDescent="0.25">
      <c r="A595" s="12" t="s">
        <v>334</v>
      </c>
      <c r="B595" s="31" t="s">
        <v>333</v>
      </c>
      <c r="C595" s="31" t="s">
        <v>44</v>
      </c>
      <c r="D595" s="31" t="s">
        <v>335</v>
      </c>
      <c r="E595" s="25"/>
      <c r="F595" s="41">
        <f>F596+F600</f>
        <v>89951.6</v>
      </c>
      <c r="G595" s="41">
        <f>G596+G600</f>
        <v>93137</v>
      </c>
      <c r="H595" s="41">
        <f>H596+H600</f>
        <v>96491.1</v>
      </c>
    </row>
    <row r="596" spans="1:8" ht="60" outlineLevel="1" x14ac:dyDescent="0.25">
      <c r="A596" s="12" t="s">
        <v>336</v>
      </c>
      <c r="B596" s="31" t="s">
        <v>333</v>
      </c>
      <c r="C596" s="31" t="s">
        <v>44</v>
      </c>
      <c r="D596" s="31" t="s">
        <v>337</v>
      </c>
      <c r="E596" s="25"/>
      <c r="F596" s="41">
        <f t="shared" ref="F596:H596" si="245">F597</f>
        <v>35762.200000000004</v>
      </c>
      <c r="G596" s="41">
        <f t="shared" si="245"/>
        <v>36707.5</v>
      </c>
      <c r="H596" s="41">
        <f t="shared" si="245"/>
        <v>38092.300000000003</v>
      </c>
    </row>
    <row r="597" spans="1:8" ht="45" outlineLevel="1" x14ac:dyDescent="0.25">
      <c r="A597" s="21" t="s">
        <v>168</v>
      </c>
      <c r="B597" s="31" t="s">
        <v>333</v>
      </c>
      <c r="C597" s="31" t="s">
        <v>44</v>
      </c>
      <c r="D597" s="31" t="s">
        <v>338</v>
      </c>
      <c r="E597" s="34"/>
      <c r="F597" s="41">
        <f>F598+F599</f>
        <v>35762.200000000004</v>
      </c>
      <c r="G597" s="41">
        <f>G598+G599</f>
        <v>36707.5</v>
      </c>
      <c r="H597" s="41">
        <f>H598+H599</f>
        <v>38092.300000000003</v>
      </c>
    </row>
    <row r="598" spans="1:8" ht="75" outlineLevel="1" x14ac:dyDescent="0.25">
      <c r="A598" s="21" t="s">
        <v>339</v>
      </c>
      <c r="B598" s="31" t="s">
        <v>333</v>
      </c>
      <c r="C598" s="31" t="s">
        <v>44</v>
      </c>
      <c r="D598" s="31" t="s">
        <v>338</v>
      </c>
      <c r="E598" s="34">
        <v>100</v>
      </c>
      <c r="F598" s="41">
        <v>34718.9</v>
      </c>
      <c r="G598" s="41">
        <v>36107.699999999997</v>
      </c>
      <c r="H598" s="45">
        <v>37551.9</v>
      </c>
    </row>
    <row r="599" spans="1:8" ht="30" outlineLevel="1" x14ac:dyDescent="0.25">
      <c r="A599" s="21" t="s">
        <v>22</v>
      </c>
      <c r="B599" s="31" t="s">
        <v>333</v>
      </c>
      <c r="C599" s="31" t="s">
        <v>44</v>
      </c>
      <c r="D599" s="31" t="s">
        <v>338</v>
      </c>
      <c r="E599" s="34">
        <v>200</v>
      </c>
      <c r="F599" s="41">
        <v>1043.3</v>
      </c>
      <c r="G599" s="41">
        <v>599.79999999999995</v>
      </c>
      <c r="H599" s="45">
        <v>540.4</v>
      </c>
    </row>
    <row r="600" spans="1:8" ht="60" outlineLevel="1" x14ac:dyDescent="0.25">
      <c r="A600" s="19" t="s">
        <v>340</v>
      </c>
      <c r="B600" s="31" t="s">
        <v>333</v>
      </c>
      <c r="C600" s="31" t="s">
        <v>44</v>
      </c>
      <c r="D600" s="31" t="s">
        <v>341</v>
      </c>
      <c r="E600" s="34"/>
      <c r="F600" s="41">
        <f t="shared" ref="F600:H600" si="246">F601</f>
        <v>54189.4</v>
      </c>
      <c r="G600" s="41">
        <f t="shared" si="246"/>
        <v>56429.499999999993</v>
      </c>
      <c r="H600" s="41">
        <f t="shared" si="246"/>
        <v>58398.799999999996</v>
      </c>
    </row>
    <row r="601" spans="1:8" ht="45" outlineLevel="1" x14ac:dyDescent="0.25">
      <c r="A601" s="19" t="s">
        <v>20</v>
      </c>
      <c r="B601" s="31" t="s">
        <v>333</v>
      </c>
      <c r="C601" s="31" t="s">
        <v>44</v>
      </c>
      <c r="D601" s="31" t="s">
        <v>342</v>
      </c>
      <c r="E601" s="34"/>
      <c r="F601" s="41">
        <f>F602+F603+F604</f>
        <v>54189.4</v>
      </c>
      <c r="G601" s="41">
        <f t="shared" ref="G601:H601" si="247">G602+G603+G604</f>
        <v>56429.499999999993</v>
      </c>
      <c r="H601" s="41">
        <f t="shared" si="247"/>
        <v>58398.799999999996</v>
      </c>
    </row>
    <row r="602" spans="1:8" ht="75" outlineLevel="1" x14ac:dyDescent="0.25">
      <c r="A602" s="9" t="s">
        <v>339</v>
      </c>
      <c r="B602" s="31" t="s">
        <v>333</v>
      </c>
      <c r="C602" s="31" t="s">
        <v>44</v>
      </c>
      <c r="D602" s="31" t="s">
        <v>342</v>
      </c>
      <c r="E602" s="34">
        <v>100</v>
      </c>
      <c r="F602" s="41">
        <v>52617.9</v>
      </c>
      <c r="G602" s="41">
        <v>54722.7</v>
      </c>
      <c r="H602" s="45">
        <v>56911.6</v>
      </c>
    </row>
    <row r="603" spans="1:8" ht="30" outlineLevel="1" x14ac:dyDescent="0.25">
      <c r="A603" s="9" t="s">
        <v>22</v>
      </c>
      <c r="B603" s="31" t="s">
        <v>333</v>
      </c>
      <c r="C603" s="31" t="s">
        <v>44</v>
      </c>
      <c r="D603" s="31" t="s">
        <v>342</v>
      </c>
      <c r="E603" s="34">
        <v>200</v>
      </c>
      <c r="F603" s="41">
        <v>1341.4</v>
      </c>
      <c r="G603" s="41">
        <v>1476.7</v>
      </c>
      <c r="H603" s="45">
        <v>1257.0999999999999</v>
      </c>
    </row>
    <row r="604" spans="1:8" outlineLevel="1" x14ac:dyDescent="0.25">
      <c r="A604" s="19" t="s">
        <v>24</v>
      </c>
      <c r="B604" s="31" t="s">
        <v>333</v>
      </c>
      <c r="C604" s="31" t="s">
        <v>44</v>
      </c>
      <c r="D604" s="31" t="s">
        <v>342</v>
      </c>
      <c r="E604" s="34">
        <v>800</v>
      </c>
      <c r="F604" s="41">
        <v>230.1</v>
      </c>
      <c r="G604" s="41">
        <v>230.1</v>
      </c>
      <c r="H604" s="45">
        <v>230.1</v>
      </c>
    </row>
    <row r="605" spans="1:8" ht="75" outlineLevel="1" x14ac:dyDescent="0.25">
      <c r="A605" s="12" t="s">
        <v>150</v>
      </c>
      <c r="B605" s="31" t="s">
        <v>333</v>
      </c>
      <c r="C605" s="31" t="s">
        <v>44</v>
      </c>
      <c r="D605" s="31" t="s">
        <v>141</v>
      </c>
      <c r="E605" s="34"/>
      <c r="F605" s="41">
        <f t="shared" ref="F605:H608" si="248">F606</f>
        <v>129.4</v>
      </c>
      <c r="G605" s="41">
        <f t="shared" si="248"/>
        <v>170.6</v>
      </c>
      <c r="H605" s="41">
        <f t="shared" si="248"/>
        <v>106.5</v>
      </c>
    </row>
    <row r="606" spans="1:8" ht="45" outlineLevel="1" x14ac:dyDescent="0.25">
      <c r="A606" s="19" t="s">
        <v>343</v>
      </c>
      <c r="B606" s="31" t="s">
        <v>333</v>
      </c>
      <c r="C606" s="31" t="s">
        <v>44</v>
      </c>
      <c r="D606" s="31" t="s">
        <v>344</v>
      </c>
      <c r="E606" s="34"/>
      <c r="F606" s="41">
        <f t="shared" si="248"/>
        <v>129.4</v>
      </c>
      <c r="G606" s="41">
        <f t="shared" si="248"/>
        <v>170.6</v>
      </c>
      <c r="H606" s="41">
        <f t="shared" si="248"/>
        <v>106.5</v>
      </c>
    </row>
    <row r="607" spans="1:8" ht="60" outlineLevel="1" x14ac:dyDescent="0.25">
      <c r="A607" s="19" t="s">
        <v>345</v>
      </c>
      <c r="B607" s="31" t="s">
        <v>333</v>
      </c>
      <c r="C607" s="31" t="s">
        <v>44</v>
      </c>
      <c r="D607" s="31" t="s">
        <v>346</v>
      </c>
      <c r="E607" s="34"/>
      <c r="F607" s="41">
        <f t="shared" si="248"/>
        <v>129.4</v>
      </c>
      <c r="G607" s="41">
        <f t="shared" si="248"/>
        <v>170.6</v>
      </c>
      <c r="H607" s="41">
        <f t="shared" si="248"/>
        <v>106.5</v>
      </c>
    </row>
    <row r="608" spans="1:8" ht="60" outlineLevel="1" x14ac:dyDescent="0.25">
      <c r="A608" s="19" t="s">
        <v>347</v>
      </c>
      <c r="B608" s="31" t="s">
        <v>333</v>
      </c>
      <c r="C608" s="31" t="s">
        <v>44</v>
      </c>
      <c r="D608" s="31" t="s">
        <v>348</v>
      </c>
      <c r="E608" s="34"/>
      <c r="F608" s="41">
        <f t="shared" si="248"/>
        <v>129.4</v>
      </c>
      <c r="G608" s="41">
        <f t="shared" si="248"/>
        <v>170.6</v>
      </c>
      <c r="H608" s="41">
        <f t="shared" si="248"/>
        <v>106.5</v>
      </c>
    </row>
    <row r="609" spans="1:8" ht="30" outlineLevel="1" x14ac:dyDescent="0.25">
      <c r="A609" s="21" t="s">
        <v>22</v>
      </c>
      <c r="B609" s="31" t="s">
        <v>333</v>
      </c>
      <c r="C609" s="31" t="s">
        <v>44</v>
      </c>
      <c r="D609" s="31" t="s">
        <v>348</v>
      </c>
      <c r="E609" s="34">
        <v>200</v>
      </c>
      <c r="F609" s="41">
        <v>129.4</v>
      </c>
      <c r="G609" s="41">
        <v>170.6</v>
      </c>
      <c r="H609" s="45">
        <v>106.5</v>
      </c>
    </row>
    <row r="610" spans="1:8" outlineLevel="1" x14ac:dyDescent="0.25">
      <c r="A610" s="12" t="s">
        <v>136</v>
      </c>
      <c r="B610" s="31" t="s">
        <v>333</v>
      </c>
      <c r="C610" s="31" t="s">
        <v>137</v>
      </c>
      <c r="D610" s="31"/>
      <c r="E610" s="34"/>
      <c r="F610" s="41">
        <f>F611+F632</f>
        <v>17829.8</v>
      </c>
      <c r="G610" s="41">
        <f t="shared" ref="G610:H610" si="249">G611+G632</f>
        <v>8433.9</v>
      </c>
      <c r="H610" s="41">
        <f t="shared" si="249"/>
        <v>5266.3</v>
      </c>
    </row>
    <row r="611" spans="1:8" outlineLevel="1" x14ac:dyDescent="0.25">
      <c r="A611" s="12" t="s">
        <v>272</v>
      </c>
      <c r="B611" s="31" t="s">
        <v>333</v>
      </c>
      <c r="C611" s="31" t="s">
        <v>273</v>
      </c>
      <c r="D611" s="31"/>
      <c r="E611" s="34"/>
      <c r="F611" s="41">
        <f>F612+F627</f>
        <v>17828</v>
      </c>
      <c r="G611" s="41">
        <f t="shared" ref="G611:H611" si="250">G612+G627</f>
        <v>8432.1</v>
      </c>
      <c r="H611" s="41">
        <f t="shared" si="250"/>
        <v>5264.5</v>
      </c>
    </row>
    <row r="612" spans="1:8" ht="45" outlineLevel="1" x14ac:dyDescent="0.25">
      <c r="A612" s="12" t="s">
        <v>206</v>
      </c>
      <c r="B612" s="31" t="s">
        <v>333</v>
      </c>
      <c r="C612" s="31" t="s">
        <v>273</v>
      </c>
      <c r="D612" s="31" t="s">
        <v>207</v>
      </c>
      <c r="E612" s="34"/>
      <c r="F612" s="41">
        <f>F613+F619+F623</f>
        <v>12158.3</v>
      </c>
      <c r="G612" s="41">
        <f t="shared" ref="G612:H612" si="251">G613+G619+G623</f>
        <v>955.6</v>
      </c>
      <c r="H612" s="41">
        <f t="shared" si="251"/>
        <v>596.6</v>
      </c>
    </row>
    <row r="613" spans="1:8" ht="45" outlineLevel="1" x14ac:dyDescent="0.25">
      <c r="A613" s="12" t="s">
        <v>274</v>
      </c>
      <c r="B613" s="31" t="s">
        <v>333</v>
      </c>
      <c r="C613" s="31" t="s">
        <v>273</v>
      </c>
      <c r="D613" s="31" t="s">
        <v>275</v>
      </c>
      <c r="E613" s="34"/>
      <c r="F613" s="41">
        <f>F614</f>
        <v>6280</v>
      </c>
      <c r="G613" s="41">
        <f t="shared" ref="G613:H615" si="252">G614</f>
        <v>0</v>
      </c>
      <c r="H613" s="41">
        <f t="shared" si="252"/>
        <v>0</v>
      </c>
    </row>
    <row r="614" spans="1:8" ht="45" outlineLevel="1" x14ac:dyDescent="0.25">
      <c r="A614" s="8" t="s">
        <v>349</v>
      </c>
      <c r="B614" s="31" t="s">
        <v>333</v>
      </c>
      <c r="C614" s="31" t="s">
        <v>273</v>
      </c>
      <c r="D614" s="31" t="s">
        <v>350</v>
      </c>
      <c r="E614" s="34"/>
      <c r="F614" s="41">
        <f>F615</f>
        <v>6280</v>
      </c>
      <c r="G614" s="41">
        <f t="shared" si="252"/>
        <v>0</v>
      </c>
      <c r="H614" s="41">
        <f t="shared" si="252"/>
        <v>0</v>
      </c>
    </row>
    <row r="615" spans="1:8" ht="30" outlineLevel="1" x14ac:dyDescent="0.25">
      <c r="A615" s="8" t="s">
        <v>351</v>
      </c>
      <c r="B615" s="31" t="s">
        <v>333</v>
      </c>
      <c r="C615" s="31" t="s">
        <v>273</v>
      </c>
      <c r="D615" s="31" t="s">
        <v>352</v>
      </c>
      <c r="E615" s="34"/>
      <c r="F615" s="41">
        <f>F616</f>
        <v>6280</v>
      </c>
      <c r="G615" s="41">
        <f t="shared" si="252"/>
        <v>0</v>
      </c>
      <c r="H615" s="41">
        <f t="shared" si="252"/>
        <v>0</v>
      </c>
    </row>
    <row r="616" spans="1:8" outlineLevel="1" x14ac:dyDescent="0.25">
      <c r="A616" s="8" t="s">
        <v>24</v>
      </c>
      <c r="B616" s="31" t="s">
        <v>333</v>
      </c>
      <c r="C616" s="31" t="s">
        <v>273</v>
      </c>
      <c r="D616" s="31" t="s">
        <v>352</v>
      </c>
      <c r="E616" s="34">
        <v>800</v>
      </c>
      <c r="F616" s="41">
        <v>6280</v>
      </c>
      <c r="G616" s="41">
        <v>0</v>
      </c>
      <c r="H616" s="45">
        <v>0</v>
      </c>
    </row>
    <row r="617" spans="1:8" ht="60" outlineLevel="1" x14ac:dyDescent="0.25">
      <c r="A617" s="12" t="s">
        <v>334</v>
      </c>
      <c r="B617" s="31" t="s">
        <v>333</v>
      </c>
      <c r="C617" s="31" t="s">
        <v>273</v>
      </c>
      <c r="D617" s="31" t="s">
        <v>335</v>
      </c>
      <c r="E617" s="34"/>
      <c r="F617" s="41">
        <f t="shared" ref="F617:H619" si="253">F618</f>
        <v>714</v>
      </c>
      <c r="G617" s="41">
        <f t="shared" si="253"/>
        <v>955.6</v>
      </c>
      <c r="H617" s="41">
        <f t="shared" si="253"/>
        <v>596.6</v>
      </c>
    </row>
    <row r="618" spans="1:8" ht="60" outlineLevel="1" x14ac:dyDescent="0.25">
      <c r="A618" s="12" t="s">
        <v>336</v>
      </c>
      <c r="B618" s="31" t="s">
        <v>333</v>
      </c>
      <c r="C618" s="31" t="s">
        <v>273</v>
      </c>
      <c r="D618" s="31" t="s">
        <v>337</v>
      </c>
      <c r="E618" s="34"/>
      <c r="F618" s="41">
        <f t="shared" si="253"/>
        <v>714</v>
      </c>
      <c r="G618" s="41">
        <f t="shared" si="253"/>
        <v>955.6</v>
      </c>
      <c r="H618" s="41">
        <f t="shared" si="253"/>
        <v>596.6</v>
      </c>
    </row>
    <row r="619" spans="1:8" outlineLevel="1" x14ac:dyDescent="0.25">
      <c r="A619" s="12" t="s">
        <v>353</v>
      </c>
      <c r="B619" s="31" t="s">
        <v>333</v>
      </c>
      <c r="C619" s="31" t="s">
        <v>273</v>
      </c>
      <c r="D619" s="31" t="s">
        <v>354</v>
      </c>
      <c r="E619" s="34"/>
      <c r="F619" s="41">
        <f>F620</f>
        <v>714</v>
      </c>
      <c r="G619" s="41">
        <f t="shared" si="253"/>
        <v>955.6</v>
      </c>
      <c r="H619" s="41">
        <f t="shared" si="253"/>
        <v>596.6</v>
      </c>
    </row>
    <row r="620" spans="1:8" ht="30" outlineLevel="1" x14ac:dyDescent="0.25">
      <c r="A620" s="21" t="s">
        <v>22</v>
      </c>
      <c r="B620" s="31" t="s">
        <v>333</v>
      </c>
      <c r="C620" s="31" t="s">
        <v>273</v>
      </c>
      <c r="D620" s="31" t="s">
        <v>354</v>
      </c>
      <c r="E620" s="34">
        <v>200</v>
      </c>
      <c r="F620" s="41">
        <v>714</v>
      </c>
      <c r="G620" s="41">
        <v>955.6</v>
      </c>
      <c r="H620" s="45">
        <v>596.6</v>
      </c>
    </row>
    <row r="621" spans="1:8" ht="45" outlineLevel="1" x14ac:dyDescent="0.25">
      <c r="A621" s="21" t="s">
        <v>355</v>
      </c>
      <c r="B621" s="31" t="s">
        <v>333</v>
      </c>
      <c r="C621" s="31" t="s">
        <v>273</v>
      </c>
      <c r="D621" s="31" t="s">
        <v>356</v>
      </c>
      <c r="E621" s="34"/>
      <c r="F621" s="41">
        <f t="shared" ref="F621:H623" si="254">F622</f>
        <v>5164.3</v>
      </c>
      <c r="G621" s="41">
        <f t="shared" si="254"/>
        <v>0</v>
      </c>
      <c r="H621" s="41">
        <f t="shared" si="254"/>
        <v>0</v>
      </c>
    </row>
    <row r="622" spans="1:8" ht="60" outlineLevel="1" x14ac:dyDescent="0.25">
      <c r="A622" s="21" t="s">
        <v>357</v>
      </c>
      <c r="B622" s="31" t="s">
        <v>333</v>
      </c>
      <c r="C622" s="31" t="s">
        <v>273</v>
      </c>
      <c r="D622" s="31" t="s">
        <v>358</v>
      </c>
      <c r="E622" s="34"/>
      <c r="F622" s="41">
        <f t="shared" si="254"/>
        <v>5164.3</v>
      </c>
      <c r="G622" s="41">
        <f t="shared" si="254"/>
        <v>0</v>
      </c>
      <c r="H622" s="41">
        <f t="shared" si="254"/>
        <v>0</v>
      </c>
    </row>
    <row r="623" spans="1:8" ht="30" outlineLevel="1" x14ac:dyDescent="0.25">
      <c r="A623" s="21" t="s">
        <v>359</v>
      </c>
      <c r="B623" s="31" t="s">
        <v>333</v>
      </c>
      <c r="C623" s="31" t="s">
        <v>273</v>
      </c>
      <c r="D623" s="31" t="s">
        <v>360</v>
      </c>
      <c r="E623" s="34"/>
      <c r="F623" s="41">
        <f t="shared" si="254"/>
        <v>5164.3</v>
      </c>
      <c r="G623" s="41">
        <f t="shared" si="254"/>
        <v>0</v>
      </c>
      <c r="H623" s="41">
        <f t="shared" si="254"/>
        <v>0</v>
      </c>
    </row>
    <row r="624" spans="1:8" ht="30" outlineLevel="1" x14ac:dyDescent="0.25">
      <c r="A624" s="21" t="s">
        <v>65</v>
      </c>
      <c r="B624" s="31" t="s">
        <v>333</v>
      </c>
      <c r="C624" s="31" t="s">
        <v>273</v>
      </c>
      <c r="D624" s="31" t="s">
        <v>360</v>
      </c>
      <c r="E624" s="34">
        <v>400</v>
      </c>
      <c r="F624" s="41">
        <v>5164.3</v>
      </c>
      <c r="G624" s="41">
        <v>0</v>
      </c>
      <c r="H624" s="45">
        <v>0</v>
      </c>
    </row>
    <row r="625" spans="1:8" ht="75" outlineLevel="1" x14ac:dyDescent="0.25">
      <c r="A625" s="12" t="s">
        <v>150</v>
      </c>
      <c r="B625" s="31" t="s">
        <v>333</v>
      </c>
      <c r="C625" s="31" t="s">
        <v>273</v>
      </c>
      <c r="D625" s="31" t="s">
        <v>141</v>
      </c>
      <c r="E625" s="34"/>
      <c r="F625" s="41">
        <f t="shared" ref="F625:H628" si="255">F626</f>
        <v>5669.7</v>
      </c>
      <c r="G625" s="41">
        <f t="shared" si="255"/>
        <v>7476.5</v>
      </c>
      <c r="H625" s="41">
        <f t="shared" si="255"/>
        <v>4667.8999999999996</v>
      </c>
    </row>
    <row r="626" spans="1:8" ht="30" outlineLevel="1" x14ac:dyDescent="0.25">
      <c r="A626" s="21" t="s">
        <v>361</v>
      </c>
      <c r="B626" s="31" t="s">
        <v>333</v>
      </c>
      <c r="C626" s="31" t="s">
        <v>273</v>
      </c>
      <c r="D626" s="31" t="s">
        <v>362</v>
      </c>
      <c r="E626" s="34"/>
      <c r="F626" s="41">
        <f t="shared" si="255"/>
        <v>5669.7</v>
      </c>
      <c r="G626" s="41">
        <f t="shared" si="255"/>
        <v>7476.5</v>
      </c>
      <c r="H626" s="41">
        <f t="shared" si="255"/>
        <v>4667.8999999999996</v>
      </c>
    </row>
    <row r="627" spans="1:8" ht="45" outlineLevel="1" x14ac:dyDescent="0.25">
      <c r="A627" s="21" t="s">
        <v>363</v>
      </c>
      <c r="B627" s="31" t="s">
        <v>333</v>
      </c>
      <c r="C627" s="31" t="s">
        <v>273</v>
      </c>
      <c r="D627" s="31" t="s">
        <v>364</v>
      </c>
      <c r="E627" s="34"/>
      <c r="F627" s="41">
        <f t="shared" si="255"/>
        <v>5669.7</v>
      </c>
      <c r="G627" s="41">
        <f t="shared" si="255"/>
        <v>7476.5</v>
      </c>
      <c r="H627" s="41">
        <f t="shared" si="255"/>
        <v>4667.8999999999996</v>
      </c>
    </row>
    <row r="628" spans="1:8" ht="75" outlineLevel="1" x14ac:dyDescent="0.25">
      <c r="A628" s="21" t="s">
        <v>365</v>
      </c>
      <c r="B628" s="31" t="s">
        <v>333</v>
      </c>
      <c r="C628" s="31" t="s">
        <v>273</v>
      </c>
      <c r="D628" s="31" t="s">
        <v>366</v>
      </c>
      <c r="E628" s="34"/>
      <c r="F628" s="41">
        <f t="shared" si="255"/>
        <v>5669.7</v>
      </c>
      <c r="G628" s="41">
        <f t="shared" si="255"/>
        <v>7476.5</v>
      </c>
      <c r="H628" s="41">
        <f t="shared" si="255"/>
        <v>4667.8999999999996</v>
      </c>
    </row>
    <row r="629" spans="1:8" ht="30" outlineLevel="1" x14ac:dyDescent="0.25">
      <c r="A629" s="21" t="s">
        <v>22</v>
      </c>
      <c r="B629" s="31" t="s">
        <v>333</v>
      </c>
      <c r="C629" s="31" t="s">
        <v>273</v>
      </c>
      <c r="D629" s="31" t="s">
        <v>366</v>
      </c>
      <c r="E629" s="34">
        <v>200</v>
      </c>
      <c r="F629" s="41">
        <v>5669.7</v>
      </c>
      <c r="G629" s="41">
        <v>7476.5</v>
      </c>
      <c r="H629" s="45">
        <v>4667.8999999999996</v>
      </c>
    </row>
    <row r="630" spans="1:8" ht="30" outlineLevel="1" x14ac:dyDescent="0.25">
      <c r="A630" s="9" t="s">
        <v>163</v>
      </c>
      <c r="B630" s="31" t="s">
        <v>333</v>
      </c>
      <c r="C630" s="31" t="s">
        <v>164</v>
      </c>
      <c r="D630" s="31"/>
      <c r="E630" s="34"/>
      <c r="F630" s="41">
        <f t="shared" ref="F630:H634" si="256">F631</f>
        <v>1.8</v>
      </c>
      <c r="G630" s="41">
        <f t="shared" si="256"/>
        <v>1.8</v>
      </c>
      <c r="H630" s="41">
        <f t="shared" si="256"/>
        <v>1.8</v>
      </c>
    </row>
    <row r="631" spans="1:8" ht="45" outlineLevel="1" x14ac:dyDescent="0.25">
      <c r="A631" s="12" t="s">
        <v>206</v>
      </c>
      <c r="B631" s="31" t="s">
        <v>333</v>
      </c>
      <c r="C631" s="31" t="s">
        <v>164</v>
      </c>
      <c r="D631" s="31" t="s">
        <v>207</v>
      </c>
      <c r="E631" s="34"/>
      <c r="F631" s="41">
        <f t="shared" si="256"/>
        <v>1.8</v>
      </c>
      <c r="G631" s="41">
        <f t="shared" si="256"/>
        <v>1.8</v>
      </c>
      <c r="H631" s="41">
        <f t="shared" si="256"/>
        <v>1.8</v>
      </c>
    </row>
    <row r="632" spans="1:8" ht="60" outlineLevel="1" x14ac:dyDescent="0.25">
      <c r="A632" s="12" t="s">
        <v>367</v>
      </c>
      <c r="B632" s="31" t="s">
        <v>333</v>
      </c>
      <c r="C632" s="31" t="s">
        <v>164</v>
      </c>
      <c r="D632" s="31" t="s">
        <v>335</v>
      </c>
      <c r="E632" s="34"/>
      <c r="F632" s="41">
        <f t="shared" si="256"/>
        <v>1.8</v>
      </c>
      <c r="G632" s="41">
        <f t="shared" si="256"/>
        <v>1.8</v>
      </c>
      <c r="H632" s="41">
        <f t="shared" si="256"/>
        <v>1.8</v>
      </c>
    </row>
    <row r="633" spans="1:8" ht="60" outlineLevel="1" x14ac:dyDescent="0.25">
      <c r="A633" s="12" t="s">
        <v>336</v>
      </c>
      <c r="B633" s="31" t="s">
        <v>333</v>
      </c>
      <c r="C633" s="31" t="s">
        <v>164</v>
      </c>
      <c r="D633" s="31" t="s">
        <v>337</v>
      </c>
      <c r="E633" s="34"/>
      <c r="F633" s="41">
        <f t="shared" si="256"/>
        <v>1.8</v>
      </c>
      <c r="G633" s="41">
        <f t="shared" si="256"/>
        <v>1.8</v>
      </c>
      <c r="H633" s="41">
        <f t="shared" si="256"/>
        <v>1.8</v>
      </c>
    </row>
    <row r="634" spans="1:8" ht="150" outlineLevel="1" x14ac:dyDescent="0.25">
      <c r="A634" s="20" t="s">
        <v>368</v>
      </c>
      <c r="B634" s="31" t="s">
        <v>333</v>
      </c>
      <c r="C634" s="31" t="s">
        <v>164</v>
      </c>
      <c r="D634" s="31" t="s">
        <v>369</v>
      </c>
      <c r="E634" s="34"/>
      <c r="F634" s="41">
        <f t="shared" si="256"/>
        <v>1.8</v>
      </c>
      <c r="G634" s="41">
        <f t="shared" si="256"/>
        <v>1.8</v>
      </c>
      <c r="H634" s="41">
        <f t="shared" si="256"/>
        <v>1.8</v>
      </c>
    </row>
    <row r="635" spans="1:8" ht="30" outlineLevel="1" x14ac:dyDescent="0.25">
      <c r="A635" s="21" t="s">
        <v>22</v>
      </c>
      <c r="B635" s="31" t="s">
        <v>333</v>
      </c>
      <c r="C635" s="31" t="s">
        <v>164</v>
      </c>
      <c r="D635" s="31" t="s">
        <v>369</v>
      </c>
      <c r="E635" s="34">
        <v>200</v>
      </c>
      <c r="F635" s="41">
        <v>1.8</v>
      </c>
      <c r="G635" s="41">
        <v>1.8</v>
      </c>
      <c r="H635" s="45">
        <v>1.8</v>
      </c>
    </row>
    <row r="636" spans="1:8" outlineLevel="1" x14ac:dyDescent="0.25">
      <c r="A636" s="12" t="s">
        <v>186</v>
      </c>
      <c r="B636" s="31" t="s">
        <v>333</v>
      </c>
      <c r="C636" s="31" t="s">
        <v>187</v>
      </c>
      <c r="D636" s="31"/>
      <c r="E636" s="34"/>
      <c r="F636" s="41">
        <f>F637+F647</f>
        <v>90818.099999999991</v>
      </c>
      <c r="G636" s="41">
        <f t="shared" ref="G636:H636" si="257">G637+G647</f>
        <v>107457.5</v>
      </c>
      <c r="H636" s="41">
        <f t="shared" si="257"/>
        <v>28851.5</v>
      </c>
    </row>
    <row r="637" spans="1:8" outlineLevel="1" x14ac:dyDescent="0.25">
      <c r="A637" s="12" t="s">
        <v>192</v>
      </c>
      <c r="B637" s="31" t="s">
        <v>333</v>
      </c>
      <c r="C637" s="31" t="s">
        <v>193</v>
      </c>
      <c r="D637" s="31"/>
      <c r="E637" s="34"/>
      <c r="F637" s="41">
        <f t="shared" ref="F637:H637" si="258">F638</f>
        <v>35039</v>
      </c>
      <c r="G637" s="41">
        <f t="shared" si="258"/>
        <v>35040</v>
      </c>
      <c r="H637" s="41">
        <f t="shared" si="258"/>
        <v>25500</v>
      </c>
    </row>
    <row r="638" spans="1:8" ht="45" outlineLevel="1" x14ac:dyDescent="0.25">
      <c r="A638" s="12" t="s">
        <v>206</v>
      </c>
      <c r="B638" s="31" t="s">
        <v>333</v>
      </c>
      <c r="C638" s="31" t="s">
        <v>193</v>
      </c>
      <c r="D638" s="31" t="s">
        <v>207</v>
      </c>
      <c r="E638" s="34"/>
      <c r="F638" s="41">
        <f>F639+F643</f>
        <v>35039</v>
      </c>
      <c r="G638" s="41">
        <f t="shared" ref="G638:H638" si="259">G639+G643</f>
        <v>35040</v>
      </c>
      <c r="H638" s="41">
        <f t="shared" si="259"/>
        <v>25500</v>
      </c>
    </row>
    <row r="639" spans="1:8" ht="30" outlineLevel="1" x14ac:dyDescent="0.25">
      <c r="A639" s="12" t="s">
        <v>370</v>
      </c>
      <c r="B639" s="31" t="s">
        <v>333</v>
      </c>
      <c r="C639" s="31" t="s">
        <v>193</v>
      </c>
      <c r="D639" s="31" t="s">
        <v>371</v>
      </c>
      <c r="E639" s="34"/>
      <c r="F639" s="41">
        <f t="shared" ref="F639:H641" si="260">F640</f>
        <v>9539</v>
      </c>
      <c r="G639" s="41">
        <f t="shared" si="260"/>
        <v>9540</v>
      </c>
      <c r="H639" s="41">
        <f t="shared" si="260"/>
        <v>0</v>
      </c>
    </row>
    <row r="640" spans="1:8" ht="60" outlineLevel="1" x14ac:dyDescent="0.25">
      <c r="A640" s="12" t="s">
        <v>372</v>
      </c>
      <c r="B640" s="31" t="s">
        <v>333</v>
      </c>
      <c r="C640" s="31" t="s">
        <v>193</v>
      </c>
      <c r="D640" s="31" t="s">
        <v>373</v>
      </c>
      <c r="E640" s="34"/>
      <c r="F640" s="41">
        <f t="shared" si="260"/>
        <v>9539</v>
      </c>
      <c r="G640" s="41">
        <f t="shared" si="260"/>
        <v>9540</v>
      </c>
      <c r="H640" s="41">
        <f t="shared" si="260"/>
        <v>0</v>
      </c>
    </row>
    <row r="641" spans="1:8" ht="30" outlineLevel="1" x14ac:dyDescent="0.25">
      <c r="A641" s="12" t="s">
        <v>374</v>
      </c>
      <c r="B641" s="31" t="s">
        <v>333</v>
      </c>
      <c r="C641" s="31" t="s">
        <v>193</v>
      </c>
      <c r="D641" s="31" t="s">
        <v>375</v>
      </c>
      <c r="E641" s="34"/>
      <c r="F641" s="41">
        <f t="shared" si="260"/>
        <v>9539</v>
      </c>
      <c r="G641" s="41">
        <f t="shared" si="260"/>
        <v>9540</v>
      </c>
      <c r="H641" s="41">
        <f t="shared" si="260"/>
        <v>0</v>
      </c>
    </row>
    <row r="642" spans="1:8" ht="30" outlineLevel="1" x14ac:dyDescent="0.25">
      <c r="A642" s="9" t="s">
        <v>23</v>
      </c>
      <c r="B642" s="31" t="s">
        <v>333</v>
      </c>
      <c r="C642" s="31" t="s">
        <v>193</v>
      </c>
      <c r="D642" s="31" t="s">
        <v>375</v>
      </c>
      <c r="E642" s="34">
        <v>300</v>
      </c>
      <c r="F642" s="41">
        <v>9539</v>
      </c>
      <c r="G642" s="41">
        <v>9540</v>
      </c>
      <c r="H642" s="45">
        <v>0</v>
      </c>
    </row>
    <row r="643" spans="1:8" ht="45" outlineLevel="1" x14ac:dyDescent="0.25">
      <c r="A643" s="20" t="s">
        <v>355</v>
      </c>
      <c r="B643" s="31" t="s">
        <v>333</v>
      </c>
      <c r="C643" s="31" t="s">
        <v>193</v>
      </c>
      <c r="D643" s="31" t="s">
        <v>356</v>
      </c>
      <c r="E643" s="34"/>
      <c r="F643" s="41">
        <f t="shared" ref="F643:H645" si="261">F644</f>
        <v>25500</v>
      </c>
      <c r="G643" s="41">
        <f t="shared" si="261"/>
        <v>25500</v>
      </c>
      <c r="H643" s="41">
        <f t="shared" si="261"/>
        <v>25500</v>
      </c>
    </row>
    <row r="644" spans="1:8" ht="45" outlineLevel="1" x14ac:dyDescent="0.25">
      <c r="A644" s="20" t="s">
        <v>376</v>
      </c>
      <c r="B644" s="31" t="s">
        <v>333</v>
      </c>
      <c r="C644" s="31" t="s">
        <v>193</v>
      </c>
      <c r="D644" s="31" t="s">
        <v>377</v>
      </c>
      <c r="E644" s="34"/>
      <c r="F644" s="41">
        <f t="shared" si="261"/>
        <v>25500</v>
      </c>
      <c r="G644" s="41">
        <f t="shared" si="261"/>
        <v>25500</v>
      </c>
      <c r="H644" s="41">
        <f t="shared" si="261"/>
        <v>25500</v>
      </c>
    </row>
    <row r="645" spans="1:8" ht="105" outlineLevel="1" x14ac:dyDescent="0.25">
      <c r="A645" s="20" t="s">
        <v>378</v>
      </c>
      <c r="B645" s="31" t="s">
        <v>333</v>
      </c>
      <c r="C645" s="31" t="s">
        <v>193</v>
      </c>
      <c r="D645" s="46" t="s">
        <v>379</v>
      </c>
      <c r="E645" s="34"/>
      <c r="F645" s="41">
        <f t="shared" si="261"/>
        <v>25500</v>
      </c>
      <c r="G645" s="41">
        <f t="shared" si="261"/>
        <v>25500</v>
      </c>
      <c r="H645" s="41">
        <f t="shared" si="261"/>
        <v>25500</v>
      </c>
    </row>
    <row r="646" spans="1:8" ht="30" outlineLevel="1" x14ac:dyDescent="0.25">
      <c r="A646" s="9" t="s">
        <v>23</v>
      </c>
      <c r="B646" s="31" t="s">
        <v>333</v>
      </c>
      <c r="C646" s="31" t="s">
        <v>193</v>
      </c>
      <c r="D646" s="46" t="s">
        <v>379</v>
      </c>
      <c r="E646" s="34">
        <v>300</v>
      </c>
      <c r="F646" s="41">
        <v>25500</v>
      </c>
      <c r="G646" s="41">
        <v>25500</v>
      </c>
      <c r="H646" s="45">
        <v>25500</v>
      </c>
    </row>
    <row r="647" spans="1:8" outlineLevel="1" x14ac:dyDescent="0.25">
      <c r="A647" s="12" t="s">
        <v>204</v>
      </c>
      <c r="B647" s="31" t="s">
        <v>333</v>
      </c>
      <c r="C647" s="31" t="s">
        <v>205</v>
      </c>
      <c r="D647" s="31"/>
      <c r="E647" s="31"/>
      <c r="F647" s="41">
        <f t="shared" ref="F647:H649" si="262">F648</f>
        <v>55779.099999999991</v>
      </c>
      <c r="G647" s="41">
        <f t="shared" si="262"/>
        <v>72417.5</v>
      </c>
      <c r="H647" s="41">
        <f t="shared" si="262"/>
        <v>3351.5</v>
      </c>
    </row>
    <row r="648" spans="1:8" ht="45" outlineLevel="1" x14ac:dyDescent="0.25">
      <c r="A648" s="12" t="s">
        <v>206</v>
      </c>
      <c r="B648" s="31" t="s">
        <v>333</v>
      </c>
      <c r="C648" s="31" t="s">
        <v>205</v>
      </c>
      <c r="D648" s="31" t="s">
        <v>207</v>
      </c>
      <c r="E648" s="31"/>
      <c r="F648" s="41">
        <f t="shared" si="262"/>
        <v>55779.099999999991</v>
      </c>
      <c r="G648" s="41">
        <f t="shared" si="262"/>
        <v>72417.5</v>
      </c>
      <c r="H648" s="41">
        <f t="shared" si="262"/>
        <v>3351.5</v>
      </c>
    </row>
    <row r="649" spans="1:8" ht="75" outlineLevel="1" x14ac:dyDescent="0.25">
      <c r="A649" s="9" t="s">
        <v>208</v>
      </c>
      <c r="B649" s="31" t="s">
        <v>333</v>
      </c>
      <c r="C649" s="31" t="s">
        <v>205</v>
      </c>
      <c r="D649" s="24" t="s">
        <v>209</v>
      </c>
      <c r="E649" s="31"/>
      <c r="F649" s="41">
        <f t="shared" si="262"/>
        <v>55779.099999999991</v>
      </c>
      <c r="G649" s="41">
        <f t="shared" si="262"/>
        <v>72417.5</v>
      </c>
      <c r="H649" s="41">
        <f t="shared" si="262"/>
        <v>3351.5</v>
      </c>
    </row>
    <row r="650" spans="1:8" ht="75" outlineLevel="1" x14ac:dyDescent="0.25">
      <c r="A650" s="19" t="s">
        <v>210</v>
      </c>
      <c r="B650" s="31" t="s">
        <v>333</v>
      </c>
      <c r="C650" s="31" t="s">
        <v>205</v>
      </c>
      <c r="D650" s="24" t="s">
        <v>211</v>
      </c>
      <c r="E650" s="31"/>
      <c r="F650" s="41">
        <f>F651+F655+F653</f>
        <v>55779.099999999991</v>
      </c>
      <c r="G650" s="41">
        <f t="shared" ref="G650:H650" si="263">G651+G655+G653</f>
        <v>72417.5</v>
      </c>
      <c r="H650" s="41">
        <f t="shared" si="263"/>
        <v>3351.5</v>
      </c>
    </row>
    <row r="651" spans="1:8" ht="90" outlineLevel="1" x14ac:dyDescent="0.25">
      <c r="A651" s="20" t="s">
        <v>380</v>
      </c>
      <c r="B651" s="31" t="s">
        <v>333</v>
      </c>
      <c r="C651" s="31" t="s">
        <v>205</v>
      </c>
      <c r="D651" s="24" t="s">
        <v>381</v>
      </c>
      <c r="E651" s="31"/>
      <c r="F651" s="41">
        <f t="shared" ref="F651:H651" si="264">F652</f>
        <v>332.7</v>
      </c>
      <c r="G651" s="41">
        <f t="shared" si="264"/>
        <v>431.9</v>
      </c>
      <c r="H651" s="41">
        <f t="shared" si="264"/>
        <v>20</v>
      </c>
    </row>
    <row r="652" spans="1:8" ht="30" outlineLevel="1" x14ac:dyDescent="0.25">
      <c r="A652" s="9" t="s">
        <v>22</v>
      </c>
      <c r="B652" s="31" t="s">
        <v>333</v>
      </c>
      <c r="C652" s="31" t="s">
        <v>205</v>
      </c>
      <c r="D652" s="24" t="s">
        <v>381</v>
      </c>
      <c r="E652" s="31" t="s">
        <v>34</v>
      </c>
      <c r="F652" s="41">
        <v>332.7</v>
      </c>
      <c r="G652" s="41">
        <v>431.9</v>
      </c>
      <c r="H652" s="45">
        <v>20</v>
      </c>
    </row>
    <row r="653" spans="1:8" ht="105" outlineLevel="1" x14ac:dyDescent="0.25">
      <c r="A653" s="9" t="s">
        <v>382</v>
      </c>
      <c r="B653" s="31" t="s">
        <v>333</v>
      </c>
      <c r="C653" s="31" t="s">
        <v>205</v>
      </c>
      <c r="D653" s="24" t="s">
        <v>383</v>
      </c>
      <c r="E653" s="31"/>
      <c r="F653" s="41">
        <f>F654</f>
        <v>22131.200000000001</v>
      </c>
      <c r="G653" s="41">
        <v>0</v>
      </c>
      <c r="H653" s="45">
        <v>0</v>
      </c>
    </row>
    <row r="654" spans="1:8" ht="30" outlineLevel="1" x14ac:dyDescent="0.25">
      <c r="A654" s="21" t="s">
        <v>65</v>
      </c>
      <c r="B654" s="31" t="s">
        <v>333</v>
      </c>
      <c r="C654" s="31" t="s">
        <v>205</v>
      </c>
      <c r="D654" s="24" t="s">
        <v>383</v>
      </c>
      <c r="E654" s="31" t="s">
        <v>384</v>
      </c>
      <c r="F654" s="41">
        <v>22131.200000000001</v>
      </c>
      <c r="G654" s="41">
        <v>0</v>
      </c>
      <c r="H654" s="45">
        <v>0</v>
      </c>
    </row>
    <row r="655" spans="1:8" ht="60" outlineLevel="1" x14ac:dyDescent="0.25">
      <c r="A655" s="21" t="s">
        <v>385</v>
      </c>
      <c r="B655" s="31" t="s">
        <v>333</v>
      </c>
      <c r="C655" s="31" t="s">
        <v>205</v>
      </c>
      <c r="D655" s="24" t="s">
        <v>386</v>
      </c>
      <c r="E655" s="31"/>
      <c r="F655" s="41">
        <f>F656</f>
        <v>33315.199999999997</v>
      </c>
      <c r="G655" s="41">
        <f t="shared" ref="G655:H655" si="265">G656</f>
        <v>71985.600000000006</v>
      </c>
      <c r="H655" s="41">
        <f t="shared" si="265"/>
        <v>3331.5</v>
      </c>
    </row>
    <row r="656" spans="1:8" ht="30" outlineLevel="1" x14ac:dyDescent="0.25">
      <c r="A656" s="21" t="s">
        <v>65</v>
      </c>
      <c r="B656" s="31" t="s">
        <v>333</v>
      </c>
      <c r="C656" s="31" t="s">
        <v>205</v>
      </c>
      <c r="D656" s="24" t="s">
        <v>386</v>
      </c>
      <c r="E656" s="31" t="s">
        <v>384</v>
      </c>
      <c r="F656" s="41">
        <v>33315.199999999997</v>
      </c>
      <c r="G656" s="41">
        <v>71985.600000000006</v>
      </c>
      <c r="H656" s="45">
        <v>3331.5</v>
      </c>
    </row>
    <row r="658" spans="1:8" ht="28.5" x14ac:dyDescent="0.25">
      <c r="A658" s="18" t="s">
        <v>598</v>
      </c>
      <c r="B658" s="23" t="s">
        <v>599</v>
      </c>
      <c r="C658" s="24" t="s">
        <v>8</v>
      </c>
      <c r="D658" s="23"/>
      <c r="E658" s="25"/>
      <c r="F658" s="81">
        <f>F659</f>
        <v>28714.799999999999</v>
      </c>
      <c r="G658" s="81">
        <f t="shared" ref="G658:H661" si="266">G659</f>
        <v>29875.800000000003</v>
      </c>
      <c r="H658" s="81">
        <f t="shared" si="266"/>
        <v>30855.399999999998</v>
      </c>
    </row>
    <row r="659" spans="1:8" outlineLevel="1" x14ac:dyDescent="0.25">
      <c r="A659" s="9" t="s">
        <v>9</v>
      </c>
      <c r="B659" s="24" t="s">
        <v>599</v>
      </c>
      <c r="C659" s="24" t="s">
        <v>10</v>
      </c>
      <c r="D659" s="24"/>
      <c r="E659" s="25"/>
      <c r="F659" s="30">
        <f>F660</f>
        <v>28714.799999999999</v>
      </c>
      <c r="G659" s="30">
        <f t="shared" si="266"/>
        <v>29875.800000000003</v>
      </c>
      <c r="H659" s="30">
        <f t="shared" si="266"/>
        <v>30855.399999999998</v>
      </c>
    </row>
    <row r="660" spans="1:8" ht="45" outlineLevel="1" x14ac:dyDescent="0.25">
      <c r="A660" s="9" t="s">
        <v>600</v>
      </c>
      <c r="B660" s="24" t="s">
        <v>599</v>
      </c>
      <c r="C660" s="24" t="s">
        <v>407</v>
      </c>
      <c r="D660" s="24"/>
      <c r="E660" s="25"/>
      <c r="F660" s="30">
        <f>F661</f>
        <v>28714.799999999999</v>
      </c>
      <c r="G660" s="30">
        <f t="shared" si="266"/>
        <v>29875.800000000003</v>
      </c>
      <c r="H660" s="30">
        <f t="shared" si="266"/>
        <v>30855.399999999998</v>
      </c>
    </row>
    <row r="661" spans="1:8" outlineLevel="1" x14ac:dyDescent="0.25">
      <c r="A661" s="9" t="s">
        <v>13</v>
      </c>
      <c r="B661" s="24" t="s">
        <v>599</v>
      </c>
      <c r="C661" s="24" t="s">
        <v>407</v>
      </c>
      <c r="D661" s="24" t="s">
        <v>14</v>
      </c>
      <c r="E661" s="25"/>
      <c r="F661" s="30">
        <f>F662</f>
        <v>28714.799999999999</v>
      </c>
      <c r="G661" s="30">
        <f t="shared" si="266"/>
        <v>29875.800000000003</v>
      </c>
      <c r="H661" s="30">
        <f t="shared" si="266"/>
        <v>30855.399999999998</v>
      </c>
    </row>
    <row r="662" spans="1:8" ht="45" outlineLevel="1" x14ac:dyDescent="0.25">
      <c r="A662" s="19" t="s">
        <v>20</v>
      </c>
      <c r="B662" s="24" t="s">
        <v>599</v>
      </c>
      <c r="C662" s="24" t="s">
        <v>407</v>
      </c>
      <c r="D662" s="24" t="s">
        <v>21</v>
      </c>
      <c r="E662" s="47"/>
      <c r="F662" s="30">
        <f>F663+F664+F665</f>
        <v>28714.799999999999</v>
      </c>
      <c r="G662" s="30">
        <f t="shared" ref="G662:H662" si="267">G663+G664+G665</f>
        <v>29875.800000000003</v>
      </c>
      <c r="H662" s="30">
        <f t="shared" si="267"/>
        <v>30855.399999999998</v>
      </c>
    </row>
    <row r="663" spans="1:8" ht="75" outlineLevel="1" x14ac:dyDescent="0.25">
      <c r="A663" s="9" t="s">
        <v>339</v>
      </c>
      <c r="B663" s="24" t="s">
        <v>599</v>
      </c>
      <c r="C663" s="24" t="s">
        <v>407</v>
      </c>
      <c r="D663" s="24" t="s">
        <v>21</v>
      </c>
      <c r="E663" s="25">
        <v>100</v>
      </c>
      <c r="F663" s="30">
        <v>27023.3</v>
      </c>
      <c r="G663" s="30">
        <v>28104.2</v>
      </c>
      <c r="H663" s="45">
        <v>29228.5</v>
      </c>
    </row>
    <row r="664" spans="1:8" ht="30" outlineLevel="1" x14ac:dyDescent="0.25">
      <c r="A664" s="9" t="s">
        <v>22</v>
      </c>
      <c r="B664" s="24" t="s">
        <v>599</v>
      </c>
      <c r="C664" s="24" t="s">
        <v>407</v>
      </c>
      <c r="D664" s="24" t="s">
        <v>21</v>
      </c>
      <c r="E664" s="25">
        <v>200</v>
      </c>
      <c r="F664" s="30">
        <v>1655</v>
      </c>
      <c r="G664" s="30">
        <v>1726.2</v>
      </c>
      <c r="H664" s="45">
        <v>1594.8</v>
      </c>
    </row>
    <row r="665" spans="1:8" outlineLevel="1" x14ac:dyDescent="0.25">
      <c r="A665" s="19" t="s">
        <v>24</v>
      </c>
      <c r="B665" s="24" t="s">
        <v>599</v>
      </c>
      <c r="C665" s="24" t="s">
        <v>407</v>
      </c>
      <c r="D665" s="24" t="s">
        <v>21</v>
      </c>
      <c r="E665" s="25">
        <v>800</v>
      </c>
      <c r="F665" s="30">
        <v>36.5</v>
      </c>
      <c r="G665" s="30">
        <v>45.4</v>
      </c>
      <c r="H665" s="45">
        <v>32.1</v>
      </c>
    </row>
    <row r="667" spans="1:8" s="85" customFormat="1" ht="15.75" x14ac:dyDescent="0.25">
      <c r="A667" s="82" t="s">
        <v>602</v>
      </c>
      <c r="B667" s="83"/>
      <c r="C667" s="83"/>
      <c r="D667" s="83"/>
      <c r="E667" s="83"/>
      <c r="F667" s="84">
        <f>F10+F35+F247+F262+F352+F384+F546+F658+F588</f>
        <v>12989770.100000001</v>
      </c>
      <c r="G667" s="84">
        <f>G10+G35+G247+G262+G352+G384+G546+G658+G588</f>
        <v>8884489.9000000004</v>
      </c>
      <c r="H667" s="84">
        <f>H10+H35+H247+H262+H352+H384+H546+H658+H588</f>
        <v>8226830.9000000004</v>
      </c>
    </row>
    <row r="669" spans="1:8" x14ac:dyDescent="0.25">
      <c r="F669" s="52"/>
    </row>
    <row r="670" spans="1:8" x14ac:dyDescent="0.25">
      <c r="F670" s="53"/>
      <c r="G670" s="53"/>
      <c r="H670" s="53"/>
    </row>
  </sheetData>
  <autoFilter ref="D1:D670" xr:uid="{00000000-0001-0000-0000-000000000000}"/>
  <mergeCells count="8">
    <mergeCell ref="F8:F9"/>
    <mergeCell ref="G8:H8"/>
    <mergeCell ref="A5:H5"/>
    <mergeCell ref="A8:A9"/>
    <mergeCell ref="B8:B9"/>
    <mergeCell ref="C8:C9"/>
    <mergeCell ref="D8:D9"/>
    <mergeCell ref="E8:E9"/>
  </mergeCells>
  <pageMargins left="0.70866141732283472" right="0.31496062992125984" top="0.55118110236220474" bottom="0.35433070866141736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6" sqref="D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2024-2026</vt:lpstr>
      <vt:lpstr>Лист1</vt:lpstr>
      <vt:lpstr>'2024-2026'!Заголовки_для_печати</vt:lpstr>
      <vt:lpstr>'2024-2026'!Область_печати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Кацель Елена</dc:creator>
  <cp:lastModifiedBy>Хода Светлана Ивановна</cp:lastModifiedBy>
  <cp:lastPrinted>2023-10-19T05:29:03Z</cp:lastPrinted>
  <dcterms:created xsi:type="dcterms:W3CDTF">2015-06-05T18:19:34Z</dcterms:created>
  <dcterms:modified xsi:type="dcterms:W3CDTF">2023-10-20T01:49:30Z</dcterms:modified>
</cp:coreProperties>
</file>