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8800" windowHeight="117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</definedNames>
  <calcPr calcId="145621"/>
</workbook>
</file>

<file path=xl/calcChain.xml><?xml version="1.0" encoding="utf-8"?>
<calcChain xmlns="http://schemas.openxmlformats.org/spreadsheetml/2006/main">
  <c r="R43" i="10" l="1"/>
  <c r="Q43" i="10"/>
  <c r="P43" i="10"/>
  <c r="Q52" i="10" l="1"/>
  <c r="R52" i="10"/>
  <c r="P52" i="10"/>
  <c r="Q47" i="10"/>
  <c r="P47" i="10"/>
  <c r="R70" i="10"/>
  <c r="P70" i="10"/>
  <c r="Q70" i="10"/>
  <c r="Q60" i="10"/>
  <c r="Q16" i="10" s="1"/>
  <c r="P60" i="10"/>
  <c r="R60" i="10"/>
  <c r="R47" i="10" l="1"/>
  <c r="R19" i="10"/>
  <c r="R18" i="10"/>
  <c r="R17" i="10"/>
  <c r="R15" i="10"/>
  <c r="R16" i="10" l="1"/>
  <c r="O15" i="10"/>
  <c r="P15" i="10" l="1"/>
  <c r="P17" i="10" l="1"/>
  <c r="O52" i="10" l="1"/>
  <c r="O70" i="10" l="1"/>
  <c r="N70" i="10" l="1"/>
  <c r="O60" i="10" l="1"/>
  <c r="N60" i="10"/>
  <c r="N15" i="10" l="1"/>
  <c r="O47" i="10" l="1"/>
  <c r="O43" i="10"/>
  <c r="O16" i="10" l="1"/>
  <c r="O17" i="10"/>
  <c r="O18" i="10"/>
  <c r="N19" i="10" l="1"/>
  <c r="Q15" i="10"/>
  <c r="O19" i="10" l="1"/>
  <c r="P19" i="10"/>
  <c r="Q19" i="10"/>
  <c r="P18" i="10"/>
  <c r="Q18" i="10"/>
  <c r="L70" i="10" l="1"/>
  <c r="N43" i="10" l="1"/>
  <c r="N47" i="10"/>
  <c r="N16" i="10" l="1"/>
  <c r="N52" i="10"/>
  <c r="M52" i="10"/>
  <c r="L52" i="10"/>
  <c r="M15" i="10" l="1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<sst xmlns="http://schemas.openxmlformats.org/spreadsheetml/2006/main" count="592" uniqueCount="189">
  <si>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</si>
  <si>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</si>
  <si>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</si>
  <si>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</si>
  <si>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</si>
  <si>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</si>
  <si>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</si>
  <si>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</si>
  <si>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</si>
  <si>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</si>
  <si>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</si>
  <si>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</si>
  <si>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</si>
  <si>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</si>
  <si>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</si>
  <si>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</si>
  <si>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</si>
  <si>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</si>
  <si>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</si>
  <si>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</si>
  <si>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</si>
  <si>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</si>
  <si>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</si>
  <si>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</si>
  <si>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</si>
  <si>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</si>
  <si>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</si>
  <si>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</si>
  <si>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</si>
  <si>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</si>
  <si>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</si>
  <si>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</si>
  <si>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</si>
  <si>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</si>
  <si>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</si>
  <si>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</si>
  <si>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</si>
  <si>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</si>
  <si>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</si>
  <si>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</si>
  <si>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</si>
  <si>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</si>
  <si>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</si>
  <si>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</si>
  <si>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</si>
  <si>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</si>
  <si>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</si>
  <si>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</si>
  <si>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</si>
  <si>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</si>
  <si>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</si>
  <si>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</si>
  <si>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</si>
  <si>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</si>
  <si>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</si>
  <si>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</si>
  <si>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</si>
  <si>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</si>
  <si>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</si>
  <si>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</si>
  <si>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</si>
  <si>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</si>
  <si>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</si>
  <si>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</si>
  <si>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</si>
  <si>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</si>
  <si>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</si>
  <si>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</si>
  <si>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</si>
  <si>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</si>
  <si>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</si>
  <si>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</si>
  <si>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</si>
  <si>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</si>
  <si>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</si>
  <si>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</si>
  <si>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</si>
  <si>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</si>
  <si>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</si>
  <si>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</si>
  <si>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</si>
  <si>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</si>
  <si>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</si>
  <si>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</si>
  <si>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</si>
  <si>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</si>
  <si>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</si>
  <si>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</si>
  <si>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</si>
  <si>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</si>
  <si>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</si>
  <si>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</si>
  <si>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</si>
  <si>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</si>
  <si>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</si>
  <si>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</si>
  <si>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</si>
  <si>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</si>
  <si>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</si>
  <si>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</si>
  <si>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</si>
  <si>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</si>
  <si>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</si>
  <si>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</si>
  <si>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</si>
  <si>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</si>
  <si>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</si>
  <si>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</si>
  <si>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</si>
  <si>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</si>
  <si>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</si>
  <si>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</si>
  <si>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</si>
  <si>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</si>
  <si>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</si>
  <si>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</si>
  <si>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</si>
  <si>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</si>
  <si>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</si>
  <si>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</si>
  <si>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</si>
  <si>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</si>
  <si>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</si>
  <si>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</si>
  <si>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</si>
  <si>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</si>
  <si>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</si>
  <si>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</si>
  <si>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</si>
  <si>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</si>
  <si>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</si>
  <si>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</si>
  <si>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</si>
  <si>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</si>
  <si>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</si>
  <si>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</si>
  <si>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</si>
  <si>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</si>
  <si>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</si>
  <si>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</si>
  <si>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</si>
  <si>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</si>
  <si>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</si>
  <si>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</si>
  <si>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</si>
  <si>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</si>
  <si>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</si>
  <si>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</si>
  <si>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</si>
  <si>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</si>
  <si>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</si>
  <si>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</si>
  <si>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</si>
  <si>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</si>
  <si>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</si>
  <si>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</si>
  <si>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</si>
  <si>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</si>
  <si>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</si>
  <si>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</si>
  <si>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</si>
  <si>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</si>
  <si>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</si>
  <si>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</si>
  <si>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</si>
  <si>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</si>
  <si>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</si>
  <si>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</si>
  <si>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</si>
  <si>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</si>
  <si>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</si>
  <si>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</si>
  <si>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</si>
  <si>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</si>
  <si>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</si>
  <si>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</si>
  <si>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</si>
  <si>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</si>
  <si>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</si>
  <si>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</si>
  <si>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</si>
  <si>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 xml:space="preserve"> Мероприятие 7.1.2</t>
  </si>
  <si>
    <t xml:space="preserve">Капитальные вложения в объекты муниципальной собственности 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</si>
  <si>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</si>
  <si>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</si>
  <si>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r>
      <t>0,05</t>
    </r>
    <r>
      <rPr>
        <b/>
        <sz val="26"/>
        <rFont val="Times New Roman"/>
        <family val="1"/>
        <charset val="204"/>
      </rPr>
      <t>⁵</t>
    </r>
  </si>
  <si>
    <t xml:space="preserve"> Мероприятие 7.1.3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</si>
  <si>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</si>
  <si>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Приложение № 1
 к постановлению администрации
 города Благовещенска
 от 04.12.2023 № 6398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</si>
</sst>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0.000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right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1" fontId="7" fillId="4" borderId="3" xfId="0" applyNumberFormat="1" applyFont="1" applyFill="1" applyBorder="1" applyAlignment="1">
      <alignment horizontal="center" vertical="center" wrapText="1"/>
    </xf>
    <xf numFmtId="2" fontId="7" fillId="4" borderId="1" xfId="2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2" fontId="7" fillId="4" borderId="1" xfId="2" applyNumberFormat="1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3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9" xfId="0" applyBorder="1" applyAlignment="1"/>
    <xf numFmtId="0" fontId="1" fillId="3" borderId="0" xfId="0" applyFont="1" applyFill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tabSelected="1" zoomScale="50" zoomScaleNormal="50" zoomScaleSheetLayoutView="30" workbookViewId="0">
      <selection activeCell="L1" sqref="L1:P3"/>
    </sheetView>
  </sheetViews>
  <sheetFormatPr defaultRowHeight="15.75" x14ac:dyDescent="0.2"/>
  <cols>
    <col min="1" max="1" width="29.28515625" style="4" customWidth="1"/>
    <col min="2" max="2" width="44.42578125" style="3" customWidth="1"/>
    <col min="3" max="3" width="35.28515625" style="3" customWidth="1"/>
    <col min="4" max="4" width="52.5703125" style="3" customWidth="1"/>
    <col min="5" max="5" width="16.85546875" style="2" customWidth="1"/>
    <col min="6" max="6" width="30.5703125" style="2" customWidth="1"/>
    <col min="7" max="7" width="17.42578125" style="1" customWidth="1"/>
    <col min="8" max="8" width="15.85546875" style="1" customWidth="1"/>
    <col min="9" max="9" width="15" style="1" customWidth="1"/>
    <col min="10" max="10" width="15.7109375" style="10" customWidth="1"/>
    <col min="11" max="11" width="17.28515625" style="10" customWidth="1"/>
    <col min="12" max="12" width="16.140625" style="1" customWidth="1"/>
    <col min="13" max="13" width="17.42578125" style="50" customWidth="1"/>
    <col min="14" max="14" width="15.140625" style="50" customWidth="1"/>
    <col min="15" max="15" width="22.85546875" style="51" customWidth="1"/>
    <col min="16" max="16" width="24" style="51" customWidth="1"/>
    <col min="17" max="17" width="21.28515625" style="51" customWidth="1"/>
    <col min="18" max="18" width="18.42578125" style="51" customWidth="1"/>
    <col min="19" max="16384" width="9.140625" style="51"/>
  </cols>
  <sheetData>
    <row r="1" spans="1:22" ht="23.25" customHeight="1" x14ac:dyDescent="0.2">
      <c r="A1" s="31"/>
      <c r="B1" s="32"/>
      <c r="C1" s="32"/>
      <c r="D1" s="32"/>
      <c r="E1" s="33"/>
      <c r="F1" s="33"/>
      <c r="G1" s="10"/>
      <c r="H1" s="10"/>
      <c r="I1" s="10"/>
      <c r="L1" s="107" t="s">
        <v>188</v>
      </c>
      <c r="M1" s="107"/>
      <c r="N1" s="107"/>
      <c r="O1" s="107"/>
      <c r="P1" s="107"/>
      <c r="Q1" s="50"/>
      <c r="R1" s="50"/>
    </row>
    <row r="2" spans="1:22" ht="23.25" customHeight="1" x14ac:dyDescent="0.2">
      <c r="A2" s="31"/>
      <c r="B2" s="32"/>
      <c r="C2" s="32"/>
      <c r="D2" s="32"/>
      <c r="E2" s="33"/>
      <c r="F2" s="33"/>
      <c r="G2" s="10"/>
      <c r="H2" s="10"/>
      <c r="I2" s="10"/>
      <c r="L2" s="107"/>
      <c r="M2" s="107"/>
      <c r="N2" s="107"/>
      <c r="O2" s="107"/>
      <c r="P2" s="107"/>
      <c r="Q2" s="50"/>
      <c r="R2" s="50"/>
    </row>
    <row r="3" spans="1:22" ht="54" customHeight="1" x14ac:dyDescent="0.2">
      <c r="A3" s="31"/>
      <c r="B3" s="32"/>
      <c r="C3" s="32"/>
      <c r="D3" s="32"/>
      <c r="E3" s="33"/>
      <c r="F3" s="33"/>
      <c r="G3" s="10"/>
      <c r="H3" s="10"/>
      <c r="I3" s="10"/>
      <c r="L3" s="107"/>
      <c r="M3" s="107"/>
      <c r="N3" s="107"/>
      <c r="O3" s="107"/>
      <c r="P3" s="107"/>
      <c r="Q3" s="50"/>
      <c r="R3" s="50"/>
    </row>
    <row r="4" spans="1:22" ht="26.25" customHeight="1" x14ac:dyDescent="0.2">
      <c r="A4" s="31"/>
      <c r="B4" s="32"/>
      <c r="C4" s="32"/>
      <c r="D4" s="32"/>
      <c r="E4" s="33"/>
      <c r="F4" s="33"/>
      <c r="G4" s="10"/>
      <c r="H4" s="34"/>
      <c r="I4" s="10"/>
      <c r="L4" s="52"/>
      <c r="M4" s="52"/>
      <c r="N4" s="52"/>
      <c r="O4" s="52"/>
      <c r="P4" s="53"/>
      <c r="Q4" s="35"/>
      <c r="R4" s="35"/>
      <c r="S4" s="7"/>
      <c r="T4" s="7"/>
      <c r="U4" s="7"/>
      <c r="V4" s="7"/>
    </row>
    <row r="5" spans="1:22" ht="24.75" customHeight="1" x14ac:dyDescent="0.2">
      <c r="A5" s="31"/>
      <c r="B5" s="32"/>
      <c r="C5" s="32"/>
      <c r="D5" s="32"/>
      <c r="E5" s="33"/>
      <c r="F5" s="33"/>
      <c r="G5" s="36"/>
      <c r="H5" s="36"/>
      <c r="I5" s="10"/>
      <c r="L5" s="107" t="s">
        <v>82</v>
      </c>
      <c r="M5" s="107"/>
      <c r="N5" s="107"/>
      <c r="O5" s="107"/>
      <c r="P5" s="107"/>
      <c r="Q5" s="37"/>
      <c r="R5" s="37"/>
      <c r="S5" s="8"/>
      <c r="T5" s="8"/>
      <c r="U5" s="8"/>
      <c r="V5" s="8"/>
    </row>
    <row r="6" spans="1:22" ht="18.75" customHeight="1" x14ac:dyDescent="0.2">
      <c r="A6" s="31"/>
      <c r="B6" s="31"/>
      <c r="C6" s="32"/>
      <c r="D6" s="32"/>
      <c r="E6" s="33"/>
      <c r="F6" s="33"/>
      <c r="G6" s="10"/>
      <c r="H6" s="10"/>
      <c r="I6" s="10"/>
      <c r="L6" s="107"/>
      <c r="M6" s="107"/>
      <c r="N6" s="107"/>
      <c r="O6" s="107"/>
      <c r="P6" s="107"/>
      <c r="Q6" s="37"/>
      <c r="R6" s="37"/>
      <c r="S6" s="8"/>
      <c r="T6" s="8"/>
      <c r="U6" s="8"/>
      <c r="V6" s="8"/>
    </row>
    <row r="7" spans="1:22" ht="25.5" customHeight="1" x14ac:dyDescent="0.3">
      <c r="A7" s="108" t="s">
        <v>25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26"/>
      <c r="O7" s="50"/>
      <c r="P7" s="38"/>
      <c r="Q7" s="38"/>
      <c r="R7" s="38"/>
      <c r="S7" s="6"/>
      <c r="T7" s="6"/>
      <c r="U7" s="6"/>
      <c r="V7" s="6"/>
    </row>
    <row r="8" spans="1:22" ht="20.25" x14ac:dyDescent="0.3">
      <c r="A8" s="39"/>
      <c r="B8" s="39"/>
      <c r="C8" s="40"/>
      <c r="D8" s="40"/>
      <c r="E8" s="11"/>
      <c r="F8" s="11"/>
      <c r="G8" s="11"/>
      <c r="H8" s="11"/>
      <c r="I8" s="11"/>
      <c r="J8" s="11"/>
      <c r="K8" s="11"/>
      <c r="L8" s="11"/>
      <c r="M8" s="26"/>
      <c r="O8" s="50"/>
      <c r="P8" s="41"/>
      <c r="Q8" s="41"/>
      <c r="R8" s="41"/>
      <c r="S8" s="5"/>
      <c r="T8" s="5"/>
      <c r="U8" s="5"/>
      <c r="V8" s="5"/>
    </row>
    <row r="9" spans="1:22" ht="46.5" customHeight="1" x14ac:dyDescent="0.25">
      <c r="A9" s="110" t="s">
        <v>2</v>
      </c>
      <c r="B9" s="94" t="s">
        <v>19</v>
      </c>
      <c r="C9" s="94" t="s">
        <v>1</v>
      </c>
      <c r="D9" s="94" t="s">
        <v>42</v>
      </c>
      <c r="E9" s="94" t="s">
        <v>18</v>
      </c>
      <c r="F9" s="94" t="s">
        <v>67</v>
      </c>
      <c r="G9" s="111" t="s">
        <v>76</v>
      </c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3"/>
      <c r="S9" s="5"/>
      <c r="T9" s="5"/>
      <c r="U9" s="5"/>
      <c r="V9" s="5"/>
    </row>
    <row r="10" spans="1:22" ht="12.75" customHeight="1" x14ac:dyDescent="0.25">
      <c r="A10" s="110"/>
      <c r="B10" s="94"/>
      <c r="C10" s="94"/>
      <c r="D10" s="94"/>
      <c r="E10" s="94"/>
      <c r="F10" s="94"/>
      <c r="G10" s="94" t="s">
        <v>145</v>
      </c>
      <c r="H10" s="94" t="s">
        <v>33</v>
      </c>
      <c r="I10" s="94" t="s">
        <v>34</v>
      </c>
      <c r="J10" s="94" t="s">
        <v>35</v>
      </c>
      <c r="K10" s="94" t="s">
        <v>36</v>
      </c>
      <c r="L10" s="94" t="s">
        <v>37</v>
      </c>
      <c r="M10" s="94" t="s">
        <v>69</v>
      </c>
      <c r="N10" s="94" t="s">
        <v>85</v>
      </c>
      <c r="O10" s="94" t="s">
        <v>86</v>
      </c>
      <c r="P10" s="102" t="s">
        <v>87</v>
      </c>
      <c r="Q10" s="102" t="s">
        <v>88</v>
      </c>
      <c r="R10" s="102" t="s">
        <v>184</v>
      </c>
      <c r="S10" s="5"/>
      <c r="T10" s="5"/>
      <c r="U10" s="5"/>
      <c r="V10" s="5"/>
    </row>
    <row r="11" spans="1:22" ht="12.75" customHeight="1" x14ac:dyDescent="0.25">
      <c r="A11" s="110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102"/>
      <c r="Q11" s="102"/>
      <c r="R11" s="102"/>
      <c r="S11" s="5"/>
      <c r="T11" s="5"/>
      <c r="U11" s="5"/>
      <c r="V11" s="5"/>
    </row>
    <row r="12" spans="1:22" ht="24" customHeight="1" x14ac:dyDescent="0.25">
      <c r="A12" s="110"/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102"/>
      <c r="Q12" s="102"/>
      <c r="R12" s="102"/>
      <c r="S12" s="5"/>
      <c r="T12" s="5"/>
      <c r="U12" s="5"/>
    </row>
    <row r="13" spans="1:22" ht="13.5" customHeight="1" x14ac:dyDescent="0.25">
      <c r="A13" s="110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102"/>
      <c r="Q13" s="102"/>
      <c r="R13" s="102"/>
      <c r="S13" s="5"/>
      <c r="T13" s="5"/>
      <c r="U13" s="5"/>
    </row>
    <row r="14" spans="1:22" ht="26.25" customHeight="1" x14ac:dyDescent="0.25">
      <c r="A14" s="25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70">
        <v>16</v>
      </c>
      <c r="Q14" s="70">
        <v>17</v>
      </c>
      <c r="R14" s="70">
        <v>18</v>
      </c>
      <c r="S14" s="5"/>
      <c r="T14" s="5"/>
      <c r="U14" s="5"/>
    </row>
    <row r="15" spans="1:22" ht="88.5" customHeight="1" x14ac:dyDescent="0.3">
      <c r="A15" s="104" t="s">
        <v>3</v>
      </c>
      <c r="B15" s="104" t="s">
        <v>99</v>
      </c>
      <c r="C15" s="95" t="s">
        <v>13</v>
      </c>
      <c r="D15" s="20" t="s">
        <v>21</v>
      </c>
      <c r="E15" s="44" t="s">
        <v>24</v>
      </c>
      <c r="F15" s="44" t="s">
        <v>66</v>
      </c>
      <c r="G15" s="12">
        <v>21</v>
      </c>
      <c r="H15" s="12">
        <f t="shared" ref="H15:K15" si="0">H46+H50</f>
        <v>17</v>
      </c>
      <c r="I15" s="12">
        <f t="shared" si="0"/>
        <v>18</v>
      </c>
      <c r="J15" s="12">
        <f t="shared" si="0"/>
        <v>22</v>
      </c>
      <c r="K15" s="12">
        <f t="shared" si="0"/>
        <v>15</v>
      </c>
      <c r="L15" s="15">
        <v>124</v>
      </c>
      <c r="M15" s="15">
        <f>M46+M50+M62+M63+M73</f>
        <v>103</v>
      </c>
      <c r="N15" s="56">
        <f>N46+N50+N62+N63+N73+N67</f>
        <v>261</v>
      </c>
      <c r="O15" s="56">
        <f>O46+O50+O62+O63+O73+O67</f>
        <v>139</v>
      </c>
      <c r="P15" s="71">
        <f>P46+P50+P62+P63+P73+P75</f>
        <v>96</v>
      </c>
      <c r="Q15" s="71">
        <f>Q46+Q50+Q62+Q63+Q73+Q75</f>
        <v>105</v>
      </c>
      <c r="R15" s="71">
        <f>R46+R50+R62+R63+R73+R75</f>
        <v>85</v>
      </c>
      <c r="S15" s="50"/>
      <c r="T15" s="50"/>
    </row>
    <row r="16" spans="1:22" ht="152.25" customHeight="1" x14ac:dyDescent="0.4">
      <c r="A16" s="105"/>
      <c r="B16" s="105"/>
      <c r="C16" s="106"/>
      <c r="D16" s="44" t="s">
        <v>43</v>
      </c>
      <c r="E16" s="44" t="s">
        <v>0</v>
      </c>
      <c r="F16" s="44" t="s">
        <v>66</v>
      </c>
      <c r="G16" s="13">
        <v>0.14000000000000001</v>
      </c>
      <c r="H16" s="13">
        <v>0.13</v>
      </c>
      <c r="I16" s="13">
        <v>0.13</v>
      </c>
      <c r="J16" s="13">
        <v>0.16</v>
      </c>
      <c r="K16" s="13">
        <v>0.15</v>
      </c>
      <c r="L16" s="13">
        <v>4.45</v>
      </c>
      <c r="M16" s="13">
        <f>M43+M47+M60+M70</f>
        <v>8.044942528735632</v>
      </c>
      <c r="N16" s="57">
        <f>N43+N47+N60+N70</f>
        <v>32.401592215833702</v>
      </c>
      <c r="O16" s="57">
        <f>O43+O47+O60+O70</f>
        <v>25.440394386252574</v>
      </c>
      <c r="P16" s="72">
        <f>P43+P47+P60+P70+P71</f>
        <v>20.736012432370206</v>
      </c>
      <c r="Q16" s="72">
        <f>Q43+Q47+Q60+Q70+Q71</f>
        <v>26.127414799587648</v>
      </c>
      <c r="R16" s="72">
        <f>R43+R47+R60+R70+R71</f>
        <v>34.914098523719602</v>
      </c>
      <c r="S16" s="24"/>
      <c r="T16" s="50"/>
    </row>
    <row r="17" spans="1:23" ht="198" customHeight="1" x14ac:dyDescent="0.2">
      <c r="A17" s="105"/>
      <c r="B17" s="105"/>
      <c r="C17" s="106"/>
      <c r="D17" s="44" t="s">
        <v>111</v>
      </c>
      <c r="E17" s="48" t="s">
        <v>0</v>
      </c>
      <c r="F17" s="44" t="s">
        <v>66</v>
      </c>
      <c r="G17" s="13" t="s">
        <v>30</v>
      </c>
      <c r="H17" s="44">
        <v>0.05</v>
      </c>
      <c r="I17" s="13">
        <v>0.81</v>
      </c>
      <c r="J17" s="13">
        <v>0.35</v>
      </c>
      <c r="K17" s="13">
        <f>K20</f>
        <v>0.05</v>
      </c>
      <c r="L17" s="13">
        <v>0.66</v>
      </c>
      <c r="M17" s="13">
        <f t="shared" ref="M17:R17" si="1">M20</f>
        <v>0.03</v>
      </c>
      <c r="N17" s="57">
        <f t="shared" si="1"/>
        <v>0.28999999999999998</v>
      </c>
      <c r="O17" s="57">
        <f t="shared" si="1"/>
        <v>0.05</v>
      </c>
      <c r="P17" s="72">
        <f t="shared" si="1"/>
        <v>0.09</v>
      </c>
      <c r="Q17" s="72">
        <f t="shared" si="1"/>
        <v>0.09</v>
      </c>
      <c r="R17" s="72">
        <f t="shared" si="1"/>
        <v>0.09</v>
      </c>
      <c r="S17" s="50"/>
      <c r="T17" s="50"/>
    </row>
    <row r="18" spans="1:23" ht="132" customHeight="1" x14ac:dyDescent="0.2">
      <c r="A18" s="105"/>
      <c r="B18" s="105"/>
      <c r="C18" s="106"/>
      <c r="D18" s="44" t="s">
        <v>112</v>
      </c>
      <c r="E18" s="48" t="s">
        <v>0</v>
      </c>
      <c r="F18" s="44" t="s">
        <v>66</v>
      </c>
      <c r="G18" s="13" t="s">
        <v>30</v>
      </c>
      <c r="H18" s="13">
        <f>H21</f>
        <v>0.88</v>
      </c>
      <c r="I18" s="13">
        <f t="shared" ref="I18:R18" si="2">I21</f>
        <v>0.55000000000000004</v>
      </c>
      <c r="J18" s="13">
        <f t="shared" si="2"/>
        <v>0.49</v>
      </c>
      <c r="K18" s="13">
        <f t="shared" si="2"/>
        <v>0.44</v>
      </c>
      <c r="L18" s="13">
        <f t="shared" si="2"/>
        <v>0.5</v>
      </c>
      <c r="M18" s="13">
        <f t="shared" si="2"/>
        <v>0.37</v>
      </c>
      <c r="N18" s="57">
        <v>0.04</v>
      </c>
      <c r="O18" s="57">
        <f t="shared" si="2"/>
        <v>0.01</v>
      </c>
      <c r="P18" s="72">
        <f t="shared" si="2"/>
        <v>0.31</v>
      </c>
      <c r="Q18" s="72">
        <f t="shared" si="2"/>
        <v>0.28999999999999998</v>
      </c>
      <c r="R18" s="72">
        <f t="shared" si="2"/>
        <v>0.28000000000000003</v>
      </c>
    </row>
    <row r="19" spans="1:23" ht="247.5" customHeight="1" x14ac:dyDescent="0.2">
      <c r="A19" s="105"/>
      <c r="B19" s="105"/>
      <c r="C19" s="106"/>
      <c r="D19" s="44" t="s">
        <v>161</v>
      </c>
      <c r="E19" s="48" t="s">
        <v>0</v>
      </c>
      <c r="F19" s="44" t="s">
        <v>66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57">
        <f>N76</f>
        <v>0.01</v>
      </c>
      <c r="O19" s="57">
        <f t="shared" ref="O19:R19" si="3">O76</f>
        <v>0.01</v>
      </c>
      <c r="P19" s="72" t="str">
        <f t="shared" si="3"/>
        <v>-</v>
      </c>
      <c r="Q19" s="72" t="str">
        <f t="shared" si="3"/>
        <v>-</v>
      </c>
      <c r="R19" s="72" t="str">
        <f t="shared" si="3"/>
        <v>-</v>
      </c>
    </row>
    <row r="20" spans="1:23" ht="198" customHeight="1" x14ac:dyDescent="0.2">
      <c r="A20" s="103" t="s">
        <v>4</v>
      </c>
      <c r="B20" s="103" t="s">
        <v>12</v>
      </c>
      <c r="C20" s="94" t="s">
        <v>52</v>
      </c>
      <c r="D20" s="44" t="s">
        <v>113</v>
      </c>
      <c r="E20" s="48" t="s">
        <v>0</v>
      </c>
      <c r="F20" s="44" t="s">
        <v>66</v>
      </c>
      <c r="G20" s="13" t="s">
        <v>30</v>
      </c>
      <c r="H20" s="44">
        <v>0.05</v>
      </c>
      <c r="I20" s="13">
        <v>0.81</v>
      </c>
      <c r="J20" s="13">
        <v>0.35</v>
      </c>
      <c r="K20" s="13">
        <v>0.05</v>
      </c>
      <c r="L20" s="13">
        <v>0.66</v>
      </c>
      <c r="M20" s="13">
        <v>0.03</v>
      </c>
      <c r="N20" s="57">
        <v>0.28999999999999998</v>
      </c>
      <c r="O20" s="57">
        <v>0.05</v>
      </c>
      <c r="P20" s="72">
        <v>0.09</v>
      </c>
      <c r="Q20" s="72">
        <v>0.09</v>
      </c>
      <c r="R20" s="72">
        <v>0.09</v>
      </c>
    </row>
    <row r="21" spans="1:23" ht="128.25" customHeight="1" x14ac:dyDescent="0.2">
      <c r="A21" s="103"/>
      <c r="B21" s="103"/>
      <c r="C21" s="94"/>
      <c r="D21" s="19" t="s">
        <v>112</v>
      </c>
      <c r="E21" s="48" t="s">
        <v>0</v>
      </c>
      <c r="F21" s="44" t="s">
        <v>66</v>
      </c>
      <c r="G21" s="13" t="s">
        <v>30</v>
      </c>
      <c r="H21" s="13">
        <v>0.88</v>
      </c>
      <c r="I21" s="13">
        <v>0.55000000000000004</v>
      </c>
      <c r="J21" s="13">
        <v>0.49</v>
      </c>
      <c r="K21" s="13">
        <v>0.44</v>
      </c>
      <c r="L21" s="13">
        <v>0.5</v>
      </c>
      <c r="M21" s="13">
        <v>0.37</v>
      </c>
      <c r="N21" s="57">
        <v>0.04</v>
      </c>
      <c r="O21" s="57">
        <v>0.01</v>
      </c>
      <c r="P21" s="72">
        <v>0.31</v>
      </c>
      <c r="Q21" s="72">
        <v>0.28999999999999998</v>
      </c>
      <c r="R21" s="72">
        <v>0.28000000000000003</v>
      </c>
    </row>
    <row r="22" spans="1:23" s="54" customFormat="1" ht="88.5" customHeight="1" x14ac:dyDescent="0.2">
      <c r="A22" s="44" t="s">
        <v>45</v>
      </c>
      <c r="B22" s="44" t="s">
        <v>6</v>
      </c>
      <c r="C22" s="44"/>
      <c r="D22" s="44"/>
      <c r="E22" s="48"/>
      <c r="F22" s="48"/>
      <c r="G22" s="44"/>
      <c r="H22" s="44"/>
      <c r="I22" s="44"/>
      <c r="J22" s="44"/>
      <c r="K22" s="44"/>
      <c r="L22" s="44"/>
      <c r="M22" s="44"/>
      <c r="N22" s="55"/>
      <c r="O22" s="55"/>
      <c r="P22" s="73"/>
      <c r="Q22" s="73"/>
      <c r="R22" s="74"/>
      <c r="S22" s="51"/>
      <c r="T22" s="51"/>
      <c r="U22" s="51"/>
      <c r="V22" s="51"/>
      <c r="W22" s="51"/>
    </row>
    <row r="23" spans="1:23" s="54" customFormat="1" ht="134.25" customHeight="1" x14ac:dyDescent="0.2">
      <c r="A23" s="48" t="s">
        <v>46</v>
      </c>
      <c r="B23" s="44" t="s">
        <v>38</v>
      </c>
      <c r="C23" s="44" t="s">
        <v>26</v>
      </c>
      <c r="D23" s="44" t="s">
        <v>39</v>
      </c>
      <c r="E23" s="48" t="s">
        <v>16</v>
      </c>
      <c r="F23" s="48"/>
      <c r="G23" s="14">
        <v>0</v>
      </c>
      <c r="H23" s="13">
        <v>2.0699999999999998</v>
      </c>
      <c r="I23" s="13" t="s">
        <v>30</v>
      </c>
      <c r="J23" s="13" t="s">
        <v>30</v>
      </c>
      <c r="K23" s="13" t="s">
        <v>30</v>
      </c>
      <c r="L23" s="13" t="s">
        <v>30</v>
      </c>
      <c r="M23" s="13" t="s">
        <v>30</v>
      </c>
      <c r="N23" s="57" t="s">
        <v>30</v>
      </c>
      <c r="O23" s="57" t="s">
        <v>30</v>
      </c>
      <c r="P23" s="72" t="s">
        <v>30</v>
      </c>
      <c r="Q23" s="72" t="s">
        <v>30</v>
      </c>
      <c r="R23" s="72" t="s">
        <v>30</v>
      </c>
      <c r="S23" s="51"/>
      <c r="T23" s="51"/>
      <c r="U23" s="51"/>
      <c r="V23" s="51"/>
      <c r="W23" s="51"/>
    </row>
    <row r="24" spans="1:23" ht="60" customHeight="1" x14ac:dyDescent="0.2">
      <c r="A24" s="94" t="s">
        <v>47</v>
      </c>
      <c r="B24" s="94" t="s">
        <v>71</v>
      </c>
      <c r="C24" s="94" t="s">
        <v>63</v>
      </c>
      <c r="D24" s="44" t="s">
        <v>39</v>
      </c>
      <c r="E24" s="48" t="s">
        <v>16</v>
      </c>
      <c r="F24" s="48"/>
      <c r="G24" s="13" t="s">
        <v>30</v>
      </c>
      <c r="H24" s="13" t="s">
        <v>30</v>
      </c>
      <c r="I24" s="13">
        <v>0.45</v>
      </c>
      <c r="J24" s="13" t="s">
        <v>30</v>
      </c>
      <c r="K24" s="13" t="s">
        <v>30</v>
      </c>
      <c r="L24" s="13" t="s">
        <v>30</v>
      </c>
      <c r="M24" s="13" t="s">
        <v>30</v>
      </c>
      <c r="N24" s="57" t="s">
        <v>30</v>
      </c>
      <c r="O24" s="57" t="s">
        <v>30</v>
      </c>
      <c r="P24" s="72" t="s">
        <v>30</v>
      </c>
      <c r="Q24" s="72" t="s">
        <v>30</v>
      </c>
      <c r="R24" s="72" t="s">
        <v>30</v>
      </c>
    </row>
    <row r="25" spans="1:23" ht="89.25" customHeight="1" x14ac:dyDescent="0.2">
      <c r="A25" s="94"/>
      <c r="B25" s="94"/>
      <c r="C25" s="94"/>
      <c r="D25" s="44" t="s">
        <v>64</v>
      </c>
      <c r="E25" s="48" t="s">
        <v>17</v>
      </c>
      <c r="F25" s="48"/>
      <c r="G25" s="13" t="s">
        <v>30</v>
      </c>
      <c r="H25" s="44">
        <v>119</v>
      </c>
      <c r="I25" s="44" t="s">
        <v>137</v>
      </c>
      <c r="J25" s="15">
        <v>87</v>
      </c>
      <c r="K25" s="13" t="s">
        <v>30</v>
      </c>
      <c r="L25" s="13" t="s">
        <v>30</v>
      </c>
      <c r="M25" s="13" t="s">
        <v>30</v>
      </c>
      <c r="N25" s="57" t="s">
        <v>30</v>
      </c>
      <c r="O25" s="57" t="s">
        <v>30</v>
      </c>
      <c r="P25" s="72" t="s">
        <v>30</v>
      </c>
      <c r="Q25" s="72" t="s">
        <v>30</v>
      </c>
      <c r="R25" s="72" t="s">
        <v>30</v>
      </c>
    </row>
    <row r="26" spans="1:23" ht="124.5" customHeight="1" x14ac:dyDescent="0.2">
      <c r="A26" s="94"/>
      <c r="B26" s="94"/>
      <c r="C26" s="94"/>
      <c r="D26" s="44" t="s">
        <v>60</v>
      </c>
      <c r="E26" s="48" t="s">
        <v>17</v>
      </c>
      <c r="F26" s="48"/>
      <c r="G26" s="15" t="s">
        <v>30</v>
      </c>
      <c r="H26" s="44" t="s">
        <v>30</v>
      </c>
      <c r="I26" s="44">
        <v>33</v>
      </c>
      <c r="J26" s="15">
        <v>87</v>
      </c>
      <c r="K26" s="13" t="s">
        <v>30</v>
      </c>
      <c r="L26" s="13" t="s">
        <v>30</v>
      </c>
      <c r="M26" s="13" t="s">
        <v>30</v>
      </c>
      <c r="N26" s="57" t="s">
        <v>30</v>
      </c>
      <c r="O26" s="57" t="s">
        <v>30</v>
      </c>
      <c r="P26" s="72" t="s">
        <v>30</v>
      </c>
      <c r="Q26" s="72" t="s">
        <v>30</v>
      </c>
      <c r="R26" s="72" t="s">
        <v>30</v>
      </c>
    </row>
    <row r="27" spans="1:23" ht="115.5" customHeight="1" x14ac:dyDescent="0.2">
      <c r="A27" s="94"/>
      <c r="B27" s="94"/>
      <c r="C27" s="94"/>
      <c r="D27" s="44" t="s">
        <v>61</v>
      </c>
      <c r="E27" s="48" t="s">
        <v>17</v>
      </c>
      <c r="F27" s="48"/>
      <c r="G27" s="15" t="s">
        <v>30</v>
      </c>
      <c r="H27" s="44" t="s">
        <v>30</v>
      </c>
      <c r="I27" s="44" t="s">
        <v>138</v>
      </c>
      <c r="J27" s="13" t="s">
        <v>30</v>
      </c>
      <c r="K27" s="13" t="s">
        <v>30</v>
      </c>
      <c r="L27" s="13" t="s">
        <v>30</v>
      </c>
      <c r="M27" s="13" t="s">
        <v>30</v>
      </c>
      <c r="N27" s="57" t="s">
        <v>30</v>
      </c>
      <c r="O27" s="57" t="s">
        <v>30</v>
      </c>
      <c r="P27" s="72" t="s">
        <v>30</v>
      </c>
      <c r="Q27" s="72" t="s">
        <v>30</v>
      </c>
      <c r="R27" s="72" t="s">
        <v>30</v>
      </c>
    </row>
    <row r="28" spans="1:23" ht="97.5" customHeight="1" x14ac:dyDescent="0.2">
      <c r="A28" s="94"/>
      <c r="B28" s="94"/>
      <c r="C28" s="94"/>
      <c r="D28" s="44" t="s">
        <v>65</v>
      </c>
      <c r="E28" s="48" t="s">
        <v>16</v>
      </c>
      <c r="F28" s="48"/>
      <c r="G28" s="15" t="s">
        <v>30</v>
      </c>
      <c r="H28" s="44" t="s">
        <v>30</v>
      </c>
      <c r="I28" s="14" t="s">
        <v>139</v>
      </c>
      <c r="J28" s="13">
        <v>0.99</v>
      </c>
      <c r="K28" s="13" t="s">
        <v>30</v>
      </c>
      <c r="L28" s="13" t="s">
        <v>30</v>
      </c>
      <c r="M28" s="13" t="s">
        <v>30</v>
      </c>
      <c r="N28" s="57" t="s">
        <v>30</v>
      </c>
      <c r="O28" s="57" t="s">
        <v>30</v>
      </c>
      <c r="P28" s="72" t="s">
        <v>30</v>
      </c>
      <c r="Q28" s="72" t="s">
        <v>30</v>
      </c>
      <c r="R28" s="72" t="s">
        <v>30</v>
      </c>
    </row>
    <row r="29" spans="1:23" ht="93" customHeight="1" x14ac:dyDescent="0.2">
      <c r="A29" s="94"/>
      <c r="B29" s="94"/>
      <c r="C29" s="94"/>
      <c r="D29" s="44" t="s">
        <v>59</v>
      </c>
      <c r="E29" s="48" t="s">
        <v>16</v>
      </c>
      <c r="F29" s="48"/>
      <c r="G29" s="15" t="s">
        <v>30</v>
      </c>
      <c r="H29" s="44" t="s">
        <v>30</v>
      </c>
      <c r="I29" s="13">
        <v>0.95799999999999996</v>
      </c>
      <c r="J29" s="13">
        <v>0.99</v>
      </c>
      <c r="K29" s="13" t="s">
        <v>30</v>
      </c>
      <c r="L29" s="13" t="s">
        <v>30</v>
      </c>
      <c r="M29" s="13" t="s">
        <v>30</v>
      </c>
      <c r="N29" s="57" t="s">
        <v>30</v>
      </c>
      <c r="O29" s="57" t="s">
        <v>30</v>
      </c>
      <c r="P29" s="72" t="s">
        <v>30</v>
      </c>
      <c r="Q29" s="72" t="s">
        <v>30</v>
      </c>
      <c r="R29" s="72" t="s">
        <v>30</v>
      </c>
    </row>
    <row r="30" spans="1:23" ht="91.5" customHeight="1" x14ac:dyDescent="0.2">
      <c r="A30" s="94"/>
      <c r="B30" s="94"/>
      <c r="C30" s="94"/>
      <c r="D30" s="44" t="s">
        <v>62</v>
      </c>
      <c r="E30" s="48" t="s">
        <v>16</v>
      </c>
      <c r="F30" s="48"/>
      <c r="G30" s="15" t="s">
        <v>30</v>
      </c>
      <c r="H30" s="44" t="s">
        <v>30</v>
      </c>
      <c r="I30" s="44" t="s">
        <v>140</v>
      </c>
      <c r="J30" s="13" t="s">
        <v>30</v>
      </c>
      <c r="K30" s="13" t="s">
        <v>30</v>
      </c>
      <c r="L30" s="13" t="s">
        <v>30</v>
      </c>
      <c r="M30" s="13" t="s">
        <v>30</v>
      </c>
      <c r="N30" s="57" t="s">
        <v>30</v>
      </c>
      <c r="O30" s="57" t="s">
        <v>30</v>
      </c>
      <c r="P30" s="72" t="s">
        <v>30</v>
      </c>
      <c r="Q30" s="72" t="s">
        <v>30</v>
      </c>
      <c r="R30" s="72" t="s">
        <v>30</v>
      </c>
    </row>
    <row r="31" spans="1:23" ht="96" customHeight="1" x14ac:dyDescent="0.2">
      <c r="A31" s="95" t="s">
        <v>72</v>
      </c>
      <c r="B31" s="95" t="s">
        <v>152</v>
      </c>
      <c r="C31" s="95" t="s">
        <v>74</v>
      </c>
      <c r="D31" s="42" t="s">
        <v>146</v>
      </c>
      <c r="E31" s="22" t="s">
        <v>16</v>
      </c>
      <c r="F31" s="21"/>
      <c r="G31" s="15" t="s">
        <v>30</v>
      </c>
      <c r="H31" s="15" t="s">
        <v>30</v>
      </c>
      <c r="I31" s="15" t="s">
        <v>30</v>
      </c>
      <c r="J31" s="13">
        <v>1.1100000000000001</v>
      </c>
      <c r="K31" s="13">
        <v>0</v>
      </c>
      <c r="L31" s="44">
        <v>2.7</v>
      </c>
      <c r="M31" s="13" t="s">
        <v>30</v>
      </c>
      <c r="N31" s="57" t="s">
        <v>30</v>
      </c>
      <c r="O31" s="57" t="s">
        <v>30</v>
      </c>
      <c r="P31" s="72" t="s">
        <v>30</v>
      </c>
      <c r="Q31" s="72" t="s">
        <v>30</v>
      </c>
      <c r="R31" s="72" t="s">
        <v>30</v>
      </c>
    </row>
    <row r="32" spans="1:23" ht="183.75" customHeight="1" x14ac:dyDescent="0.2">
      <c r="A32" s="96"/>
      <c r="B32" s="96"/>
      <c r="C32" s="96"/>
      <c r="D32" s="42" t="s">
        <v>147</v>
      </c>
      <c r="E32" s="22" t="s">
        <v>17</v>
      </c>
      <c r="F32" s="21"/>
      <c r="G32" s="15" t="s">
        <v>30</v>
      </c>
      <c r="H32" s="15" t="s">
        <v>30</v>
      </c>
      <c r="I32" s="15" t="s">
        <v>30</v>
      </c>
      <c r="J32" s="23">
        <v>119</v>
      </c>
      <c r="K32" s="43">
        <v>0</v>
      </c>
      <c r="L32" s="43">
        <v>208</v>
      </c>
      <c r="M32" s="23" t="s">
        <v>30</v>
      </c>
      <c r="N32" s="58" t="s">
        <v>30</v>
      </c>
      <c r="O32" s="57" t="s">
        <v>30</v>
      </c>
      <c r="P32" s="72" t="s">
        <v>30</v>
      </c>
      <c r="Q32" s="72" t="s">
        <v>30</v>
      </c>
      <c r="R32" s="72" t="s">
        <v>30</v>
      </c>
    </row>
    <row r="33" spans="1:18" ht="114" customHeight="1" x14ac:dyDescent="0.2">
      <c r="A33" s="95" t="s">
        <v>73</v>
      </c>
      <c r="B33" s="95" t="s">
        <v>151</v>
      </c>
      <c r="C33" s="95" t="s">
        <v>74</v>
      </c>
      <c r="D33" s="42" t="s">
        <v>146</v>
      </c>
      <c r="E33" s="22" t="s">
        <v>16</v>
      </c>
      <c r="F33" s="21"/>
      <c r="G33" s="13" t="s">
        <v>30</v>
      </c>
      <c r="H33" s="13" t="s">
        <v>30</v>
      </c>
      <c r="I33" s="13" t="s">
        <v>30</v>
      </c>
      <c r="J33" s="13" t="s">
        <v>30</v>
      </c>
      <c r="K33" s="13" t="s">
        <v>30</v>
      </c>
      <c r="L33" s="13" t="s">
        <v>30</v>
      </c>
      <c r="M33" s="13" t="s">
        <v>30</v>
      </c>
      <c r="N33" s="55" t="s">
        <v>167</v>
      </c>
      <c r="O33" s="57" t="s">
        <v>30</v>
      </c>
      <c r="P33" s="72" t="s">
        <v>30</v>
      </c>
      <c r="Q33" s="72" t="s">
        <v>30</v>
      </c>
      <c r="R33" s="72" t="s">
        <v>30</v>
      </c>
    </row>
    <row r="34" spans="1:18" ht="171" customHeight="1" x14ac:dyDescent="0.2">
      <c r="A34" s="96"/>
      <c r="B34" s="96"/>
      <c r="C34" s="96"/>
      <c r="D34" s="42" t="s">
        <v>147</v>
      </c>
      <c r="E34" s="22" t="s">
        <v>17</v>
      </c>
      <c r="F34" s="21"/>
      <c r="G34" s="23" t="s">
        <v>30</v>
      </c>
      <c r="H34" s="23" t="s">
        <v>30</v>
      </c>
      <c r="I34" s="23" t="s">
        <v>30</v>
      </c>
      <c r="J34" s="23" t="s">
        <v>30</v>
      </c>
      <c r="K34" s="23" t="s">
        <v>30</v>
      </c>
      <c r="L34" s="23" t="s">
        <v>30</v>
      </c>
      <c r="M34" s="23" t="s">
        <v>30</v>
      </c>
      <c r="N34" s="59" t="s">
        <v>168</v>
      </c>
      <c r="O34" s="58" t="s">
        <v>30</v>
      </c>
      <c r="P34" s="75" t="s">
        <v>30</v>
      </c>
      <c r="Q34" s="75" t="s">
        <v>30</v>
      </c>
      <c r="R34" s="75" t="s">
        <v>30</v>
      </c>
    </row>
    <row r="35" spans="1:18" ht="108.75" customHeight="1" x14ac:dyDescent="0.2">
      <c r="A35" s="44" t="s">
        <v>121</v>
      </c>
      <c r="B35" s="44" t="s">
        <v>40</v>
      </c>
      <c r="C35" s="43" t="s">
        <v>52</v>
      </c>
      <c r="D35" s="44" t="s">
        <v>41</v>
      </c>
      <c r="E35" s="48" t="s">
        <v>16</v>
      </c>
      <c r="F35" s="48"/>
      <c r="G35" s="14">
        <v>0</v>
      </c>
      <c r="H35" s="13">
        <v>0.6</v>
      </c>
      <c r="I35" s="13">
        <v>0.56000000000000005</v>
      </c>
      <c r="J35" s="13">
        <v>1.62</v>
      </c>
      <c r="K35" s="13">
        <v>10.5</v>
      </c>
      <c r="L35" s="13">
        <v>2.5</v>
      </c>
      <c r="M35" s="13">
        <v>3.39</v>
      </c>
      <c r="N35" s="57">
        <v>1.9</v>
      </c>
      <c r="O35" s="57">
        <v>0.61</v>
      </c>
      <c r="P35" s="72">
        <v>0.16400000000000001</v>
      </c>
      <c r="Q35" s="72">
        <v>0.155</v>
      </c>
      <c r="R35" s="72">
        <v>0.14499999999999999</v>
      </c>
    </row>
    <row r="36" spans="1:18" ht="129" customHeight="1" x14ac:dyDescent="0.2">
      <c r="A36" s="44" t="s">
        <v>153</v>
      </c>
      <c r="B36" s="44" t="s">
        <v>122</v>
      </c>
      <c r="C36" s="44" t="s">
        <v>52</v>
      </c>
      <c r="D36" s="44" t="s">
        <v>123</v>
      </c>
      <c r="E36" s="48" t="s">
        <v>124</v>
      </c>
      <c r="F36" s="48"/>
      <c r="G36" s="13" t="s">
        <v>30</v>
      </c>
      <c r="H36" s="13" t="s">
        <v>30</v>
      </c>
      <c r="I36" s="13" t="s">
        <v>30</v>
      </c>
      <c r="J36" s="13" t="s">
        <v>30</v>
      </c>
      <c r="K36" s="13" t="s">
        <v>30</v>
      </c>
      <c r="L36" s="13" t="s">
        <v>30</v>
      </c>
      <c r="M36" s="15">
        <v>105</v>
      </c>
      <c r="N36" s="57" t="s">
        <v>30</v>
      </c>
      <c r="O36" s="57" t="s">
        <v>30</v>
      </c>
      <c r="P36" s="72" t="s">
        <v>30</v>
      </c>
      <c r="Q36" s="72" t="s">
        <v>30</v>
      </c>
      <c r="R36" s="72" t="s">
        <v>30</v>
      </c>
    </row>
    <row r="37" spans="1:18" ht="115.5" customHeight="1" x14ac:dyDescent="0.2">
      <c r="A37" s="44" t="s">
        <v>80</v>
      </c>
      <c r="B37" s="44" t="s">
        <v>120</v>
      </c>
      <c r="C37" s="44"/>
      <c r="D37" s="44"/>
      <c r="E37" s="48"/>
      <c r="F37" s="48"/>
      <c r="G37" s="14"/>
      <c r="H37" s="13"/>
      <c r="I37" s="13"/>
      <c r="J37" s="13"/>
      <c r="K37" s="13"/>
      <c r="L37" s="13"/>
      <c r="M37" s="13"/>
      <c r="N37" s="57"/>
      <c r="O37" s="57"/>
      <c r="P37" s="72"/>
      <c r="Q37" s="72"/>
      <c r="R37" s="74"/>
    </row>
    <row r="38" spans="1:18" ht="141" customHeight="1" x14ac:dyDescent="0.2">
      <c r="A38" s="94" t="s">
        <v>81</v>
      </c>
      <c r="B38" s="94" t="s">
        <v>6</v>
      </c>
      <c r="C38" s="94" t="s">
        <v>20</v>
      </c>
      <c r="D38" s="44" t="s">
        <v>78</v>
      </c>
      <c r="E38" s="48" t="s">
        <v>17</v>
      </c>
      <c r="F38" s="48"/>
      <c r="G38" s="44">
        <v>0</v>
      </c>
      <c r="H38" s="44">
        <v>0</v>
      </c>
      <c r="I38" s="44">
        <v>0</v>
      </c>
      <c r="J38" s="44">
        <v>0</v>
      </c>
      <c r="K38" s="44" t="s">
        <v>144</v>
      </c>
      <c r="L38" s="44">
        <v>57</v>
      </c>
      <c r="M38" s="44">
        <v>45</v>
      </c>
      <c r="N38" s="55">
        <v>43</v>
      </c>
      <c r="O38" s="55">
        <v>9</v>
      </c>
      <c r="P38" s="73" t="s">
        <v>164</v>
      </c>
      <c r="Q38" s="73">
        <v>0</v>
      </c>
      <c r="R38" s="73">
        <v>0</v>
      </c>
    </row>
    <row r="39" spans="1:18" ht="122.25" customHeight="1" x14ac:dyDescent="0.2">
      <c r="A39" s="94"/>
      <c r="B39" s="94"/>
      <c r="C39" s="94"/>
      <c r="D39" s="44" t="s">
        <v>79</v>
      </c>
      <c r="E39" s="48" t="s">
        <v>16</v>
      </c>
      <c r="F39" s="48"/>
      <c r="G39" s="13">
        <v>0</v>
      </c>
      <c r="H39" s="13">
        <v>0</v>
      </c>
      <c r="I39" s="13">
        <v>0</v>
      </c>
      <c r="J39" s="13">
        <v>0</v>
      </c>
      <c r="K39" s="13">
        <v>1.68</v>
      </c>
      <c r="L39" s="13">
        <v>0.97</v>
      </c>
      <c r="M39" s="13">
        <v>0.78</v>
      </c>
      <c r="N39" s="57">
        <v>0.69</v>
      </c>
      <c r="O39" s="60">
        <v>0.18</v>
      </c>
      <c r="P39" s="76" t="s">
        <v>185</v>
      </c>
      <c r="Q39" s="72">
        <v>0</v>
      </c>
      <c r="R39" s="72">
        <v>0</v>
      </c>
    </row>
    <row r="40" spans="1:18" ht="114.75" customHeight="1" x14ac:dyDescent="0.2">
      <c r="A40" s="94"/>
      <c r="B40" s="94"/>
      <c r="C40" s="94"/>
      <c r="D40" s="44" t="s">
        <v>83</v>
      </c>
      <c r="E40" s="48" t="s">
        <v>17</v>
      </c>
      <c r="F40" s="48"/>
      <c r="G40" s="44">
        <v>0</v>
      </c>
      <c r="H40" s="44">
        <v>0</v>
      </c>
      <c r="I40" s="44">
        <v>0</v>
      </c>
      <c r="J40" s="44">
        <v>0</v>
      </c>
      <c r="K40" s="44">
        <v>3</v>
      </c>
      <c r="L40" s="44">
        <v>22</v>
      </c>
      <c r="M40" s="27" t="s">
        <v>150</v>
      </c>
      <c r="N40" s="55" t="s">
        <v>169</v>
      </c>
      <c r="O40" s="61" t="s">
        <v>180</v>
      </c>
      <c r="P40" s="73">
        <v>27</v>
      </c>
      <c r="Q40" s="73">
        <v>0</v>
      </c>
      <c r="R40" s="73">
        <v>0</v>
      </c>
    </row>
    <row r="41" spans="1:18" ht="117" customHeight="1" x14ac:dyDescent="0.2">
      <c r="A41" s="94"/>
      <c r="B41" s="94"/>
      <c r="C41" s="94"/>
      <c r="D41" s="44" t="s">
        <v>84</v>
      </c>
      <c r="E41" s="48" t="s">
        <v>16</v>
      </c>
      <c r="F41" s="48"/>
      <c r="G41" s="13">
        <v>0</v>
      </c>
      <c r="H41" s="13">
        <v>0</v>
      </c>
      <c r="I41" s="13">
        <v>0</v>
      </c>
      <c r="J41" s="13">
        <v>0</v>
      </c>
      <c r="K41" s="13">
        <v>0.06</v>
      </c>
      <c r="L41" s="13">
        <v>0.25</v>
      </c>
      <c r="M41" s="27" t="s">
        <v>150</v>
      </c>
      <c r="N41" s="57" t="s">
        <v>170</v>
      </c>
      <c r="O41" s="61" t="s">
        <v>179</v>
      </c>
      <c r="P41" s="76">
        <v>0.28999999999999998</v>
      </c>
      <c r="Q41" s="73">
        <v>0</v>
      </c>
      <c r="R41" s="73">
        <v>0</v>
      </c>
    </row>
    <row r="42" spans="1:18" ht="103.5" customHeight="1" x14ac:dyDescent="0.2">
      <c r="A42" s="94"/>
      <c r="B42" s="94"/>
      <c r="C42" s="94"/>
      <c r="D42" s="44" t="s">
        <v>136</v>
      </c>
      <c r="E42" s="48" t="s">
        <v>0</v>
      </c>
      <c r="F42" s="48"/>
      <c r="G42" s="13" t="s">
        <v>30</v>
      </c>
      <c r="H42" s="13" t="s">
        <v>30</v>
      </c>
      <c r="I42" s="13" t="s">
        <v>30</v>
      </c>
      <c r="J42" s="13" t="s">
        <v>30</v>
      </c>
      <c r="K42" s="13" t="s">
        <v>30</v>
      </c>
      <c r="L42" s="13" t="s">
        <v>30</v>
      </c>
      <c r="M42" s="15">
        <v>100</v>
      </c>
      <c r="N42" s="56">
        <v>100</v>
      </c>
      <c r="O42" s="56">
        <v>100</v>
      </c>
      <c r="P42" s="71">
        <v>0</v>
      </c>
      <c r="Q42" s="71">
        <v>0</v>
      </c>
      <c r="R42" s="71">
        <v>0</v>
      </c>
    </row>
    <row r="43" spans="1:18" ht="156" customHeight="1" x14ac:dyDescent="0.2">
      <c r="A43" s="45" t="s">
        <v>15</v>
      </c>
      <c r="B43" s="45" t="s">
        <v>7</v>
      </c>
      <c r="C43" s="44" t="s">
        <v>13</v>
      </c>
      <c r="D43" s="44" t="s">
        <v>56</v>
      </c>
      <c r="E43" s="44" t="s">
        <v>0</v>
      </c>
      <c r="F43" s="44" t="s">
        <v>66</v>
      </c>
      <c r="G43" s="13">
        <v>7.0000000000000007E-2</v>
      </c>
      <c r="H43" s="13">
        <v>0.01</v>
      </c>
      <c r="I43" s="13">
        <v>0.01</v>
      </c>
      <c r="J43" s="13">
        <v>0.02</v>
      </c>
      <c r="K43" s="13">
        <v>0.01</v>
      </c>
      <c r="L43" s="13">
        <v>0.03</v>
      </c>
      <c r="M43" s="13">
        <v>0.03</v>
      </c>
      <c r="N43" s="57">
        <f>N46/11305*100</f>
        <v>8.845643520566121E-2</v>
      </c>
      <c r="O43" s="57">
        <f>O46/11305*100</f>
        <v>4.4228217602830605E-2</v>
      </c>
      <c r="P43" s="72">
        <f>P46/11305*100</f>
        <v>0</v>
      </c>
      <c r="Q43" s="72">
        <f>Q46/11306*100</f>
        <v>0</v>
      </c>
      <c r="R43" s="72">
        <f>R46/32919*100</f>
        <v>0</v>
      </c>
    </row>
    <row r="44" spans="1:18" ht="117" customHeight="1" x14ac:dyDescent="0.2">
      <c r="A44" s="44" t="s">
        <v>58</v>
      </c>
      <c r="B44" s="44" t="s">
        <v>11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55"/>
      <c r="O44" s="55"/>
      <c r="P44" s="73"/>
      <c r="Q44" s="73"/>
      <c r="R44" s="74"/>
    </row>
    <row r="45" spans="1:18" ht="120" customHeight="1" x14ac:dyDescent="0.2">
      <c r="A45" s="94" t="s">
        <v>48</v>
      </c>
      <c r="B45" s="94" t="s">
        <v>9</v>
      </c>
      <c r="C45" s="94" t="s">
        <v>44</v>
      </c>
      <c r="D45" s="44" t="s">
        <v>54</v>
      </c>
      <c r="E45" s="44" t="s">
        <v>14</v>
      </c>
      <c r="F45" s="44"/>
      <c r="G45" s="44">
        <v>4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55">
        <v>3</v>
      </c>
      <c r="O45" s="55">
        <v>2</v>
      </c>
      <c r="P45" s="73">
        <v>0</v>
      </c>
      <c r="Q45" s="73">
        <v>0</v>
      </c>
      <c r="R45" s="73">
        <v>0</v>
      </c>
    </row>
    <row r="46" spans="1:18" ht="130.5" customHeight="1" x14ac:dyDescent="0.2">
      <c r="A46" s="94"/>
      <c r="B46" s="94"/>
      <c r="C46" s="94"/>
      <c r="D46" s="44" t="s">
        <v>28</v>
      </c>
      <c r="E46" s="44" t="s">
        <v>17</v>
      </c>
      <c r="F46" s="44"/>
      <c r="G46" s="12" t="s">
        <v>30</v>
      </c>
      <c r="H46" s="44">
        <v>1</v>
      </c>
      <c r="I46" s="44">
        <v>1</v>
      </c>
      <c r="J46" s="44">
        <v>3</v>
      </c>
      <c r="K46" s="44">
        <v>1</v>
      </c>
      <c r="L46" s="44">
        <v>4</v>
      </c>
      <c r="M46" s="44">
        <v>4</v>
      </c>
      <c r="N46" s="55">
        <v>10</v>
      </c>
      <c r="O46" s="55">
        <v>5</v>
      </c>
      <c r="P46" s="73">
        <v>0</v>
      </c>
      <c r="Q46" s="73">
        <v>0</v>
      </c>
      <c r="R46" s="73">
        <v>0</v>
      </c>
    </row>
    <row r="47" spans="1:18" ht="149.25" customHeight="1" x14ac:dyDescent="0.2">
      <c r="A47" s="45" t="s">
        <v>5</v>
      </c>
      <c r="B47" s="45" t="s">
        <v>8</v>
      </c>
      <c r="C47" s="44" t="s">
        <v>13</v>
      </c>
      <c r="D47" s="44" t="s">
        <v>56</v>
      </c>
      <c r="E47" s="48" t="s">
        <v>0</v>
      </c>
      <c r="F47" s="44" t="s">
        <v>66</v>
      </c>
      <c r="G47" s="16">
        <v>7.0000000000000007E-2</v>
      </c>
      <c r="H47" s="16">
        <v>0.12</v>
      </c>
      <c r="I47" s="16">
        <v>0.12</v>
      </c>
      <c r="J47" s="16">
        <v>0.14000000000000001</v>
      </c>
      <c r="K47" s="16">
        <v>0.14000000000000001</v>
      </c>
      <c r="L47" s="16">
        <v>0.74</v>
      </c>
      <c r="M47" s="16">
        <v>0.17</v>
      </c>
      <c r="N47" s="62">
        <f>N50/11305*100</f>
        <v>0.13268465280849182</v>
      </c>
      <c r="O47" s="62">
        <f>O50/11305*100</f>
        <v>3.5382574082264487E-2</v>
      </c>
      <c r="P47" s="77">
        <f>P50/11305*100</f>
        <v>7.9610791685095092E-2</v>
      </c>
      <c r="Q47" s="77">
        <f>Q50/11306*100</f>
        <v>7.9603750221121525E-2</v>
      </c>
      <c r="R47" s="77">
        <f>R50/32919*100</f>
        <v>2.7339834138339562E-2</v>
      </c>
    </row>
    <row r="48" spans="1:18" ht="140.25" customHeight="1" x14ac:dyDescent="0.2">
      <c r="A48" s="44" t="s">
        <v>49</v>
      </c>
      <c r="B48" s="44" t="s">
        <v>70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55"/>
      <c r="O48" s="55"/>
      <c r="P48" s="73"/>
      <c r="Q48" s="73"/>
      <c r="R48" s="74"/>
    </row>
    <row r="49" spans="1:18" ht="126.75" customHeight="1" x14ac:dyDescent="0.2">
      <c r="A49" s="94" t="s">
        <v>50</v>
      </c>
      <c r="B49" s="94" t="s">
        <v>75</v>
      </c>
      <c r="C49" s="94" t="s">
        <v>20</v>
      </c>
      <c r="D49" s="44" t="s">
        <v>22</v>
      </c>
      <c r="E49" s="44" t="s">
        <v>14</v>
      </c>
      <c r="F49" s="44"/>
      <c r="G49" s="44">
        <v>3</v>
      </c>
      <c r="H49" s="44">
        <v>4</v>
      </c>
      <c r="I49" s="44">
        <v>4</v>
      </c>
      <c r="J49" s="44">
        <v>4</v>
      </c>
      <c r="K49" s="44">
        <v>3</v>
      </c>
      <c r="L49" s="44">
        <v>24</v>
      </c>
      <c r="M49" s="44">
        <v>4</v>
      </c>
      <c r="N49" s="55">
        <v>3</v>
      </c>
      <c r="O49" s="55">
        <v>1</v>
      </c>
      <c r="P49" s="73">
        <v>2</v>
      </c>
      <c r="Q49" s="73">
        <v>2</v>
      </c>
      <c r="R49" s="73">
        <v>2</v>
      </c>
    </row>
    <row r="50" spans="1:18" ht="164.25" customHeight="1" x14ac:dyDescent="0.2">
      <c r="A50" s="94"/>
      <c r="B50" s="94"/>
      <c r="C50" s="94"/>
      <c r="D50" s="44" t="s">
        <v>55</v>
      </c>
      <c r="E50" s="44" t="s">
        <v>17</v>
      </c>
      <c r="F50" s="44"/>
      <c r="G50" s="44" t="s">
        <v>30</v>
      </c>
      <c r="H50" s="44">
        <v>16</v>
      </c>
      <c r="I50" s="44">
        <v>17</v>
      </c>
      <c r="J50" s="44">
        <v>19</v>
      </c>
      <c r="K50" s="44">
        <v>14</v>
      </c>
      <c r="L50" s="44">
        <v>87</v>
      </c>
      <c r="M50" s="44">
        <v>19</v>
      </c>
      <c r="N50" s="55">
        <v>15</v>
      </c>
      <c r="O50" s="55">
        <v>4</v>
      </c>
      <c r="P50" s="73">
        <v>9</v>
      </c>
      <c r="Q50" s="73">
        <v>9</v>
      </c>
      <c r="R50" s="73">
        <v>9</v>
      </c>
    </row>
    <row r="51" spans="1:18" ht="96.75" customHeight="1" x14ac:dyDescent="0.2">
      <c r="A51" s="103" t="s">
        <v>92</v>
      </c>
      <c r="B51" s="103" t="s">
        <v>100</v>
      </c>
      <c r="C51" s="94" t="s">
        <v>13</v>
      </c>
      <c r="D51" s="44" t="s">
        <v>176</v>
      </c>
      <c r="E51" s="44" t="s">
        <v>0</v>
      </c>
      <c r="F51" s="44" t="s">
        <v>66</v>
      </c>
      <c r="G51" s="44">
        <v>100</v>
      </c>
      <c r="H51" s="44">
        <v>100</v>
      </c>
      <c r="I51" s="44">
        <v>100</v>
      </c>
      <c r="J51" s="44">
        <v>100</v>
      </c>
      <c r="K51" s="44">
        <v>100</v>
      </c>
      <c r="L51" s="44">
        <v>100</v>
      </c>
      <c r="M51" s="44">
        <v>100</v>
      </c>
      <c r="N51" s="55">
        <v>100</v>
      </c>
      <c r="O51" s="55">
        <v>100</v>
      </c>
      <c r="P51" s="73">
        <v>100</v>
      </c>
      <c r="Q51" s="73">
        <v>100</v>
      </c>
      <c r="R51" s="73">
        <v>100</v>
      </c>
    </row>
    <row r="52" spans="1:18" ht="157.5" customHeight="1" x14ac:dyDescent="0.2">
      <c r="A52" s="103"/>
      <c r="B52" s="103"/>
      <c r="C52" s="94"/>
      <c r="D52" s="44" t="s">
        <v>57</v>
      </c>
      <c r="E52" s="48" t="s">
        <v>0</v>
      </c>
      <c r="F52" s="44" t="s">
        <v>66</v>
      </c>
      <c r="G52" s="48" t="s">
        <v>30</v>
      </c>
      <c r="H52" s="17">
        <f>H56/223200*100</f>
        <v>0.14726702508960574</v>
      </c>
      <c r="I52" s="17">
        <f>I56/224730.85*100</f>
        <v>0.12521645337077661</v>
      </c>
      <c r="J52" s="17">
        <f>J56/231407.25*100</f>
        <v>0.18564673319440081</v>
      </c>
      <c r="K52" s="17">
        <f>K56/227931.05*100</f>
        <v>0.17961572150876329</v>
      </c>
      <c r="L52" s="17">
        <f t="shared" ref="L52:M52" si="4">L56/227931.05*100</f>
        <v>0.19001360279786367</v>
      </c>
      <c r="M52" s="17">
        <f t="shared" si="4"/>
        <v>0.36146896177594057</v>
      </c>
      <c r="N52" s="63">
        <f>N56/188360.05*100</f>
        <v>4.5126341811865103E-2</v>
      </c>
      <c r="O52" s="63">
        <f>O56/181187.85*100</f>
        <v>0.19730903589837839</v>
      </c>
      <c r="P52" s="78">
        <f>P56/179269.65*100</f>
        <v>3.2855533549599719E-2</v>
      </c>
      <c r="Q52" s="78">
        <f t="shared" ref="Q52:R52" si="5">Q56/179269.65*100</f>
        <v>3.8489504497833289E-2</v>
      </c>
      <c r="R52" s="78">
        <f t="shared" si="5"/>
        <v>2.3986212947925096E-2</v>
      </c>
    </row>
    <row r="53" spans="1:18" ht="159" customHeight="1" x14ac:dyDescent="0.2">
      <c r="A53" s="44" t="s">
        <v>93</v>
      </c>
      <c r="B53" s="44" t="s">
        <v>10</v>
      </c>
      <c r="C53" s="44"/>
      <c r="D53" s="44" t="s">
        <v>29</v>
      </c>
      <c r="E53" s="44"/>
      <c r="F53" s="44"/>
      <c r="G53" s="44"/>
      <c r="H53" s="44"/>
      <c r="I53" s="44"/>
      <c r="J53" s="44"/>
      <c r="K53" s="44"/>
      <c r="L53" s="44"/>
      <c r="M53" s="44"/>
      <c r="N53" s="55"/>
      <c r="O53" s="55"/>
      <c r="P53" s="73"/>
      <c r="Q53" s="73"/>
      <c r="R53" s="74"/>
    </row>
    <row r="54" spans="1:18" ht="144.75" customHeight="1" x14ac:dyDescent="0.2">
      <c r="A54" s="44" t="s">
        <v>51</v>
      </c>
      <c r="B54" s="44" t="s">
        <v>68</v>
      </c>
      <c r="C54" s="44" t="s">
        <v>20</v>
      </c>
      <c r="D54" s="44" t="s">
        <v>171</v>
      </c>
      <c r="E54" s="44" t="s">
        <v>0</v>
      </c>
      <c r="F54" s="44"/>
      <c r="G54" s="44">
        <v>100</v>
      </c>
      <c r="H54" s="44">
        <v>100</v>
      </c>
      <c r="I54" s="44">
        <v>100</v>
      </c>
      <c r="J54" s="44">
        <v>100</v>
      </c>
      <c r="K54" s="44">
        <v>100</v>
      </c>
      <c r="L54" s="44">
        <v>100</v>
      </c>
      <c r="M54" s="44">
        <v>100</v>
      </c>
      <c r="N54" s="55">
        <v>100</v>
      </c>
      <c r="O54" s="55">
        <v>100</v>
      </c>
      <c r="P54" s="73">
        <v>100</v>
      </c>
      <c r="Q54" s="73">
        <v>100</v>
      </c>
      <c r="R54" s="73">
        <v>100</v>
      </c>
    </row>
    <row r="55" spans="1:18" ht="108.75" customHeight="1" x14ac:dyDescent="0.2">
      <c r="A55" s="94" t="s">
        <v>94</v>
      </c>
      <c r="B55" s="94" t="s">
        <v>27</v>
      </c>
      <c r="C55" s="94" t="s">
        <v>53</v>
      </c>
      <c r="D55" s="44" t="s">
        <v>23</v>
      </c>
      <c r="E55" s="44" t="s">
        <v>0</v>
      </c>
      <c r="F55" s="44"/>
      <c r="G55" s="44">
        <v>100</v>
      </c>
      <c r="H55" s="44">
        <v>100</v>
      </c>
      <c r="I55" s="44">
        <v>100</v>
      </c>
      <c r="J55" s="44">
        <v>100</v>
      </c>
      <c r="K55" s="44">
        <v>100</v>
      </c>
      <c r="L55" s="44">
        <v>100</v>
      </c>
      <c r="M55" s="44">
        <v>100</v>
      </c>
      <c r="N55" s="55">
        <v>100</v>
      </c>
      <c r="O55" s="55">
        <v>100</v>
      </c>
      <c r="P55" s="73">
        <v>100</v>
      </c>
      <c r="Q55" s="73">
        <v>100</v>
      </c>
      <c r="R55" s="73">
        <v>100</v>
      </c>
    </row>
    <row r="56" spans="1:18" ht="151.5" customHeight="1" x14ac:dyDescent="0.2">
      <c r="A56" s="94"/>
      <c r="B56" s="94"/>
      <c r="C56" s="94"/>
      <c r="D56" s="55" t="s">
        <v>32</v>
      </c>
      <c r="E56" s="48" t="s">
        <v>31</v>
      </c>
      <c r="F56" s="48"/>
      <c r="G56" s="48" t="s">
        <v>30</v>
      </c>
      <c r="H56" s="16">
        <v>328.7</v>
      </c>
      <c r="I56" s="16">
        <v>281.39999999999998</v>
      </c>
      <c r="J56" s="16">
        <v>429.6</v>
      </c>
      <c r="K56" s="16">
        <v>409.4</v>
      </c>
      <c r="L56" s="16">
        <v>433.1</v>
      </c>
      <c r="M56" s="16">
        <v>823.9</v>
      </c>
      <c r="N56" s="62">
        <v>85</v>
      </c>
      <c r="O56" s="62">
        <v>357.5</v>
      </c>
      <c r="P56" s="77">
        <v>58.9</v>
      </c>
      <c r="Q56" s="77">
        <v>69</v>
      </c>
      <c r="R56" s="77">
        <v>43</v>
      </c>
    </row>
    <row r="57" spans="1:18" ht="392.25" customHeight="1" x14ac:dyDescent="0.2">
      <c r="A57" s="44" t="s">
        <v>95</v>
      </c>
      <c r="B57" s="44" t="s">
        <v>77</v>
      </c>
      <c r="C57" s="44" t="s">
        <v>20</v>
      </c>
      <c r="D57" s="44" t="s">
        <v>173</v>
      </c>
      <c r="E57" s="48" t="s">
        <v>0</v>
      </c>
      <c r="F57" s="48"/>
      <c r="G57" s="48" t="s">
        <v>30</v>
      </c>
      <c r="H57" s="48" t="s">
        <v>30</v>
      </c>
      <c r="I57" s="48" t="s">
        <v>30</v>
      </c>
      <c r="J57" s="48" t="s">
        <v>30</v>
      </c>
      <c r="K57" s="18">
        <v>100</v>
      </c>
      <c r="L57" s="18">
        <v>100</v>
      </c>
      <c r="M57" s="18">
        <v>100</v>
      </c>
      <c r="N57" s="64">
        <v>100</v>
      </c>
      <c r="O57" s="64">
        <v>100</v>
      </c>
      <c r="P57" s="79">
        <v>100</v>
      </c>
      <c r="Q57" s="79">
        <v>100</v>
      </c>
      <c r="R57" s="79">
        <v>100</v>
      </c>
    </row>
    <row r="58" spans="1:18" ht="155.25" customHeight="1" x14ac:dyDescent="0.2">
      <c r="A58" s="44" t="s">
        <v>131</v>
      </c>
      <c r="B58" s="44" t="s">
        <v>133</v>
      </c>
      <c r="C58" s="44"/>
      <c r="D58" s="44" t="s">
        <v>29</v>
      </c>
      <c r="E58" s="44"/>
      <c r="F58" s="44"/>
      <c r="G58" s="44"/>
      <c r="H58" s="44"/>
      <c r="I58" s="44"/>
      <c r="J58" s="44"/>
      <c r="K58" s="44"/>
      <c r="L58" s="44"/>
      <c r="M58" s="44"/>
      <c r="N58" s="55"/>
      <c r="O58" s="55"/>
      <c r="P58" s="73"/>
      <c r="Q58" s="73"/>
      <c r="R58" s="74"/>
    </row>
    <row r="59" spans="1:18" ht="170.25" customHeight="1" x14ac:dyDescent="0.2">
      <c r="A59" s="44" t="s">
        <v>132</v>
      </c>
      <c r="B59" s="44" t="s">
        <v>134</v>
      </c>
      <c r="C59" s="44" t="s">
        <v>13</v>
      </c>
      <c r="D59" s="44" t="s">
        <v>174</v>
      </c>
      <c r="E59" s="44" t="s">
        <v>0</v>
      </c>
      <c r="F59" s="44"/>
      <c r="G59" s="44" t="s">
        <v>30</v>
      </c>
      <c r="H59" s="44" t="s">
        <v>30</v>
      </c>
      <c r="I59" s="44" t="s">
        <v>30</v>
      </c>
      <c r="J59" s="44" t="s">
        <v>30</v>
      </c>
      <c r="K59" s="44" t="s">
        <v>30</v>
      </c>
      <c r="L59" s="44" t="s">
        <v>30</v>
      </c>
      <c r="M59" s="44" t="s">
        <v>30</v>
      </c>
      <c r="N59" s="55">
        <v>100</v>
      </c>
      <c r="O59" s="55">
        <v>100</v>
      </c>
      <c r="P59" s="73">
        <v>100</v>
      </c>
      <c r="Q59" s="73">
        <v>100</v>
      </c>
      <c r="R59" s="86">
        <v>100</v>
      </c>
    </row>
    <row r="60" spans="1:18" ht="255" customHeight="1" x14ac:dyDescent="0.2">
      <c r="A60" s="45" t="s">
        <v>96</v>
      </c>
      <c r="B60" s="45" t="s">
        <v>90</v>
      </c>
      <c r="C60" s="44" t="s">
        <v>13</v>
      </c>
      <c r="D60" s="44" t="s">
        <v>115</v>
      </c>
      <c r="E60" s="48" t="s">
        <v>0</v>
      </c>
      <c r="F60" s="44" t="s">
        <v>66</v>
      </c>
      <c r="G60" s="44" t="s">
        <v>30</v>
      </c>
      <c r="H60" s="44" t="s">
        <v>30</v>
      </c>
      <c r="I60" s="44" t="s">
        <v>30</v>
      </c>
      <c r="J60" s="44" t="s">
        <v>30</v>
      </c>
      <c r="K60" s="44" t="s">
        <v>30</v>
      </c>
      <c r="L60" s="16">
        <v>0.08</v>
      </c>
      <c r="M60" s="16">
        <v>0.23</v>
      </c>
      <c r="N60" s="62">
        <f>(N62+N63+N67)/11305*100</f>
        <v>0.41574524546660774</v>
      </c>
      <c r="O60" s="62">
        <f>(O62+O63+O67)/11305*100</f>
        <v>0.23883237505528529</v>
      </c>
      <c r="P60" s="77">
        <f>(P62+P63)/11305*100</f>
        <v>8.845643520566121E-2</v>
      </c>
      <c r="Q60" s="77">
        <f>Q62/11306*100</f>
        <v>0.18574208384928356</v>
      </c>
      <c r="R60" s="87">
        <f>R62/32919*100</f>
        <v>3.0377593487043958E-3</v>
      </c>
    </row>
    <row r="61" spans="1:18" ht="156" customHeight="1" x14ac:dyDescent="0.2">
      <c r="A61" s="44" t="s">
        <v>97</v>
      </c>
      <c r="B61" s="44" t="s">
        <v>91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55"/>
      <c r="O61" s="55"/>
      <c r="P61" s="73"/>
      <c r="Q61" s="73"/>
      <c r="R61" s="74"/>
    </row>
    <row r="62" spans="1:18" ht="175.5" customHeight="1" x14ac:dyDescent="0.3">
      <c r="A62" s="95" t="s">
        <v>89</v>
      </c>
      <c r="B62" s="95" t="s">
        <v>101</v>
      </c>
      <c r="C62" s="95" t="s">
        <v>20</v>
      </c>
      <c r="D62" s="30" t="s">
        <v>114</v>
      </c>
      <c r="E62" s="47" t="s">
        <v>24</v>
      </c>
      <c r="F62" s="43"/>
      <c r="G62" s="47" t="s">
        <v>30</v>
      </c>
      <c r="H62" s="47" t="s">
        <v>30</v>
      </c>
      <c r="I62" s="47" t="s">
        <v>30</v>
      </c>
      <c r="J62" s="47" t="s">
        <v>30</v>
      </c>
      <c r="K62" s="47" t="s">
        <v>30</v>
      </c>
      <c r="L62" s="49">
        <v>2</v>
      </c>
      <c r="M62" s="43">
        <v>17</v>
      </c>
      <c r="N62" s="59">
        <v>45</v>
      </c>
      <c r="O62" s="59">
        <v>25</v>
      </c>
      <c r="P62" s="80">
        <v>10</v>
      </c>
      <c r="Q62" s="80">
        <v>21</v>
      </c>
      <c r="R62" s="80">
        <v>1</v>
      </c>
    </row>
    <row r="63" spans="1:18" ht="217.5" customHeight="1" x14ac:dyDescent="0.2">
      <c r="A63" s="96"/>
      <c r="B63" s="96"/>
      <c r="C63" s="96"/>
      <c r="D63" s="44" t="s">
        <v>116</v>
      </c>
      <c r="E63" s="44" t="s">
        <v>17</v>
      </c>
      <c r="F63" s="44"/>
      <c r="G63" s="44" t="s">
        <v>30</v>
      </c>
      <c r="H63" s="44" t="s">
        <v>30</v>
      </c>
      <c r="I63" s="44" t="s">
        <v>30</v>
      </c>
      <c r="J63" s="44" t="s">
        <v>30</v>
      </c>
      <c r="K63" s="44" t="s">
        <v>30</v>
      </c>
      <c r="L63" s="43">
        <v>7</v>
      </c>
      <c r="M63" s="43">
        <v>10</v>
      </c>
      <c r="N63" s="59">
        <v>2</v>
      </c>
      <c r="O63" s="59">
        <v>2</v>
      </c>
      <c r="P63" s="80">
        <v>0</v>
      </c>
      <c r="Q63" s="80">
        <v>0</v>
      </c>
      <c r="R63" s="80">
        <v>0</v>
      </c>
    </row>
    <row r="64" spans="1:18" ht="204" customHeight="1" x14ac:dyDescent="0.2">
      <c r="A64" s="44" t="s">
        <v>98</v>
      </c>
      <c r="B64" s="44" t="s">
        <v>102</v>
      </c>
      <c r="C64" s="44" t="s">
        <v>20</v>
      </c>
      <c r="D64" s="44" t="s">
        <v>175</v>
      </c>
      <c r="E64" s="44" t="s">
        <v>0</v>
      </c>
      <c r="F64" s="44"/>
      <c r="G64" s="44" t="s">
        <v>30</v>
      </c>
      <c r="H64" s="44" t="s">
        <v>30</v>
      </c>
      <c r="I64" s="44" t="s">
        <v>30</v>
      </c>
      <c r="J64" s="44" t="s">
        <v>30</v>
      </c>
      <c r="K64" s="44" t="s">
        <v>30</v>
      </c>
      <c r="L64" s="44">
        <v>100</v>
      </c>
      <c r="M64" s="44">
        <v>100</v>
      </c>
      <c r="N64" s="55">
        <v>100</v>
      </c>
      <c r="O64" s="55">
        <v>100</v>
      </c>
      <c r="P64" s="73">
        <v>100</v>
      </c>
      <c r="Q64" s="73">
        <v>100</v>
      </c>
      <c r="R64" s="73">
        <v>100</v>
      </c>
    </row>
    <row r="65" spans="1:18" ht="256.5" customHeight="1" x14ac:dyDescent="0.2">
      <c r="A65" s="44" t="s">
        <v>103</v>
      </c>
      <c r="B65" s="44" t="s">
        <v>110</v>
      </c>
      <c r="C65" s="44" t="s">
        <v>109</v>
      </c>
      <c r="D65" s="44" t="s">
        <v>177</v>
      </c>
      <c r="E65" s="44" t="s">
        <v>172</v>
      </c>
      <c r="F65" s="44"/>
      <c r="G65" s="69" t="s">
        <v>30</v>
      </c>
      <c r="H65" s="69" t="s">
        <v>30</v>
      </c>
      <c r="I65" s="69" t="s">
        <v>30</v>
      </c>
      <c r="J65" s="69" t="s">
        <v>30</v>
      </c>
      <c r="K65" s="69" t="s">
        <v>30</v>
      </c>
      <c r="L65" s="69">
        <v>3</v>
      </c>
      <c r="M65" s="69">
        <v>7</v>
      </c>
      <c r="N65" s="55">
        <v>3</v>
      </c>
      <c r="O65" s="55">
        <v>3</v>
      </c>
      <c r="P65" s="73">
        <v>2</v>
      </c>
      <c r="Q65" s="73">
        <v>3</v>
      </c>
      <c r="R65" s="73">
        <v>3</v>
      </c>
    </row>
    <row r="66" spans="1:18" ht="29.25" customHeight="1" x14ac:dyDescent="0.3">
      <c r="A66" s="95" t="s">
        <v>125</v>
      </c>
      <c r="B66" s="95" t="s">
        <v>155</v>
      </c>
      <c r="C66" s="95" t="s">
        <v>20</v>
      </c>
      <c r="D66" s="95" t="s">
        <v>156</v>
      </c>
      <c r="E66" s="95" t="s">
        <v>17</v>
      </c>
      <c r="F66" s="115"/>
      <c r="G66" s="42"/>
      <c r="H66" s="42"/>
      <c r="I66" s="42"/>
      <c r="J66" s="42"/>
      <c r="K66" s="42"/>
      <c r="L66" s="42"/>
      <c r="M66" s="28">
        <v>6</v>
      </c>
      <c r="N66" s="65">
        <v>4.5999999999999996</v>
      </c>
      <c r="O66" s="65">
        <v>4.5999999999999996</v>
      </c>
      <c r="P66" s="81"/>
      <c r="Q66" s="81"/>
      <c r="R66" s="81"/>
    </row>
    <row r="67" spans="1:18" ht="134.25" customHeight="1" x14ac:dyDescent="0.2">
      <c r="A67" s="106"/>
      <c r="B67" s="106"/>
      <c r="C67" s="106"/>
      <c r="D67" s="96"/>
      <c r="E67" s="96"/>
      <c r="F67" s="116"/>
      <c r="G67" s="43" t="s">
        <v>30</v>
      </c>
      <c r="H67" s="43" t="s">
        <v>30</v>
      </c>
      <c r="I67" s="43" t="s">
        <v>30</v>
      </c>
      <c r="J67" s="43" t="s">
        <v>30</v>
      </c>
      <c r="K67" s="43" t="s">
        <v>30</v>
      </c>
      <c r="L67" s="43" t="s">
        <v>30</v>
      </c>
      <c r="M67" s="47">
        <v>0</v>
      </c>
      <c r="N67" s="67">
        <v>0</v>
      </c>
      <c r="O67" s="67">
        <v>0</v>
      </c>
      <c r="P67" s="82">
        <v>5</v>
      </c>
      <c r="Q67" s="82" t="s">
        <v>30</v>
      </c>
      <c r="R67" s="82" t="s">
        <v>30</v>
      </c>
    </row>
    <row r="68" spans="1:18" ht="30.75" customHeight="1" x14ac:dyDescent="0.3">
      <c r="A68" s="106"/>
      <c r="B68" s="106"/>
      <c r="C68" s="106"/>
      <c r="D68" s="95" t="s">
        <v>149</v>
      </c>
      <c r="E68" s="95" t="s">
        <v>0</v>
      </c>
      <c r="F68" s="95"/>
      <c r="G68" s="95" t="s">
        <v>30</v>
      </c>
      <c r="H68" s="95" t="s">
        <v>30</v>
      </c>
      <c r="I68" s="95" t="s">
        <v>30</v>
      </c>
      <c r="J68" s="95" t="s">
        <v>30</v>
      </c>
      <c r="K68" s="95" t="s">
        <v>30</v>
      </c>
      <c r="L68" s="115" t="s">
        <v>30</v>
      </c>
      <c r="M68" s="28">
        <v>6</v>
      </c>
      <c r="N68" s="65">
        <v>4</v>
      </c>
      <c r="O68" s="66"/>
      <c r="P68" s="81"/>
      <c r="Q68" s="81"/>
      <c r="R68" s="81"/>
    </row>
    <row r="69" spans="1:18" ht="110.25" customHeight="1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116"/>
      <c r="M69" s="29" t="s">
        <v>148</v>
      </c>
      <c r="N69" s="59">
        <v>100</v>
      </c>
      <c r="O69" s="59">
        <v>100</v>
      </c>
      <c r="P69" s="80">
        <v>0</v>
      </c>
      <c r="Q69" s="80" t="s">
        <v>30</v>
      </c>
      <c r="R69" s="80" t="s">
        <v>30</v>
      </c>
    </row>
    <row r="70" spans="1:18" ht="145.5" customHeight="1" x14ac:dyDescent="0.2">
      <c r="A70" s="104" t="s">
        <v>104</v>
      </c>
      <c r="B70" s="104" t="s">
        <v>105</v>
      </c>
      <c r="C70" s="95" t="s">
        <v>13</v>
      </c>
      <c r="D70" s="44" t="s">
        <v>117</v>
      </c>
      <c r="E70" s="44" t="s">
        <v>0</v>
      </c>
      <c r="F70" s="44" t="s">
        <v>66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>
        <f>L73/722*100</f>
        <v>3.6011080332409975</v>
      </c>
      <c r="M70" s="13">
        <f>M73/(722-L73)*100</f>
        <v>7.6149425287356323</v>
      </c>
      <c r="N70" s="57">
        <f>N73/(674-L73-M73)*100</f>
        <v>31.764705882352938</v>
      </c>
      <c r="O70" s="57">
        <f>O73/410*100</f>
        <v>25.121951219512194</v>
      </c>
      <c r="P70" s="72">
        <f>P73/365*100</f>
        <v>20.547945205479451</v>
      </c>
      <c r="Q70" s="72">
        <f>Q73/(365-75)*100</f>
        <v>25.862068965517242</v>
      </c>
      <c r="R70" s="72">
        <f>R73/(365-75-75)*100</f>
        <v>34.883720930232556</v>
      </c>
    </row>
    <row r="71" spans="1:18" ht="136.5" customHeight="1" x14ac:dyDescent="0.2">
      <c r="A71" s="117"/>
      <c r="B71" s="117"/>
      <c r="C71" s="96"/>
      <c r="D71" s="44" t="s">
        <v>135</v>
      </c>
      <c r="E71" s="44" t="s">
        <v>0</v>
      </c>
      <c r="F71" s="44" t="s">
        <v>66</v>
      </c>
      <c r="G71" s="13" t="s">
        <v>30</v>
      </c>
      <c r="H71" s="13" t="s">
        <v>30</v>
      </c>
      <c r="I71" s="13" t="s">
        <v>30</v>
      </c>
      <c r="J71" s="13" t="s">
        <v>30</v>
      </c>
      <c r="K71" s="13" t="s">
        <v>30</v>
      </c>
      <c r="L71" s="13" t="s">
        <v>30</v>
      </c>
      <c r="M71" s="13" t="s">
        <v>30</v>
      </c>
      <c r="N71" s="57" t="s">
        <v>30</v>
      </c>
      <c r="O71" s="57" t="s">
        <v>30</v>
      </c>
      <c r="P71" s="72">
        <v>0.02</v>
      </c>
      <c r="Q71" s="80">
        <v>0</v>
      </c>
      <c r="R71" s="80">
        <v>0</v>
      </c>
    </row>
    <row r="72" spans="1:18" ht="143.25" customHeight="1" x14ac:dyDescent="0.2">
      <c r="A72" s="44" t="s">
        <v>106</v>
      </c>
      <c r="B72" s="44" t="s">
        <v>107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55"/>
      <c r="O72" s="55"/>
      <c r="P72" s="73"/>
      <c r="Q72" s="73"/>
      <c r="R72" s="74"/>
    </row>
    <row r="73" spans="1:18" ht="241.5" customHeight="1" x14ac:dyDescent="0.2">
      <c r="A73" s="44" t="s">
        <v>108</v>
      </c>
      <c r="B73" s="44" t="s">
        <v>183</v>
      </c>
      <c r="C73" s="44" t="s">
        <v>119</v>
      </c>
      <c r="D73" s="44" t="s">
        <v>118</v>
      </c>
      <c r="E73" s="44" t="s">
        <v>17</v>
      </c>
      <c r="F73" s="44"/>
      <c r="G73" s="13" t="s">
        <v>30</v>
      </c>
      <c r="H73" s="13" t="s">
        <v>30</v>
      </c>
      <c r="I73" s="13" t="s">
        <v>30</v>
      </c>
      <c r="J73" s="13" t="s">
        <v>30</v>
      </c>
      <c r="K73" s="13" t="s">
        <v>30</v>
      </c>
      <c r="L73" s="15">
        <v>26</v>
      </c>
      <c r="M73" s="44">
        <v>53</v>
      </c>
      <c r="N73" s="55">
        <v>189</v>
      </c>
      <c r="O73" s="55">
        <v>103</v>
      </c>
      <c r="P73" s="73">
        <v>75</v>
      </c>
      <c r="Q73" s="73">
        <v>75</v>
      </c>
      <c r="R73" s="73">
        <v>75</v>
      </c>
    </row>
    <row r="74" spans="1:18" ht="158.25" customHeight="1" x14ac:dyDescent="0.2">
      <c r="A74" s="44" t="s">
        <v>126</v>
      </c>
      <c r="B74" s="44" t="s">
        <v>127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55"/>
      <c r="O74" s="55"/>
      <c r="P74" s="73"/>
      <c r="Q74" s="73"/>
      <c r="R74" s="74"/>
    </row>
    <row r="75" spans="1:18" ht="187.5" customHeight="1" x14ac:dyDescent="0.2">
      <c r="A75" s="44" t="s">
        <v>128</v>
      </c>
      <c r="B75" s="44" t="s">
        <v>129</v>
      </c>
      <c r="C75" s="44" t="s">
        <v>20</v>
      </c>
      <c r="D75" s="44" t="s">
        <v>130</v>
      </c>
      <c r="E75" s="44" t="s">
        <v>17</v>
      </c>
      <c r="F75" s="44"/>
      <c r="G75" s="13" t="s">
        <v>30</v>
      </c>
      <c r="H75" s="13" t="s">
        <v>30</v>
      </c>
      <c r="I75" s="13" t="s">
        <v>30</v>
      </c>
      <c r="J75" s="13" t="s">
        <v>30</v>
      </c>
      <c r="K75" s="13" t="s">
        <v>30</v>
      </c>
      <c r="L75" s="13" t="s">
        <v>30</v>
      </c>
      <c r="M75" s="13" t="s">
        <v>30</v>
      </c>
      <c r="N75" s="55" t="s">
        <v>30</v>
      </c>
      <c r="O75" s="55" t="s">
        <v>30</v>
      </c>
      <c r="P75" s="73">
        <v>2</v>
      </c>
      <c r="Q75" s="73">
        <v>0</v>
      </c>
      <c r="R75" s="73">
        <v>0</v>
      </c>
    </row>
    <row r="76" spans="1:18" ht="276.75" customHeight="1" x14ac:dyDescent="0.2">
      <c r="A76" s="46" t="s">
        <v>157</v>
      </c>
      <c r="B76" s="44" t="s">
        <v>160</v>
      </c>
      <c r="C76" s="44" t="s">
        <v>52</v>
      </c>
      <c r="D76" s="44" t="s">
        <v>161</v>
      </c>
      <c r="E76" s="44" t="s">
        <v>0</v>
      </c>
      <c r="F76" s="44" t="s">
        <v>66</v>
      </c>
      <c r="G76" s="13" t="s">
        <v>30</v>
      </c>
      <c r="H76" s="13" t="s">
        <v>30</v>
      </c>
      <c r="I76" s="13" t="s">
        <v>30</v>
      </c>
      <c r="J76" s="13" t="s">
        <v>30</v>
      </c>
      <c r="K76" s="13" t="s">
        <v>30</v>
      </c>
      <c r="L76" s="13" t="s">
        <v>30</v>
      </c>
      <c r="M76" s="13" t="s">
        <v>30</v>
      </c>
      <c r="N76" s="57">
        <v>0.01</v>
      </c>
      <c r="O76" s="13">
        <v>0.01</v>
      </c>
      <c r="P76" s="72" t="s">
        <v>30</v>
      </c>
      <c r="Q76" s="72" t="s">
        <v>30</v>
      </c>
      <c r="R76" s="72" t="s">
        <v>30</v>
      </c>
    </row>
    <row r="77" spans="1:18" ht="128.25" customHeight="1" x14ac:dyDescent="0.2">
      <c r="A77" s="44" t="s">
        <v>158</v>
      </c>
      <c r="B77" s="44" t="s">
        <v>162</v>
      </c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55"/>
      <c r="O77" s="68"/>
      <c r="P77" s="73"/>
      <c r="Q77" s="73"/>
      <c r="R77" s="74"/>
    </row>
    <row r="78" spans="1:18" ht="143.25" customHeight="1" x14ac:dyDescent="0.2">
      <c r="A78" s="95" t="s">
        <v>159</v>
      </c>
      <c r="B78" s="95" t="s">
        <v>163</v>
      </c>
      <c r="C78" s="95" t="s">
        <v>20</v>
      </c>
      <c r="D78" s="44" t="s">
        <v>78</v>
      </c>
      <c r="E78" s="48" t="s">
        <v>17</v>
      </c>
      <c r="F78" s="44"/>
      <c r="G78" s="13" t="s">
        <v>30</v>
      </c>
      <c r="H78" s="13" t="s">
        <v>30</v>
      </c>
      <c r="I78" s="13" t="s">
        <v>30</v>
      </c>
      <c r="J78" s="13" t="s">
        <v>30</v>
      </c>
      <c r="K78" s="13" t="s">
        <v>30</v>
      </c>
      <c r="L78" s="13" t="s">
        <v>30</v>
      </c>
      <c r="M78" s="13" t="s">
        <v>30</v>
      </c>
      <c r="N78" s="55">
        <v>3</v>
      </c>
      <c r="O78" s="13" t="s">
        <v>30</v>
      </c>
      <c r="P78" s="72" t="s">
        <v>30</v>
      </c>
      <c r="Q78" s="72" t="s">
        <v>30</v>
      </c>
      <c r="R78" s="72" t="s">
        <v>30</v>
      </c>
    </row>
    <row r="79" spans="1:18" ht="143.25" customHeight="1" x14ac:dyDescent="0.2">
      <c r="A79" s="96"/>
      <c r="B79" s="96"/>
      <c r="C79" s="96"/>
      <c r="D79" s="44" t="s">
        <v>79</v>
      </c>
      <c r="E79" s="48" t="s">
        <v>16</v>
      </c>
      <c r="F79" s="44"/>
      <c r="G79" s="13" t="s">
        <v>30</v>
      </c>
      <c r="H79" s="13" t="s">
        <v>30</v>
      </c>
      <c r="I79" s="13" t="s">
        <v>30</v>
      </c>
      <c r="J79" s="13" t="s">
        <v>30</v>
      </c>
      <c r="K79" s="13" t="s">
        <v>30</v>
      </c>
      <c r="L79" s="13" t="s">
        <v>30</v>
      </c>
      <c r="M79" s="13" t="s">
        <v>30</v>
      </c>
      <c r="N79" s="55">
        <v>0.16</v>
      </c>
      <c r="O79" s="13" t="s">
        <v>30</v>
      </c>
      <c r="P79" s="72" t="s">
        <v>30</v>
      </c>
      <c r="Q79" s="72" t="s">
        <v>30</v>
      </c>
      <c r="R79" s="72" t="s">
        <v>30</v>
      </c>
    </row>
    <row r="80" spans="1:18" ht="143.25" customHeight="1" x14ac:dyDescent="0.2">
      <c r="A80" s="95" t="s">
        <v>181</v>
      </c>
      <c r="B80" s="95" t="s">
        <v>182</v>
      </c>
      <c r="C80" s="99" t="s">
        <v>20</v>
      </c>
      <c r="D80" s="83" t="s">
        <v>78</v>
      </c>
      <c r="E80" s="84" t="s">
        <v>17</v>
      </c>
      <c r="F80" s="83"/>
      <c r="G80" s="13" t="s">
        <v>30</v>
      </c>
      <c r="H80" s="13" t="s">
        <v>30</v>
      </c>
      <c r="I80" s="13" t="s">
        <v>30</v>
      </c>
      <c r="J80" s="13" t="s">
        <v>30</v>
      </c>
      <c r="K80" s="13" t="s">
        <v>30</v>
      </c>
      <c r="L80" s="13" t="s">
        <v>30</v>
      </c>
      <c r="M80" s="13" t="s">
        <v>30</v>
      </c>
      <c r="N80" s="55"/>
      <c r="O80" s="93">
        <v>12</v>
      </c>
      <c r="P80" s="72" t="s">
        <v>30</v>
      </c>
      <c r="Q80" s="72" t="s">
        <v>30</v>
      </c>
      <c r="R80" s="72" t="s">
        <v>30</v>
      </c>
    </row>
    <row r="81" spans="1:18" ht="126.75" customHeight="1" x14ac:dyDescent="0.2">
      <c r="A81" s="96"/>
      <c r="B81" s="96"/>
      <c r="C81" s="100"/>
      <c r="D81" s="83" t="s">
        <v>79</v>
      </c>
      <c r="E81" s="84" t="s">
        <v>16</v>
      </c>
      <c r="F81" s="83"/>
      <c r="G81" s="13" t="s">
        <v>30</v>
      </c>
      <c r="H81" s="13" t="s">
        <v>30</v>
      </c>
      <c r="I81" s="13" t="s">
        <v>30</v>
      </c>
      <c r="J81" s="13" t="s">
        <v>30</v>
      </c>
      <c r="K81" s="13" t="s">
        <v>30</v>
      </c>
      <c r="L81" s="13" t="s">
        <v>30</v>
      </c>
      <c r="M81" s="13" t="s">
        <v>30</v>
      </c>
      <c r="N81" s="55"/>
      <c r="O81" s="93">
        <v>8.7999999999999995E-2</v>
      </c>
      <c r="P81" s="72" t="s">
        <v>30</v>
      </c>
      <c r="Q81" s="72" t="s">
        <v>30</v>
      </c>
      <c r="R81" s="72" t="s">
        <v>30</v>
      </c>
    </row>
    <row r="82" spans="1:18" ht="134.25" customHeight="1" x14ac:dyDescent="0.2">
      <c r="A82" s="94" t="s">
        <v>186</v>
      </c>
      <c r="B82" s="94" t="s">
        <v>187</v>
      </c>
      <c r="C82" s="101" t="s">
        <v>20</v>
      </c>
      <c r="D82" s="88" t="s">
        <v>78</v>
      </c>
      <c r="E82" s="89" t="s">
        <v>17</v>
      </c>
      <c r="F82" s="88"/>
      <c r="G82" s="13" t="s">
        <v>30</v>
      </c>
      <c r="H82" s="13" t="s">
        <v>30</v>
      </c>
      <c r="I82" s="13" t="s">
        <v>30</v>
      </c>
      <c r="J82" s="13" t="s">
        <v>30</v>
      </c>
      <c r="K82" s="13" t="s">
        <v>30</v>
      </c>
      <c r="L82" s="13" t="s">
        <v>30</v>
      </c>
      <c r="M82" s="13" t="s">
        <v>30</v>
      </c>
      <c r="N82" s="55"/>
      <c r="O82" s="93">
        <v>1</v>
      </c>
      <c r="P82" s="72" t="s">
        <v>30</v>
      </c>
      <c r="Q82" s="72" t="s">
        <v>30</v>
      </c>
      <c r="R82" s="72" t="s">
        <v>30</v>
      </c>
    </row>
    <row r="83" spans="1:18" ht="126.75" customHeight="1" x14ac:dyDescent="0.2">
      <c r="A83" s="94"/>
      <c r="B83" s="94"/>
      <c r="C83" s="101"/>
      <c r="D83" s="88" t="s">
        <v>79</v>
      </c>
      <c r="E83" s="89" t="s">
        <v>16</v>
      </c>
      <c r="F83" s="88"/>
      <c r="G83" s="13" t="s">
        <v>30</v>
      </c>
      <c r="H83" s="13" t="s">
        <v>30</v>
      </c>
      <c r="I83" s="13" t="s">
        <v>30</v>
      </c>
      <c r="J83" s="13" t="s">
        <v>30</v>
      </c>
      <c r="K83" s="13" t="s">
        <v>30</v>
      </c>
      <c r="L83" s="13" t="s">
        <v>30</v>
      </c>
      <c r="M83" s="13" t="s">
        <v>30</v>
      </c>
      <c r="N83" s="55"/>
      <c r="O83" s="93">
        <v>6.0999999999999999E-2</v>
      </c>
      <c r="P83" s="72" t="s">
        <v>30</v>
      </c>
      <c r="Q83" s="72" t="s">
        <v>30</v>
      </c>
      <c r="R83" s="72" t="s">
        <v>30</v>
      </c>
    </row>
    <row r="84" spans="1:18" ht="41.25" customHeight="1" x14ac:dyDescent="0.2">
      <c r="A84" s="90"/>
      <c r="B84" s="90"/>
      <c r="C84" s="90"/>
      <c r="D84" s="90"/>
      <c r="E84" s="91"/>
      <c r="F84" s="90"/>
      <c r="G84" s="92"/>
      <c r="H84" s="92"/>
      <c r="I84" s="92"/>
      <c r="J84" s="92"/>
      <c r="K84" s="92"/>
      <c r="L84" s="92"/>
      <c r="M84" s="92"/>
      <c r="N84" s="90"/>
      <c r="O84" s="90"/>
      <c r="P84" s="92"/>
      <c r="Q84" s="92"/>
      <c r="R84" s="92"/>
    </row>
    <row r="85" spans="1:18" ht="53.25" customHeight="1" x14ac:dyDescent="0.2">
      <c r="A85" s="97" t="s">
        <v>142</v>
      </c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8"/>
    </row>
    <row r="86" spans="1:18" ht="48.75" customHeight="1" x14ac:dyDescent="0.2">
      <c r="A86" s="97" t="s">
        <v>141</v>
      </c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8"/>
    </row>
    <row r="87" spans="1:18" ht="35.25" customHeight="1" x14ac:dyDescent="0.2">
      <c r="A87" s="97" t="s">
        <v>143</v>
      </c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8"/>
    </row>
    <row r="88" spans="1:18" ht="53.25" customHeight="1" x14ac:dyDescent="0.2">
      <c r="A88" s="97" t="s">
        <v>178</v>
      </c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8"/>
    </row>
    <row r="89" spans="1:18" ht="54" customHeight="1" x14ac:dyDescent="0.2">
      <c r="A89" s="97" t="s">
        <v>166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8"/>
    </row>
    <row r="90" spans="1:18" ht="69.75" customHeight="1" x14ac:dyDescent="0.2">
      <c r="A90" s="97" t="s">
        <v>165</v>
      </c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8"/>
    </row>
    <row r="91" spans="1:18" ht="69.75" customHeight="1" x14ac:dyDescent="0.2">
      <c r="A91" s="97" t="s">
        <v>154</v>
      </c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8"/>
    </row>
    <row r="92" spans="1:18" ht="55.5" customHeight="1" x14ac:dyDescent="0.2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85"/>
    </row>
  </sheetData>
  <mergeCells count="90">
    <mergeCell ref="C55:C56"/>
    <mergeCell ref="A70:A71"/>
    <mergeCell ref="B70:B71"/>
    <mergeCell ref="A62:A63"/>
    <mergeCell ref="B62:B63"/>
    <mergeCell ref="C62:C63"/>
    <mergeCell ref="A92:Q92"/>
    <mergeCell ref="J68:J69"/>
    <mergeCell ref="K68:K69"/>
    <mergeCell ref="D66:D67"/>
    <mergeCell ref="A66:A69"/>
    <mergeCell ref="B66:B69"/>
    <mergeCell ref="C66:C69"/>
    <mergeCell ref="L68:L69"/>
    <mergeCell ref="E68:E69"/>
    <mergeCell ref="F68:F69"/>
    <mergeCell ref="H68:H69"/>
    <mergeCell ref="I68:I69"/>
    <mergeCell ref="E66:E67"/>
    <mergeCell ref="F66:F67"/>
    <mergeCell ref="D68:D69"/>
    <mergeCell ref="G68:G69"/>
    <mergeCell ref="A33:A34"/>
    <mergeCell ref="B33:B34"/>
    <mergeCell ref="C33:C34"/>
    <mergeCell ref="A38:A42"/>
    <mergeCell ref="C51:C52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C70:C71"/>
    <mergeCell ref="A78:A79"/>
    <mergeCell ref="A55:A56"/>
    <mergeCell ref="B55:B56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M10:M13"/>
    <mergeCell ref="N10:N13"/>
    <mergeCell ref="O10:O13"/>
    <mergeCell ref="J10:J13"/>
    <mergeCell ref="G9:R9"/>
    <mergeCell ref="R10:R13"/>
    <mergeCell ref="I10:I13"/>
    <mergeCell ref="A88:R88"/>
    <mergeCell ref="A89:R89"/>
    <mergeCell ref="A90:R90"/>
    <mergeCell ref="A91:R91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H10:H13"/>
    <mergeCell ref="A85:R85"/>
    <mergeCell ref="A86:R86"/>
    <mergeCell ref="A87:R87"/>
    <mergeCell ref="A80:A81"/>
    <mergeCell ref="B80:B81"/>
    <mergeCell ref="C80:C81"/>
    <mergeCell ref="A82:A83"/>
    <mergeCell ref="B82:B83"/>
    <mergeCell ref="C82:C83"/>
    <mergeCell ref="A24:A30"/>
    <mergeCell ref="B24:B30"/>
    <mergeCell ref="C24:C30"/>
    <mergeCell ref="B31:B32"/>
    <mergeCell ref="C31:C32"/>
    <mergeCell ref="A31:A32"/>
  </mergeCells>
  <printOptions horizontalCentered="1"/>
  <pageMargins left="0.15748031496062992" right="0.19685039370078741" top="0.15748031496062992" bottom="0.15748031496062992" header="0.15748031496062992" footer="0.15748031496062992"/>
  <pageSetup paperSize="9" scale="34" fitToHeight="0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  </vt:lpstr>
      <vt:lpstr>'Приложение № 1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2023-11-29T05:37:41Z</cp:lastPrinted>
  <dcterms:created xsi:type="dcterms:W3CDTF">1996-10-08T23:32:33Z</dcterms:created>
  <dcterms:modified xsi:type="dcterms:W3CDTF">2023-12-04T04:52:13Z</dcterms:modified>
</cp:coreProperties>
</file>