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/>
  </bookViews>
  <sheets>
    <sheet name="Прилож. № 1" sheetId="7" r:id="rId1"/>
    <sheet name="Прилож № 2" sheetId="6" r:id="rId2"/>
    <sheet name="Прилож № 3" sheetId="5" r:id="rId3"/>
    <sheet name="Прилож № 4" sheetId="4" r:id="rId4"/>
    <sheet name="Прилож № 5" sheetId="1" r:id="rId5"/>
    <sheet name="Лист5" sheetId="10" r:id="rId6"/>
    <sheet name="Лист4" sheetId="9" r:id="rId7"/>
    <sheet name="Лист1" sheetId="8" r:id="rId8"/>
    <sheet name="Лист2" sheetId="2" r:id="rId9"/>
    <sheet name="Лист3" sheetId="3" r:id="rId10"/>
  </sheets>
  <definedNames>
    <definedName name="_xlnm.Print_Titles" localSheetId="3">'Прилож № 4'!$7:$9</definedName>
  </definedNames>
  <calcPr calcId="145621"/>
</workbook>
</file>

<file path=xl/calcChain.xml><?xml version="1.0" encoding="utf-8"?>
<calcChain xmlns="http://schemas.openxmlformats.org/spreadsheetml/2006/main">
  <c r="I25" i="1" l="1"/>
  <c r="I24" i="1"/>
  <c r="I17" i="1"/>
  <c r="I69" i="4"/>
  <c r="J69" i="4"/>
  <c r="K69" i="4"/>
  <c r="L69" i="4"/>
  <c r="M69" i="4"/>
  <c r="N69" i="4"/>
  <c r="I70" i="4"/>
  <c r="J70" i="4"/>
  <c r="K70" i="4"/>
  <c r="L70" i="4"/>
  <c r="M70" i="4"/>
  <c r="N70" i="4"/>
  <c r="J68" i="4"/>
  <c r="K68" i="4"/>
  <c r="L68" i="4"/>
  <c r="M68" i="4"/>
  <c r="N68" i="4"/>
  <c r="I68" i="4"/>
  <c r="M63" i="4"/>
  <c r="I65" i="4"/>
  <c r="J65" i="4"/>
  <c r="K65" i="4"/>
  <c r="L65" i="4"/>
  <c r="M65" i="4"/>
  <c r="N65" i="4"/>
  <c r="I66" i="4"/>
  <c r="J66" i="4"/>
  <c r="K66" i="4"/>
  <c r="L66" i="4"/>
  <c r="M66" i="4"/>
  <c r="N66" i="4"/>
  <c r="J64" i="4"/>
  <c r="K64" i="4"/>
  <c r="L64" i="4"/>
  <c r="M64" i="4"/>
  <c r="N64" i="4"/>
  <c r="I64" i="4"/>
  <c r="N63" i="4" s="1"/>
  <c r="J36" i="4" l="1"/>
  <c r="K36" i="4"/>
  <c r="M36" i="4"/>
  <c r="N36" i="4"/>
  <c r="I37" i="4"/>
  <c r="I38" i="4"/>
  <c r="I36" i="4"/>
  <c r="J25" i="5"/>
  <c r="K25" i="5"/>
  <c r="M25" i="5"/>
  <c r="N25" i="5"/>
  <c r="I25" i="5"/>
  <c r="J24" i="5"/>
  <c r="K24" i="5"/>
  <c r="M24" i="5"/>
  <c r="N24" i="5"/>
  <c r="I24" i="5"/>
  <c r="J17" i="5"/>
  <c r="K17" i="5"/>
  <c r="M17" i="5"/>
  <c r="N17" i="5"/>
  <c r="I17" i="5"/>
  <c r="J25" i="6"/>
  <c r="K25" i="6"/>
  <c r="M25" i="6"/>
  <c r="N25" i="6"/>
  <c r="I25" i="6"/>
  <c r="J24" i="6"/>
  <c r="K24" i="6"/>
  <c r="M24" i="6"/>
  <c r="N24" i="6"/>
  <c r="I24" i="6"/>
  <c r="J17" i="6"/>
  <c r="K17" i="6"/>
  <c r="M17" i="6"/>
  <c r="N17" i="6"/>
  <c r="I17" i="6"/>
  <c r="F10" i="7" l="1"/>
  <c r="F9" i="7"/>
  <c r="F8" i="7"/>
  <c r="C10" i="7"/>
  <c r="E9" i="7"/>
  <c r="E8" i="7"/>
  <c r="C23" i="1" l="1"/>
  <c r="H23" i="1" s="1"/>
  <c r="K23" i="1" s="1"/>
  <c r="C22" i="1"/>
  <c r="H22" i="1" s="1"/>
  <c r="C21" i="1"/>
  <c r="G21" i="1" s="1"/>
  <c r="J21" i="1" s="1"/>
  <c r="C20" i="1"/>
  <c r="G20" i="1" s="1"/>
  <c r="J20" i="1" s="1"/>
  <c r="C19" i="1"/>
  <c r="H19" i="1" s="1"/>
  <c r="K19" i="1" s="1"/>
  <c r="C18" i="1"/>
  <c r="H18" i="1" s="1"/>
  <c r="C16" i="1"/>
  <c r="H16" i="1" s="1"/>
  <c r="K16" i="1" s="1"/>
  <c r="C15" i="1"/>
  <c r="G15" i="1" s="1"/>
  <c r="J15" i="1" s="1"/>
  <c r="C14" i="1"/>
  <c r="H14" i="1" s="1"/>
  <c r="K14" i="1" s="1"/>
  <c r="C13" i="1"/>
  <c r="H13" i="1" s="1"/>
  <c r="C12" i="1"/>
  <c r="H12" i="1" s="1"/>
  <c r="K12" i="1" s="1"/>
  <c r="C11" i="1"/>
  <c r="H11" i="1" s="1"/>
  <c r="K11" i="1" s="1"/>
  <c r="G16" i="1" l="1"/>
  <c r="H21" i="1"/>
  <c r="K21" i="1" s="1"/>
  <c r="N21" i="1" s="1"/>
  <c r="G12" i="1"/>
  <c r="J12" i="1" s="1"/>
  <c r="M12" i="1" s="1"/>
  <c r="H20" i="1"/>
  <c r="H15" i="1"/>
  <c r="J16" i="1"/>
  <c r="M16" i="1" s="1"/>
  <c r="K22" i="1"/>
  <c r="N22" i="1" s="1"/>
  <c r="K18" i="1"/>
  <c r="K13" i="1"/>
  <c r="N13" i="1" s="1"/>
  <c r="N19" i="1"/>
  <c r="N14" i="1"/>
  <c r="N12" i="1"/>
  <c r="N23" i="1"/>
  <c r="G13" i="1"/>
  <c r="G18" i="1"/>
  <c r="G22" i="1"/>
  <c r="G14" i="1"/>
  <c r="G19" i="1"/>
  <c r="G23" i="1"/>
  <c r="G11" i="1"/>
  <c r="J11" i="1" s="1"/>
  <c r="N11" i="1"/>
  <c r="M21" i="1"/>
  <c r="M15" i="1"/>
  <c r="N16" i="1"/>
  <c r="M20" i="1"/>
  <c r="K57" i="4"/>
  <c r="N57" i="4" s="1"/>
  <c r="K49" i="4"/>
  <c r="N49" i="4" s="1"/>
  <c r="C70" i="4"/>
  <c r="G70" i="4" s="1"/>
  <c r="C69" i="4"/>
  <c r="H69" i="4" s="1"/>
  <c r="H68" i="4"/>
  <c r="C68" i="4"/>
  <c r="G68" i="4" s="1"/>
  <c r="C62" i="4"/>
  <c r="H62" i="4" s="1"/>
  <c r="K62" i="4" s="1"/>
  <c r="N62" i="4" s="1"/>
  <c r="C61" i="4"/>
  <c r="H61" i="4" s="1"/>
  <c r="K61" i="4" s="1"/>
  <c r="N61" i="4" s="1"/>
  <c r="H60" i="4"/>
  <c r="K60" i="4" s="1"/>
  <c r="N60" i="4" s="1"/>
  <c r="C60" i="4"/>
  <c r="G60" i="4" s="1"/>
  <c r="J60" i="4" s="1"/>
  <c r="M60" i="4" s="1"/>
  <c r="C58" i="4"/>
  <c r="H58" i="4" s="1"/>
  <c r="K58" i="4" s="1"/>
  <c r="N58" i="4" s="1"/>
  <c r="C57" i="4"/>
  <c r="H57" i="4" s="1"/>
  <c r="H56" i="4"/>
  <c r="K56" i="4" s="1"/>
  <c r="N56" i="4" s="1"/>
  <c r="C56" i="4"/>
  <c r="G56" i="4" s="1"/>
  <c r="J56" i="4" s="1"/>
  <c r="M56" i="4" s="1"/>
  <c r="C54" i="4"/>
  <c r="H54" i="4" s="1"/>
  <c r="K54" i="4" s="1"/>
  <c r="N54" i="4" s="1"/>
  <c r="C53" i="4"/>
  <c r="H53" i="4" s="1"/>
  <c r="K53" i="4" s="1"/>
  <c r="N53" i="4" s="1"/>
  <c r="H52" i="4"/>
  <c r="K52" i="4" s="1"/>
  <c r="N52" i="4" s="1"/>
  <c r="C52" i="4"/>
  <c r="G52" i="4" s="1"/>
  <c r="J52" i="4" s="1"/>
  <c r="M52" i="4" s="1"/>
  <c r="C50" i="4"/>
  <c r="H50" i="4" s="1"/>
  <c r="K50" i="4" s="1"/>
  <c r="N50" i="4" s="1"/>
  <c r="C49" i="4"/>
  <c r="H49" i="4" s="1"/>
  <c r="C48" i="4"/>
  <c r="H48" i="4" s="1"/>
  <c r="K48" i="4" s="1"/>
  <c r="N48" i="4" s="1"/>
  <c r="C46" i="4"/>
  <c r="H46" i="4" s="1"/>
  <c r="K46" i="4" s="1"/>
  <c r="N46" i="4" s="1"/>
  <c r="C45" i="4"/>
  <c r="H45" i="4" s="1"/>
  <c r="K45" i="4" s="1"/>
  <c r="N45" i="4" s="1"/>
  <c r="C44" i="4"/>
  <c r="G44" i="4" s="1"/>
  <c r="J44" i="4" s="1"/>
  <c r="M44" i="4" s="1"/>
  <c r="C42" i="4"/>
  <c r="H42" i="4" s="1"/>
  <c r="K42" i="4" s="1"/>
  <c r="N42" i="4" s="1"/>
  <c r="C41" i="4"/>
  <c r="H41" i="4" s="1"/>
  <c r="K41" i="4" s="1"/>
  <c r="N41" i="4" s="1"/>
  <c r="C40" i="4"/>
  <c r="G40" i="4" s="1"/>
  <c r="J40" i="4" s="1"/>
  <c r="M40" i="4" s="1"/>
  <c r="C34" i="4"/>
  <c r="H34" i="4" s="1"/>
  <c r="K34" i="4" s="1"/>
  <c r="N34" i="4" s="1"/>
  <c r="C33" i="4"/>
  <c r="H33" i="4" s="1"/>
  <c r="K33" i="4" s="1"/>
  <c r="N33" i="4" s="1"/>
  <c r="C32" i="4"/>
  <c r="G32" i="4" s="1"/>
  <c r="J32" i="4" s="1"/>
  <c r="M32" i="4" s="1"/>
  <c r="C30" i="4"/>
  <c r="H30" i="4" s="1"/>
  <c r="K30" i="4" s="1"/>
  <c r="N30" i="4" s="1"/>
  <c r="C29" i="4"/>
  <c r="H29" i="4" s="1"/>
  <c r="K29" i="4" s="1"/>
  <c r="N29" i="4" s="1"/>
  <c r="C28" i="4"/>
  <c r="G28" i="4" s="1"/>
  <c r="J28" i="4" s="1"/>
  <c r="M28" i="4" s="1"/>
  <c r="C26" i="4"/>
  <c r="H26" i="4" s="1"/>
  <c r="K26" i="4" s="1"/>
  <c r="N26" i="4" s="1"/>
  <c r="C25" i="4"/>
  <c r="H25" i="4" s="1"/>
  <c r="K25" i="4" s="1"/>
  <c r="N25" i="4" s="1"/>
  <c r="C24" i="4"/>
  <c r="G24" i="4" s="1"/>
  <c r="J24" i="4" s="1"/>
  <c r="M24" i="4" s="1"/>
  <c r="C22" i="4"/>
  <c r="H22" i="4" s="1"/>
  <c r="K22" i="4" s="1"/>
  <c r="N22" i="4" s="1"/>
  <c r="C21" i="4"/>
  <c r="H21" i="4" s="1"/>
  <c r="K21" i="4" s="1"/>
  <c r="N21" i="4" s="1"/>
  <c r="C20" i="4"/>
  <c r="G20" i="4" s="1"/>
  <c r="J20" i="4" s="1"/>
  <c r="M20" i="4" s="1"/>
  <c r="C18" i="4"/>
  <c r="H18" i="4" s="1"/>
  <c r="K18" i="4" s="1"/>
  <c r="N18" i="4" s="1"/>
  <c r="C17" i="4"/>
  <c r="H17" i="4" s="1"/>
  <c r="K17" i="4" s="1"/>
  <c r="N17" i="4" s="1"/>
  <c r="C16" i="4"/>
  <c r="G16" i="4" s="1"/>
  <c r="J16" i="4" s="1"/>
  <c r="M16" i="4" s="1"/>
  <c r="N18" i="1" l="1"/>
  <c r="K17" i="1"/>
  <c r="H16" i="4"/>
  <c r="K16" i="4" s="1"/>
  <c r="N16" i="4" s="1"/>
  <c r="H20" i="4"/>
  <c r="K20" i="4" s="1"/>
  <c r="N20" i="4" s="1"/>
  <c r="H24" i="4"/>
  <c r="K24" i="4" s="1"/>
  <c r="N24" i="4" s="1"/>
  <c r="H28" i="4"/>
  <c r="K28" i="4" s="1"/>
  <c r="N28" i="4" s="1"/>
  <c r="H32" i="4"/>
  <c r="K32" i="4" s="1"/>
  <c r="N32" i="4" s="1"/>
  <c r="H40" i="4"/>
  <c r="K40" i="4" s="1"/>
  <c r="N40" i="4" s="1"/>
  <c r="H44" i="4"/>
  <c r="K44" i="4" s="1"/>
  <c r="N44" i="4" s="1"/>
  <c r="G50" i="4"/>
  <c r="J50" i="4" s="1"/>
  <c r="M50" i="4" s="1"/>
  <c r="J22" i="1"/>
  <c r="M22" i="1" s="1"/>
  <c r="K20" i="1"/>
  <c r="N20" i="1" s="1"/>
  <c r="J23" i="1"/>
  <c r="M23" i="1" s="1"/>
  <c r="J18" i="1"/>
  <c r="J19" i="1"/>
  <c r="M19" i="1" s="1"/>
  <c r="J13" i="1"/>
  <c r="M13" i="1" s="1"/>
  <c r="K15" i="1"/>
  <c r="J14" i="1"/>
  <c r="M11" i="1"/>
  <c r="G69" i="4"/>
  <c r="H70" i="4"/>
  <c r="G62" i="4"/>
  <c r="J62" i="4" s="1"/>
  <c r="M62" i="4" s="1"/>
  <c r="G61" i="4"/>
  <c r="J61" i="4" s="1"/>
  <c r="M61" i="4" s="1"/>
  <c r="G58" i="4"/>
  <c r="J58" i="4" s="1"/>
  <c r="M58" i="4" s="1"/>
  <c r="G57" i="4"/>
  <c r="J57" i="4" s="1"/>
  <c r="M57" i="4" s="1"/>
  <c r="G54" i="4"/>
  <c r="J54" i="4" s="1"/>
  <c r="M54" i="4" s="1"/>
  <c r="G53" i="4"/>
  <c r="J53" i="4" s="1"/>
  <c r="M53" i="4" s="1"/>
  <c r="G49" i="4"/>
  <c r="J49" i="4" s="1"/>
  <c r="M49" i="4" s="1"/>
  <c r="G48" i="4"/>
  <c r="J48" i="4" s="1"/>
  <c r="M48" i="4" s="1"/>
  <c r="G46" i="4"/>
  <c r="J46" i="4" s="1"/>
  <c r="M46" i="4" s="1"/>
  <c r="G45" i="4"/>
  <c r="J45" i="4" s="1"/>
  <c r="M45" i="4" s="1"/>
  <c r="G42" i="4"/>
  <c r="J42" i="4" s="1"/>
  <c r="M42" i="4" s="1"/>
  <c r="G41" i="4"/>
  <c r="J41" i="4" s="1"/>
  <c r="M41" i="4" s="1"/>
  <c r="G34" i="4"/>
  <c r="J34" i="4" s="1"/>
  <c r="M34" i="4" s="1"/>
  <c r="G33" i="4"/>
  <c r="J33" i="4" s="1"/>
  <c r="M33" i="4" s="1"/>
  <c r="G30" i="4"/>
  <c r="J30" i="4" s="1"/>
  <c r="M30" i="4" s="1"/>
  <c r="G29" i="4"/>
  <c r="J29" i="4" s="1"/>
  <c r="M29" i="4" s="1"/>
  <c r="G26" i="4"/>
  <c r="J26" i="4" s="1"/>
  <c r="M26" i="4" s="1"/>
  <c r="G25" i="4"/>
  <c r="J25" i="4" s="1"/>
  <c r="M25" i="4" s="1"/>
  <c r="G22" i="4"/>
  <c r="J22" i="4" s="1"/>
  <c r="M22" i="4" s="1"/>
  <c r="G21" i="4"/>
  <c r="J21" i="4" s="1"/>
  <c r="M21" i="4" s="1"/>
  <c r="G18" i="4"/>
  <c r="J18" i="4" s="1"/>
  <c r="M18" i="4" s="1"/>
  <c r="G17" i="4"/>
  <c r="J17" i="4" s="1"/>
  <c r="M17" i="4" s="1"/>
  <c r="C14" i="4"/>
  <c r="H14" i="4" s="1"/>
  <c r="K14" i="4" s="1"/>
  <c r="K38" i="4" s="1"/>
  <c r="C13" i="4"/>
  <c r="H13" i="4" s="1"/>
  <c r="K13" i="4" s="1"/>
  <c r="K37" i="4" s="1"/>
  <c r="H12" i="4"/>
  <c r="K12" i="4" s="1"/>
  <c r="G12" i="4"/>
  <c r="J12" i="4" s="1"/>
  <c r="C12" i="4"/>
  <c r="C12" i="5"/>
  <c r="H12" i="5" s="1"/>
  <c r="K12" i="5" s="1"/>
  <c r="N12" i="5" s="1"/>
  <c r="C13" i="5"/>
  <c r="C14" i="5"/>
  <c r="H14" i="5" s="1"/>
  <c r="K14" i="5" s="1"/>
  <c r="N14" i="5" s="1"/>
  <c r="C15" i="5"/>
  <c r="H15" i="5" s="1"/>
  <c r="K15" i="5" s="1"/>
  <c r="N15" i="5" s="1"/>
  <c r="C16" i="5"/>
  <c r="C18" i="5"/>
  <c r="H18" i="5" s="1"/>
  <c r="K18" i="5" s="1"/>
  <c r="N18" i="5" s="1"/>
  <c r="C19" i="5"/>
  <c r="G19" i="5" s="1"/>
  <c r="J19" i="5" s="1"/>
  <c r="M19" i="5" s="1"/>
  <c r="C20" i="5"/>
  <c r="H20" i="5" s="1"/>
  <c r="K20" i="5" s="1"/>
  <c r="N20" i="5" s="1"/>
  <c r="C21" i="5"/>
  <c r="H21" i="5" s="1"/>
  <c r="K21" i="5" s="1"/>
  <c r="N21" i="5" s="1"/>
  <c r="C22" i="5"/>
  <c r="H22" i="5" s="1"/>
  <c r="K22" i="5" s="1"/>
  <c r="N22" i="5" s="1"/>
  <c r="C23" i="5"/>
  <c r="H23" i="5" s="1"/>
  <c r="K23" i="5" s="1"/>
  <c r="N23" i="5" s="1"/>
  <c r="C11" i="5"/>
  <c r="H16" i="5"/>
  <c r="K16" i="5" s="1"/>
  <c r="N16" i="5" s="1"/>
  <c r="H13" i="5"/>
  <c r="K13" i="5" s="1"/>
  <c r="N13" i="5" s="1"/>
  <c r="H11" i="5"/>
  <c r="K11" i="5" s="1"/>
  <c r="G11" i="5"/>
  <c r="J11" i="5" s="1"/>
  <c r="K11" i="6"/>
  <c r="C12" i="6"/>
  <c r="G12" i="6" s="1"/>
  <c r="J12" i="6" s="1"/>
  <c r="M12" i="6" s="1"/>
  <c r="C13" i="6"/>
  <c r="H13" i="6" s="1"/>
  <c r="K13" i="6" s="1"/>
  <c r="N13" i="6" s="1"/>
  <c r="C14" i="6"/>
  <c r="G14" i="6" s="1"/>
  <c r="J14" i="6" s="1"/>
  <c r="M14" i="6" s="1"/>
  <c r="C15" i="6"/>
  <c r="H15" i="6" s="1"/>
  <c r="K15" i="6" s="1"/>
  <c r="N15" i="6" s="1"/>
  <c r="C16" i="6"/>
  <c r="H16" i="6" s="1"/>
  <c r="K16" i="6" s="1"/>
  <c r="N16" i="6" s="1"/>
  <c r="C18" i="6"/>
  <c r="G18" i="6" s="1"/>
  <c r="J18" i="6" s="1"/>
  <c r="M18" i="6" s="1"/>
  <c r="C19" i="6"/>
  <c r="G19" i="6" s="1"/>
  <c r="J19" i="6" s="1"/>
  <c r="M19" i="6" s="1"/>
  <c r="C20" i="6"/>
  <c r="H20" i="6" s="1"/>
  <c r="K20" i="6" s="1"/>
  <c r="N20" i="6" s="1"/>
  <c r="C21" i="6"/>
  <c r="G21" i="6" s="1"/>
  <c r="J21" i="6" s="1"/>
  <c r="M21" i="6" s="1"/>
  <c r="C22" i="6"/>
  <c r="G22" i="6" s="1"/>
  <c r="J22" i="6" s="1"/>
  <c r="M22" i="6" s="1"/>
  <c r="C23" i="6"/>
  <c r="G23" i="6" s="1"/>
  <c r="J23" i="6" s="1"/>
  <c r="M23" i="6" s="1"/>
  <c r="C11" i="6"/>
  <c r="H11" i="6" s="1"/>
  <c r="N24" i="1" l="1"/>
  <c r="J17" i="1"/>
  <c r="M18" i="1"/>
  <c r="M24" i="1" s="1"/>
  <c r="J24" i="1"/>
  <c r="K24" i="1"/>
  <c r="K25" i="1" s="1"/>
  <c r="G20" i="5"/>
  <c r="J20" i="5" s="1"/>
  <c r="M20" i="5" s="1"/>
  <c r="G15" i="5"/>
  <c r="J15" i="5" s="1"/>
  <c r="M15" i="5" s="1"/>
  <c r="G15" i="6"/>
  <c r="J15" i="6" s="1"/>
  <c r="M15" i="6" s="1"/>
  <c r="G16" i="6"/>
  <c r="J16" i="6" s="1"/>
  <c r="M16" i="6" s="1"/>
  <c r="M14" i="1"/>
  <c r="M17" i="1" s="1"/>
  <c r="M25" i="1" s="1"/>
  <c r="M12" i="4"/>
  <c r="N12" i="4"/>
  <c r="N13" i="4"/>
  <c r="N14" i="4"/>
  <c r="H19" i="5"/>
  <c r="K19" i="5" s="1"/>
  <c r="N19" i="5" s="1"/>
  <c r="G13" i="6"/>
  <c r="J13" i="6" s="1"/>
  <c r="M13" i="6" s="1"/>
  <c r="H21" i="6"/>
  <c r="K21" i="6" s="1"/>
  <c r="N21" i="6" s="1"/>
  <c r="N11" i="6"/>
  <c r="N15" i="1"/>
  <c r="N17" i="1" s="1"/>
  <c r="N25" i="1" s="1"/>
  <c r="G14" i="4"/>
  <c r="J14" i="4" s="1"/>
  <c r="J38" i="4" s="1"/>
  <c r="G13" i="4"/>
  <c r="J13" i="4" s="1"/>
  <c r="J37" i="4" s="1"/>
  <c r="G14" i="5"/>
  <c r="J14" i="5" s="1"/>
  <c r="M14" i="5" s="1"/>
  <c r="G23" i="5"/>
  <c r="J23" i="5" s="1"/>
  <c r="M23" i="5" s="1"/>
  <c r="M11" i="5"/>
  <c r="N11" i="5"/>
  <c r="G13" i="5"/>
  <c r="J13" i="5" s="1"/>
  <c r="M13" i="5" s="1"/>
  <c r="G18" i="5"/>
  <c r="J18" i="5" s="1"/>
  <c r="M18" i="5" s="1"/>
  <c r="G22" i="5"/>
  <c r="J22" i="5" s="1"/>
  <c r="M22" i="5" s="1"/>
  <c r="G12" i="5"/>
  <c r="J12" i="5" s="1"/>
  <c r="M12" i="5" s="1"/>
  <c r="G16" i="5"/>
  <c r="J16" i="5" s="1"/>
  <c r="M16" i="5" s="1"/>
  <c r="G21" i="5"/>
  <c r="J21" i="5" s="1"/>
  <c r="M21" i="5" s="1"/>
  <c r="H22" i="6"/>
  <c r="K22" i="6" s="1"/>
  <c r="N22" i="6" s="1"/>
  <c r="G11" i="6"/>
  <c r="J11" i="6" s="1"/>
  <c r="M11" i="6" s="1"/>
  <c r="H18" i="6"/>
  <c r="K18" i="6" s="1"/>
  <c r="N18" i="6" s="1"/>
  <c r="H12" i="6"/>
  <c r="K12" i="6" s="1"/>
  <c r="N12" i="6" s="1"/>
  <c r="G20" i="6"/>
  <c r="J20" i="6" s="1"/>
  <c r="M20" i="6" s="1"/>
  <c r="H23" i="6"/>
  <c r="K23" i="6" s="1"/>
  <c r="N23" i="6" s="1"/>
  <c r="H19" i="6"/>
  <c r="K19" i="6" s="1"/>
  <c r="N19" i="6" s="1"/>
  <c r="H14" i="6"/>
  <c r="K14" i="6" s="1"/>
  <c r="J25" i="1" l="1"/>
  <c r="N38" i="4"/>
  <c r="N37" i="4"/>
  <c r="M13" i="4"/>
  <c r="M14" i="4"/>
  <c r="N14" i="6"/>
  <c r="M38" i="4" l="1"/>
  <c r="M37" i="4"/>
  <c r="N35" i="4"/>
  <c r="M67" i="4" l="1"/>
  <c r="M35" i="4"/>
  <c r="N27" i="4"/>
  <c r="N15" i="4"/>
  <c r="N23" i="4"/>
  <c r="N59" i="4"/>
  <c r="N67" i="4"/>
  <c r="N55" i="4"/>
  <c r="N51" i="4"/>
  <c r="N47" i="4"/>
  <c r="N43" i="4"/>
  <c r="N39" i="4"/>
  <c r="N31" i="4"/>
  <c r="N19" i="4"/>
  <c r="N11" i="4"/>
</calcChain>
</file>

<file path=xl/sharedStrings.xml><?xml version="1.0" encoding="utf-8"?>
<sst xmlns="http://schemas.openxmlformats.org/spreadsheetml/2006/main" count="212" uniqueCount="71">
  <si>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</si>
  <si>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</si>
  <si>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</si>
  <si>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</si>
  <si>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</si>
  <si>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</si>
  <si>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</si>
  <si>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</si>
  <si>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</si>
  <si>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</si>
  <si>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</si>
  <si>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</si>
  <si>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</si>
  <si>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 xml:space="preserve">                       Водоснабжение </t>
  </si>
  <si>
    <t xml:space="preserve">                       Водоотведение </t>
  </si>
  <si>
    <t>Негативное воздействие на водоотведение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</si>
  <si>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</si>
  <si>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</si>
  <si>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</si>
  <si>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</si>
  <si>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</si>
  <si>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</si>
  <si>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</si>
  <si>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</si>
  <si>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Сенитябрь</t>
  </si>
  <si>
    <t>Ноябрь</t>
  </si>
  <si>
    <t>Декабрь</t>
  </si>
  <si>
    <t>Год</t>
  </si>
  <si>
    <t>Октябрь</t>
  </si>
  <si>
    <t>№ п/п</t>
  </si>
  <si>
    <t>Период</t>
  </si>
  <si>
    <t>Всего по МАОУ ДО ЦЭВД г. Благовещенска, в том числе:</t>
  </si>
  <si>
    <t>МАОУ ДО ЦЭВД г. Благовещенска</t>
  </si>
  <si>
    <t>МАУ ДО "Детская хореографическая школа "Ровесники"</t>
  </si>
  <si>
    <t xml:space="preserve">Фактическое потребление тепловой энергии за 2022 год, Гкал </t>
  </si>
  <si>
    <t>Тариф, руб.</t>
  </si>
  <si>
    <t>Сумма финансирования, руб.</t>
  </si>
  <si>
    <t>кв.м</t>
  </si>
  <si>
    <t>%</t>
  </si>
  <si>
    <t>Занимаемая площадь</t>
  </si>
  <si>
    <t>МАОУ ДО ЦЭВД г. Благовещенска (Гр.9*Гр.7)</t>
  </si>
  <si>
    <t>МАУ ДО "Детская хореографическая школа "Ровесники" (Гр.9*Гр.8)</t>
  </si>
  <si>
    <t>МАОУ ДО ЦЭВД г. Благовещенска (Гр.10*Гр.12)</t>
  </si>
  <si>
    <t>МАУ ДО "Детская хореографическая школа "Ровесники" (Гр.11*Гр.12)</t>
  </si>
  <si>
    <t>к Пояснительной записке</t>
  </si>
  <si>
    <t>Расчет лимитов потребления тепловой энергии на 2023 год</t>
  </si>
  <si>
    <t>по МАОУ ДО ЦЭВД г. Благовещенска и МАУ ДО "Детская хореографическая школа "Ровесники"</t>
  </si>
  <si>
    <t>Расчет лимитов потребления электрической энергии на 2023 год</t>
  </si>
  <si>
    <t>Количество часов занятия (по муниципальному заданию)</t>
  </si>
  <si>
    <t>чел./час.</t>
  </si>
  <si>
    <t>Фактическое потребление воды за 2022 год, кВт</t>
  </si>
  <si>
    <t>Фактическое потребление электрической энергии за 2022 год, кВт</t>
  </si>
  <si>
    <t>Расчет лимитов по услугам в сфере обращения с твердыми коммунальными отходами на 2023 год</t>
  </si>
  <si>
    <t>Фактическое потребление услуг за 2022 год, кВт</t>
  </si>
  <si>
    <t>Расчет лимитов потребления воды на 2023 год</t>
  </si>
  <si>
    <t>Расчет площадей, занимамых муниципальными учреждениями в здании ул. Св.Иннокентия, 4</t>
  </si>
  <si>
    <t>МАОУ ДО «Центр эстетического воспитания детей города Благовещенска имени В.В.Белоглазова»</t>
  </si>
  <si>
    <t>МАУ ДО «Детская хореографическая школа «Ровесники»</t>
  </si>
  <si>
    <t>1.</t>
  </si>
  <si>
    <t>2.</t>
  </si>
  <si>
    <t>Общая площадь нежилых помещений, кв.м</t>
  </si>
  <si>
    <t>Наименование муниципальных учреждений</t>
  </si>
  <si>
    <t>Площадь нежилых помещений, в непосредственном пользовании учреждений,кв.м</t>
  </si>
  <si>
    <t>Площадь нежилых помещений, находящихся в совместном пользовании муниципальных учреждений</t>
  </si>
  <si>
    <t>1 полугодие</t>
  </si>
  <si>
    <t>2 полугодие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</si>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</sst>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4" fontId="2" fillId="0" borderId="0" xfId="0" applyNumberFormat="1" applyFont="1"/>
    <xf numFmtId="4" fontId="2" fillId="0" borderId="1" xfId="0" applyNumberFormat="1" applyFont="1" applyBorder="1"/>
    <xf numFmtId="4" fontId="2" fillId="0" borderId="0" xfId="0" applyNumberFormat="1" applyFont="1" applyFill="1"/>
    <xf numFmtId="0" fontId="3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/>
    <xf numFmtId="9" fontId="5" fillId="0" borderId="1" xfId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3" fontId="2" fillId="0" borderId="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4" fontId="4" fillId="0" borderId="0" xfId="0" applyNumberFormat="1" applyFont="1"/>
    <xf numFmtId="3" fontId="2" fillId="0" borderId="3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Fill="1" applyBorder="1"/>
    <xf numFmtId="3" fontId="2" fillId="0" borderId="0" xfId="0" applyNumberFormat="1" applyFont="1" applyFill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wrapText="1"/>
    </xf>
    <xf numFmtId="4" fontId="5" fillId="0" borderId="1" xfId="1" applyNumberFormat="1" applyFont="1" applyFill="1" applyBorder="1" applyAlignment="1">
      <alignment horizontal="right" wrapText="1"/>
    </xf>
    <xf numFmtId="10" fontId="5" fillId="0" borderId="1" xfId="1" applyNumberFormat="1" applyFont="1" applyFill="1" applyBorder="1" applyAlignment="1">
      <alignment horizontal="right" wrapText="1"/>
    </xf>
    <xf numFmtId="4" fontId="2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/>
    <xf numFmtId="4" fontId="3" fillId="2" borderId="1" xfId="0" applyNumberFormat="1" applyFont="1" applyFill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9" fontId="3" fillId="0" borderId="1" xfId="1" applyFont="1" applyFill="1" applyBorder="1" applyAlignment="1">
      <alignment horizontal="left" wrapText="1"/>
    </xf>
    <xf numFmtId="4" fontId="3" fillId="0" borderId="1" xfId="1" applyNumberFormat="1" applyFont="1" applyFill="1" applyBorder="1" applyAlignment="1">
      <alignment horizontal="right" wrapText="1"/>
    </xf>
    <xf numFmtId="9" fontId="3" fillId="0" borderId="1" xfId="1" applyFont="1" applyFill="1" applyBorder="1" applyAlignment="1">
      <alignment horizontal="right" wrapText="1"/>
    </xf>
    <xf numFmtId="10" fontId="3" fillId="0" borderId="1" xfId="1" applyNumberFormat="1" applyFont="1" applyFill="1" applyBorder="1" applyAlignment="1">
      <alignment horizontal="right" wrapText="1"/>
    </xf>
    <xf numFmtId="4" fontId="4" fillId="0" borderId="0" xfId="0" applyNumberFormat="1" applyFont="1" applyFill="1"/>
    <xf numFmtId="164" fontId="4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B13" sqref="B13"/>
    </sheetView>
  </sheetViews>
  <sheetFormatPr defaultRowHeight="15.6" x14ac:dyDescent="0.3"/>
  <cols>
    <col min="1" max="1" width="8.88671875" style="26"/>
    <col min="2" max="2" width="33.77734375" style="27" customWidth="1"/>
    <col min="3" max="3" width="14.21875" style="26" customWidth="1"/>
    <col min="4" max="4" width="12.33203125" style="26" customWidth="1"/>
    <col min="5" max="5" width="13.21875" style="26" customWidth="1"/>
    <col min="6" max="6" width="14.33203125" style="26" customWidth="1"/>
    <col min="7" max="16384" width="8.88671875" style="26"/>
  </cols>
  <sheetData>
    <row r="1" spans="1:6" x14ac:dyDescent="0.3">
      <c r="F1" s="16" t="s">
        <v>66</v>
      </c>
    </row>
    <row r="2" spans="1:6" x14ac:dyDescent="0.3">
      <c r="F2" s="16" t="s">
        <v>44</v>
      </c>
    </row>
    <row r="4" spans="1:6" x14ac:dyDescent="0.3">
      <c r="A4" s="26" t="s">
        <v>55</v>
      </c>
    </row>
    <row r="6" spans="1:6" s="28" customFormat="1" ht="124.8" customHeight="1" x14ac:dyDescent="0.3">
      <c r="A6" s="42" t="s">
        <v>29</v>
      </c>
      <c r="B6" s="42" t="s">
        <v>61</v>
      </c>
      <c r="C6" s="42" t="s">
        <v>62</v>
      </c>
      <c r="D6" s="41" t="s">
        <v>63</v>
      </c>
      <c r="E6" s="41"/>
      <c r="F6" s="42" t="s">
        <v>60</v>
      </c>
    </row>
    <row r="7" spans="1:6" s="28" customFormat="1" x14ac:dyDescent="0.3">
      <c r="A7" s="43"/>
      <c r="B7" s="43"/>
      <c r="C7" s="43"/>
      <c r="D7" s="29" t="s">
        <v>38</v>
      </c>
      <c r="E7" s="29" t="s">
        <v>37</v>
      </c>
      <c r="F7" s="43"/>
    </row>
    <row r="8" spans="1:6" ht="62.4" x14ac:dyDescent="0.3">
      <c r="A8" s="32" t="s">
        <v>58</v>
      </c>
      <c r="B8" s="31" t="s">
        <v>56</v>
      </c>
      <c r="C8" s="2">
        <v>2851.9</v>
      </c>
      <c r="D8" s="2">
        <v>55</v>
      </c>
      <c r="E8" s="2">
        <f>E10*D8%</f>
        <v>1281.9950000000001</v>
      </c>
      <c r="F8" s="2">
        <f>C8+E8</f>
        <v>4133.8950000000004</v>
      </c>
    </row>
    <row r="9" spans="1:6" ht="46.8" x14ac:dyDescent="0.3">
      <c r="A9" s="32" t="s">
        <v>59</v>
      </c>
      <c r="B9" s="31" t="s">
        <v>57</v>
      </c>
      <c r="C9" s="2">
        <v>1678.1</v>
      </c>
      <c r="D9" s="2">
        <v>45</v>
      </c>
      <c r="E9" s="2">
        <f>E10*D9%</f>
        <v>1048.905</v>
      </c>
      <c r="F9" s="2">
        <f>C9+E9</f>
        <v>2727.0050000000001</v>
      </c>
    </row>
    <row r="10" spans="1:6" x14ac:dyDescent="0.3">
      <c r="A10" s="30"/>
      <c r="B10" s="31" t="s">
        <v>12</v>
      </c>
      <c r="C10" s="2">
        <f>SUM(C8:C9)</f>
        <v>4530</v>
      </c>
      <c r="D10" s="2"/>
      <c r="E10" s="2">
        <v>2330.9</v>
      </c>
      <c r="F10" s="2">
        <f>SUM(F8:F9)</f>
        <v>6860.9000000000005</v>
      </c>
    </row>
  </sheetData>
  <mergeCells count="5">
    <mergeCell ref="D6:E6"/>
    <mergeCell ref="A6:A7"/>
    <mergeCell ref="B6:B7"/>
    <mergeCell ref="C6:C7"/>
    <mergeCell ref="F6:F7"/>
  </mergeCells>
  <pageMargins left="0.9055118110236221" right="0.11811023622047245" top="0.74803149606299213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N1" sqref="N1"/>
    </sheetView>
  </sheetViews>
  <sheetFormatPr defaultRowHeight="15.6" x14ac:dyDescent="0.3"/>
  <cols>
    <col min="1" max="1" width="8.88671875" style="1"/>
    <col min="2" max="2" width="15.21875" style="1" customWidth="1"/>
    <col min="3" max="3" width="11.44140625" style="1" customWidth="1"/>
    <col min="4" max="5" width="11.77734375" style="1" customWidth="1"/>
    <col min="6" max="6" width="11.33203125" style="1" customWidth="1"/>
    <col min="7" max="8" width="11.77734375" style="1" customWidth="1"/>
    <col min="9" max="9" width="11.44140625" style="1" customWidth="1"/>
    <col min="10" max="11" width="11.77734375" style="1" customWidth="1"/>
    <col min="12" max="12" width="10.88671875" style="1" customWidth="1"/>
    <col min="13" max="13" width="13.6640625" style="1" customWidth="1"/>
    <col min="14" max="14" width="16.44140625" style="1" customWidth="1"/>
    <col min="15" max="16384" width="8.88671875" style="1"/>
  </cols>
  <sheetData>
    <row r="1" spans="1:14" x14ac:dyDescent="0.3">
      <c r="N1" s="16" t="s">
        <v>67</v>
      </c>
    </row>
    <row r="2" spans="1:14" x14ac:dyDescent="0.3">
      <c r="N2" s="16" t="s">
        <v>44</v>
      </c>
    </row>
    <row r="4" spans="1:14" x14ac:dyDescent="0.3">
      <c r="A4" s="1" t="s">
        <v>45</v>
      </c>
    </row>
    <row r="5" spans="1:14" x14ac:dyDescent="0.3">
      <c r="A5" s="1" t="s">
        <v>46</v>
      </c>
    </row>
    <row r="7" spans="1:14" ht="31.8" customHeight="1" x14ac:dyDescent="0.3">
      <c r="A7" s="45" t="s">
        <v>29</v>
      </c>
      <c r="B7" s="45" t="s">
        <v>30</v>
      </c>
      <c r="C7" s="48" t="s">
        <v>39</v>
      </c>
      <c r="D7" s="49"/>
      <c r="E7" s="49"/>
      <c r="F7" s="49"/>
      <c r="G7" s="49"/>
      <c r="H7" s="50"/>
      <c r="I7" s="51" t="s">
        <v>34</v>
      </c>
      <c r="J7" s="51"/>
      <c r="K7" s="51"/>
      <c r="L7" s="44" t="s">
        <v>35</v>
      </c>
      <c r="M7" s="44" t="s">
        <v>36</v>
      </c>
      <c r="N7" s="44"/>
    </row>
    <row r="8" spans="1:14" ht="31.8" customHeight="1" x14ac:dyDescent="0.3">
      <c r="A8" s="46"/>
      <c r="B8" s="46"/>
      <c r="C8" s="44" t="s">
        <v>37</v>
      </c>
      <c r="D8" s="44"/>
      <c r="E8" s="44"/>
      <c r="F8" s="44" t="s">
        <v>38</v>
      </c>
      <c r="G8" s="44"/>
      <c r="H8" s="44"/>
      <c r="I8" s="45" t="s">
        <v>31</v>
      </c>
      <c r="J8" s="45" t="s">
        <v>40</v>
      </c>
      <c r="K8" s="45" t="s">
        <v>41</v>
      </c>
      <c r="L8" s="44"/>
      <c r="M8" s="45" t="s">
        <v>42</v>
      </c>
      <c r="N8" s="45" t="s">
        <v>43</v>
      </c>
    </row>
    <row r="9" spans="1:14" s="11" customFormat="1" ht="109.2" x14ac:dyDescent="0.3">
      <c r="A9" s="47"/>
      <c r="B9" s="47"/>
      <c r="C9" s="12" t="s">
        <v>31</v>
      </c>
      <c r="D9" s="12" t="s">
        <v>32</v>
      </c>
      <c r="E9" s="12" t="s">
        <v>33</v>
      </c>
      <c r="F9" s="12" t="s">
        <v>31</v>
      </c>
      <c r="G9" s="12" t="s">
        <v>32</v>
      </c>
      <c r="H9" s="12" t="s">
        <v>33</v>
      </c>
      <c r="I9" s="47"/>
      <c r="J9" s="47"/>
      <c r="K9" s="47"/>
      <c r="L9" s="44"/>
      <c r="M9" s="47"/>
      <c r="N9" s="47"/>
    </row>
    <row r="10" spans="1:14" s="11" customFormat="1" x14ac:dyDescent="0.3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</row>
    <row r="11" spans="1:14" x14ac:dyDescent="0.3">
      <c r="A11" s="10">
        <v>1</v>
      </c>
      <c r="B11" s="2" t="s">
        <v>0</v>
      </c>
      <c r="C11" s="2">
        <f>D11+E11</f>
        <v>6860.9</v>
      </c>
      <c r="D11" s="2">
        <v>4133.8999999999996</v>
      </c>
      <c r="E11" s="2">
        <v>2727</v>
      </c>
      <c r="F11" s="2">
        <v>100</v>
      </c>
      <c r="G11" s="2">
        <f>D11/C11*100</f>
        <v>60.253028028392777</v>
      </c>
      <c r="H11" s="2">
        <f>E11/C11*100</f>
        <v>39.746971971607223</v>
      </c>
      <c r="I11" s="17">
        <v>217.34</v>
      </c>
      <c r="J11" s="2">
        <f>I11*G11%</f>
        <v>130.95393111690885</v>
      </c>
      <c r="K11" s="2">
        <f>I11*H11%</f>
        <v>86.386068883091141</v>
      </c>
      <c r="L11" s="2">
        <v>2210.5700000000002</v>
      </c>
      <c r="M11" s="2">
        <f>J11*L11</f>
        <v>289482.83150910522</v>
      </c>
      <c r="N11" s="2">
        <f>K11*L11</f>
        <v>190962.45229089481</v>
      </c>
    </row>
    <row r="12" spans="1:14" x14ac:dyDescent="0.3">
      <c r="A12" s="10">
        <v>2</v>
      </c>
      <c r="B12" s="2" t="s">
        <v>1</v>
      </c>
      <c r="C12" s="2">
        <f t="shared" ref="C12:C23" si="0">D12+E12</f>
        <v>6860.9</v>
      </c>
      <c r="D12" s="2">
        <v>4133.8999999999996</v>
      </c>
      <c r="E12" s="2">
        <v>2727</v>
      </c>
      <c r="F12" s="2">
        <v>100</v>
      </c>
      <c r="G12" s="2">
        <f t="shared" ref="G12:G23" si="1">D12/C12*100</f>
        <v>60.253028028392777</v>
      </c>
      <c r="H12" s="2">
        <f t="shared" ref="H12:H23" si="2">E12/C12*100</f>
        <v>39.746971971607223</v>
      </c>
      <c r="I12" s="2">
        <v>181.58</v>
      </c>
      <c r="J12" s="2">
        <f t="shared" ref="J12:J23" si="3">I12*G12%</f>
        <v>109.40744829395561</v>
      </c>
      <c r="K12" s="2">
        <f t="shared" ref="K12:K23" si="4">I12*H12%</f>
        <v>72.172551706044402</v>
      </c>
      <c r="L12" s="2">
        <v>2210.5700000000002</v>
      </c>
      <c r="M12" s="2">
        <f t="shared" ref="M12" si="5">J12*L12</f>
        <v>241852.82297516946</v>
      </c>
      <c r="N12" s="2">
        <f t="shared" ref="N12:N23" si="6">K12*L12</f>
        <v>159542.47762483059</v>
      </c>
    </row>
    <row r="13" spans="1:14" x14ac:dyDescent="0.3">
      <c r="A13" s="10">
        <v>3</v>
      </c>
      <c r="B13" s="2" t="s">
        <v>2</v>
      </c>
      <c r="C13" s="2">
        <f t="shared" si="0"/>
        <v>6860.9</v>
      </c>
      <c r="D13" s="2">
        <v>4133.8999999999996</v>
      </c>
      <c r="E13" s="2">
        <v>2727</v>
      </c>
      <c r="F13" s="2">
        <v>100</v>
      </c>
      <c r="G13" s="2">
        <f t="shared" si="1"/>
        <v>60.253028028392777</v>
      </c>
      <c r="H13" s="2">
        <f t="shared" si="2"/>
        <v>39.746971971607223</v>
      </c>
      <c r="I13" s="2">
        <v>132.15</v>
      </c>
      <c r="J13" s="2">
        <f t="shared" si="3"/>
        <v>79.624376539521052</v>
      </c>
      <c r="K13" s="2">
        <f t="shared" si="4"/>
        <v>52.525623460478954</v>
      </c>
      <c r="L13" s="2">
        <v>2210.5700000000002</v>
      </c>
      <c r="M13" s="2">
        <f t="shared" ref="M13" si="7">J13*L13</f>
        <v>176015.25804696907</v>
      </c>
      <c r="N13" s="2">
        <f t="shared" si="6"/>
        <v>116111.56745303098</v>
      </c>
    </row>
    <row r="14" spans="1:14" x14ac:dyDescent="0.3">
      <c r="A14" s="10">
        <v>4</v>
      </c>
      <c r="B14" s="2" t="s">
        <v>3</v>
      </c>
      <c r="C14" s="2">
        <f t="shared" si="0"/>
        <v>6860.9</v>
      </c>
      <c r="D14" s="2">
        <v>4133.8999999999996</v>
      </c>
      <c r="E14" s="2">
        <v>2727</v>
      </c>
      <c r="F14" s="2">
        <v>100</v>
      </c>
      <c r="G14" s="2">
        <f t="shared" si="1"/>
        <v>60.253028028392777</v>
      </c>
      <c r="H14" s="2">
        <f t="shared" si="2"/>
        <v>39.746971971607223</v>
      </c>
      <c r="I14" s="2">
        <v>102.54</v>
      </c>
      <c r="J14" s="2">
        <f t="shared" si="3"/>
        <v>61.783454940313952</v>
      </c>
      <c r="K14" s="2">
        <f t="shared" si="4"/>
        <v>40.756545059686054</v>
      </c>
      <c r="L14" s="2">
        <v>2210.5700000000002</v>
      </c>
      <c r="M14" s="2">
        <f t="shared" ref="M14" si="8">J14*L14</f>
        <v>136576.65198740983</v>
      </c>
      <c r="N14" s="2">
        <f t="shared" si="6"/>
        <v>90095.195812590202</v>
      </c>
    </row>
    <row r="15" spans="1:14" x14ac:dyDescent="0.3">
      <c r="A15" s="10">
        <v>5</v>
      </c>
      <c r="B15" s="2" t="s">
        <v>4</v>
      </c>
      <c r="C15" s="2">
        <f t="shared" si="0"/>
        <v>6860.9</v>
      </c>
      <c r="D15" s="2">
        <v>4133.8999999999996</v>
      </c>
      <c r="E15" s="2">
        <v>2727</v>
      </c>
      <c r="F15" s="2">
        <v>100</v>
      </c>
      <c r="G15" s="2">
        <f t="shared" si="1"/>
        <v>60.253028028392777</v>
      </c>
      <c r="H15" s="2">
        <f t="shared" si="2"/>
        <v>39.746971971607223</v>
      </c>
      <c r="I15" s="2">
        <v>33.64</v>
      </c>
      <c r="J15" s="2">
        <f t="shared" si="3"/>
        <v>20.269118628751329</v>
      </c>
      <c r="K15" s="2">
        <f t="shared" si="4"/>
        <v>13.370881371248672</v>
      </c>
      <c r="L15" s="2">
        <v>2210.5700000000002</v>
      </c>
      <c r="M15" s="2">
        <f t="shared" ref="M15" si="9">J15*L15</f>
        <v>44806.30556715883</v>
      </c>
      <c r="N15" s="2">
        <f t="shared" si="6"/>
        <v>29557.269232841179</v>
      </c>
    </row>
    <row r="16" spans="1:14" x14ac:dyDescent="0.3">
      <c r="A16" s="10">
        <v>6</v>
      </c>
      <c r="B16" s="2" t="s">
        <v>5</v>
      </c>
      <c r="C16" s="2">
        <f t="shared" si="0"/>
        <v>6860.9</v>
      </c>
      <c r="D16" s="2">
        <v>4133.8999999999996</v>
      </c>
      <c r="E16" s="2">
        <v>2727</v>
      </c>
      <c r="F16" s="2">
        <v>100</v>
      </c>
      <c r="G16" s="2">
        <f t="shared" si="1"/>
        <v>60.253028028392777</v>
      </c>
      <c r="H16" s="2">
        <f t="shared" si="2"/>
        <v>39.746971971607223</v>
      </c>
      <c r="I16" s="2">
        <v>22</v>
      </c>
      <c r="J16" s="2">
        <f t="shared" si="3"/>
        <v>13.25566616624641</v>
      </c>
      <c r="K16" s="2">
        <f t="shared" si="4"/>
        <v>8.7443338337535899</v>
      </c>
      <c r="L16" s="2">
        <v>2210.5700000000002</v>
      </c>
      <c r="M16" s="2">
        <f t="shared" ref="M16" si="10">J16*L16</f>
        <v>29302.577957119331</v>
      </c>
      <c r="N16" s="2">
        <f t="shared" si="6"/>
        <v>19329.962042880674</v>
      </c>
    </row>
    <row r="17" spans="1:14" s="14" customFormat="1" x14ac:dyDescent="0.3">
      <c r="A17" s="33"/>
      <c r="B17" s="13" t="s">
        <v>64</v>
      </c>
      <c r="C17" s="13"/>
      <c r="D17" s="13"/>
      <c r="E17" s="13"/>
      <c r="F17" s="13"/>
      <c r="G17" s="13"/>
      <c r="H17" s="13"/>
      <c r="I17" s="13">
        <f>SUM(I11:I16)</f>
        <v>689.25</v>
      </c>
      <c r="J17" s="13">
        <f t="shared" ref="J17:N17" si="11">SUM(J11:J16)</f>
        <v>415.29399568569721</v>
      </c>
      <c r="K17" s="40">
        <f t="shared" si="11"/>
        <v>273.95600431430285</v>
      </c>
      <c r="L17" s="13"/>
      <c r="M17" s="13">
        <f t="shared" si="11"/>
        <v>918036.44804293173</v>
      </c>
      <c r="N17" s="13">
        <f t="shared" si="11"/>
        <v>605598.92445706844</v>
      </c>
    </row>
    <row r="18" spans="1:14" x14ac:dyDescent="0.3">
      <c r="A18" s="10">
        <v>7</v>
      </c>
      <c r="B18" s="2" t="s">
        <v>6</v>
      </c>
      <c r="C18" s="2">
        <f t="shared" si="0"/>
        <v>6860.9</v>
      </c>
      <c r="D18" s="2">
        <v>4133.8999999999996</v>
      </c>
      <c r="E18" s="2">
        <v>2727</v>
      </c>
      <c r="F18" s="2">
        <v>100</v>
      </c>
      <c r="G18" s="2">
        <f t="shared" si="1"/>
        <v>60.253028028392777</v>
      </c>
      <c r="H18" s="2">
        <f t="shared" si="2"/>
        <v>39.746971971607223</v>
      </c>
      <c r="I18" s="2">
        <v>22</v>
      </c>
      <c r="J18" s="2">
        <f t="shared" si="3"/>
        <v>13.25566616624641</v>
      </c>
      <c r="K18" s="2">
        <f t="shared" si="4"/>
        <v>8.7443338337535899</v>
      </c>
      <c r="L18" s="2">
        <v>2210.5700000000002</v>
      </c>
      <c r="M18" s="2">
        <f t="shared" ref="M18" si="12">J18*L18</f>
        <v>29302.577957119331</v>
      </c>
      <c r="N18" s="2">
        <f t="shared" si="6"/>
        <v>19329.962042880674</v>
      </c>
    </row>
    <row r="19" spans="1:14" x14ac:dyDescent="0.3">
      <c r="A19" s="10">
        <v>8</v>
      </c>
      <c r="B19" s="2" t="s">
        <v>7</v>
      </c>
      <c r="C19" s="2">
        <f t="shared" si="0"/>
        <v>6860.9</v>
      </c>
      <c r="D19" s="2">
        <v>4133.8999999999996</v>
      </c>
      <c r="E19" s="2">
        <v>2727</v>
      </c>
      <c r="F19" s="2">
        <v>100</v>
      </c>
      <c r="G19" s="2">
        <f t="shared" si="1"/>
        <v>60.253028028392777</v>
      </c>
      <c r="H19" s="2">
        <f t="shared" si="2"/>
        <v>39.746971971607223</v>
      </c>
      <c r="I19" s="2">
        <v>22</v>
      </c>
      <c r="J19" s="2">
        <f t="shared" si="3"/>
        <v>13.25566616624641</v>
      </c>
      <c r="K19" s="2">
        <f t="shared" si="4"/>
        <v>8.7443338337535899</v>
      </c>
      <c r="L19" s="2">
        <v>2210.5700000000002</v>
      </c>
      <c r="M19" s="2">
        <f t="shared" ref="M19" si="13">J19*L19</f>
        <v>29302.577957119331</v>
      </c>
      <c r="N19" s="2">
        <f t="shared" si="6"/>
        <v>19329.962042880674</v>
      </c>
    </row>
    <row r="20" spans="1:14" x14ac:dyDescent="0.3">
      <c r="A20" s="10">
        <v>9</v>
      </c>
      <c r="B20" s="2" t="s">
        <v>8</v>
      </c>
      <c r="C20" s="2">
        <f t="shared" si="0"/>
        <v>6860.9</v>
      </c>
      <c r="D20" s="2">
        <v>4133.8999999999996</v>
      </c>
      <c r="E20" s="2">
        <v>2727</v>
      </c>
      <c r="F20" s="2">
        <v>100</v>
      </c>
      <c r="G20" s="2">
        <f t="shared" si="1"/>
        <v>60.253028028392777</v>
      </c>
      <c r="H20" s="2">
        <f t="shared" si="2"/>
        <v>39.746971971607223</v>
      </c>
      <c r="I20" s="2">
        <v>21.41</v>
      </c>
      <c r="J20" s="2">
        <f t="shared" si="3"/>
        <v>12.900173300878894</v>
      </c>
      <c r="K20" s="2">
        <f t="shared" si="4"/>
        <v>8.5098266991211062</v>
      </c>
      <c r="L20" s="2">
        <v>2210.5700000000002</v>
      </c>
      <c r="M20" s="2">
        <f t="shared" ref="M20" si="14">J20*L20</f>
        <v>28516.736093723859</v>
      </c>
      <c r="N20" s="2">
        <f t="shared" si="6"/>
        <v>18811.567606276145</v>
      </c>
    </row>
    <row r="21" spans="1:14" x14ac:dyDescent="0.3">
      <c r="A21" s="10">
        <v>10</v>
      </c>
      <c r="B21" s="2" t="s">
        <v>9</v>
      </c>
      <c r="C21" s="2">
        <f t="shared" si="0"/>
        <v>6860.9</v>
      </c>
      <c r="D21" s="2">
        <v>4133.8999999999996</v>
      </c>
      <c r="E21" s="2">
        <v>2727</v>
      </c>
      <c r="F21" s="2">
        <v>100</v>
      </c>
      <c r="G21" s="2">
        <f t="shared" si="1"/>
        <v>60.253028028392777</v>
      </c>
      <c r="H21" s="2">
        <f t="shared" si="2"/>
        <v>39.746971971607223</v>
      </c>
      <c r="I21" s="2">
        <v>179.3</v>
      </c>
      <c r="J21" s="2">
        <f t="shared" si="3"/>
        <v>108.03367925490825</v>
      </c>
      <c r="K21" s="2">
        <f t="shared" si="4"/>
        <v>71.266320745091761</v>
      </c>
      <c r="L21" s="2">
        <v>2210.5700000000002</v>
      </c>
      <c r="M21" s="2">
        <f t="shared" ref="M21" si="15">J21*L21</f>
        <v>238816.01035052256</v>
      </c>
      <c r="N21" s="2">
        <f t="shared" si="6"/>
        <v>157539.1906494775</v>
      </c>
    </row>
    <row r="22" spans="1:14" x14ac:dyDescent="0.3">
      <c r="A22" s="10">
        <v>11</v>
      </c>
      <c r="B22" s="2" t="s">
        <v>10</v>
      </c>
      <c r="C22" s="2">
        <f t="shared" si="0"/>
        <v>6860.9</v>
      </c>
      <c r="D22" s="2">
        <v>4133.8999999999996</v>
      </c>
      <c r="E22" s="2">
        <v>2727</v>
      </c>
      <c r="F22" s="2">
        <v>100</v>
      </c>
      <c r="G22" s="2">
        <f t="shared" si="1"/>
        <v>60.253028028392777</v>
      </c>
      <c r="H22" s="2">
        <f t="shared" si="2"/>
        <v>39.746971971607223</v>
      </c>
      <c r="I22" s="2">
        <v>70.849999999999994</v>
      </c>
      <c r="J22" s="2">
        <f t="shared" si="3"/>
        <v>42.689270358116275</v>
      </c>
      <c r="K22" s="2">
        <f t="shared" si="4"/>
        <v>28.160729641883716</v>
      </c>
      <c r="L22" s="2">
        <v>2210.5700000000002</v>
      </c>
      <c r="M22" s="2">
        <f t="shared" ref="M22" si="16">J22*L22</f>
        <v>94367.620375541097</v>
      </c>
      <c r="N22" s="2">
        <f t="shared" si="6"/>
        <v>62251.264124458889</v>
      </c>
    </row>
    <row r="23" spans="1:14" x14ac:dyDescent="0.3">
      <c r="A23" s="10">
        <v>12</v>
      </c>
      <c r="B23" s="2" t="s">
        <v>11</v>
      </c>
      <c r="C23" s="2">
        <f t="shared" si="0"/>
        <v>6860.9</v>
      </c>
      <c r="D23" s="2">
        <v>4133.8999999999996</v>
      </c>
      <c r="E23" s="2">
        <v>2727</v>
      </c>
      <c r="F23" s="2">
        <v>100</v>
      </c>
      <c r="G23" s="2">
        <f t="shared" si="1"/>
        <v>60.253028028392777</v>
      </c>
      <c r="H23" s="2">
        <f t="shared" si="2"/>
        <v>39.746971971607223</v>
      </c>
      <c r="I23" s="2">
        <v>173.6</v>
      </c>
      <c r="J23" s="2">
        <f t="shared" si="3"/>
        <v>104.59925665728986</v>
      </c>
      <c r="K23" s="2">
        <f t="shared" si="4"/>
        <v>69.000743342710138</v>
      </c>
      <c r="L23" s="2">
        <v>2210.5700000000002</v>
      </c>
      <c r="M23" s="2">
        <f t="shared" ref="M23" si="17">J23*L23</f>
        <v>231223.97878890525</v>
      </c>
      <c r="N23" s="2">
        <f t="shared" si="6"/>
        <v>152530.97321109477</v>
      </c>
    </row>
    <row r="24" spans="1:14" s="14" customFormat="1" x14ac:dyDescent="0.3">
      <c r="A24" s="33"/>
      <c r="B24" s="13" t="s">
        <v>65</v>
      </c>
      <c r="C24" s="13"/>
      <c r="D24" s="13"/>
      <c r="E24" s="13"/>
      <c r="F24" s="13"/>
      <c r="G24" s="13"/>
      <c r="H24" s="13"/>
      <c r="I24" s="13">
        <f>SUM(I18:I23)</f>
        <v>489.15999999999997</v>
      </c>
      <c r="J24" s="13">
        <f t="shared" ref="J24:N24" si="18">SUM(J18:J23)</f>
        <v>294.73371190368613</v>
      </c>
      <c r="K24" s="40">
        <f t="shared" si="18"/>
        <v>194.4262880963139</v>
      </c>
      <c r="L24" s="13"/>
      <c r="M24" s="13">
        <f t="shared" si="18"/>
        <v>651529.5015229315</v>
      </c>
      <c r="N24" s="13">
        <f t="shared" si="18"/>
        <v>429792.9196770686</v>
      </c>
    </row>
    <row r="25" spans="1:14" s="14" customFormat="1" x14ac:dyDescent="0.3">
      <c r="A25" s="13"/>
      <c r="B25" s="13" t="s">
        <v>12</v>
      </c>
      <c r="C25" s="13"/>
      <c r="D25" s="13"/>
      <c r="E25" s="13"/>
      <c r="F25" s="13"/>
      <c r="G25" s="13"/>
      <c r="H25" s="13"/>
      <c r="I25" s="13">
        <f>I17+I24</f>
        <v>1178.4099999999999</v>
      </c>
      <c r="J25" s="13">
        <f t="shared" ref="J25:N25" si="19">J17+J24</f>
        <v>710.02770758938334</v>
      </c>
      <c r="K25" s="24">
        <f t="shared" si="19"/>
        <v>468.38229241061674</v>
      </c>
      <c r="L25" s="13"/>
      <c r="M25" s="13">
        <f t="shared" si="19"/>
        <v>1569565.9495658632</v>
      </c>
      <c r="N25" s="24">
        <f t="shared" si="19"/>
        <v>1035391.844134137</v>
      </c>
    </row>
  </sheetData>
  <mergeCells count="13">
    <mergeCell ref="L7:L9"/>
    <mergeCell ref="M7:N7"/>
    <mergeCell ref="A7:A9"/>
    <mergeCell ref="B7:B9"/>
    <mergeCell ref="C7:H7"/>
    <mergeCell ref="C8:E8"/>
    <mergeCell ref="F8:H8"/>
    <mergeCell ref="I7:K7"/>
    <mergeCell ref="I8:I9"/>
    <mergeCell ref="J8:J9"/>
    <mergeCell ref="K8:K9"/>
    <mergeCell ref="M8:M9"/>
    <mergeCell ref="N8:N9"/>
  </mergeCells>
  <pageMargins left="0.31496062992125984" right="0.31496062992125984" top="0.74803149606299213" bottom="0.35433070866141736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N1" sqref="N1"/>
    </sheetView>
  </sheetViews>
  <sheetFormatPr defaultRowHeight="15.6" x14ac:dyDescent="0.3"/>
  <cols>
    <col min="1" max="1" width="8.88671875" style="1"/>
    <col min="2" max="2" width="15.21875" style="1" customWidth="1"/>
    <col min="3" max="3" width="11.44140625" style="1" customWidth="1"/>
    <col min="4" max="5" width="11.77734375" style="1" customWidth="1"/>
    <col min="6" max="6" width="11.33203125" style="1" customWidth="1"/>
    <col min="7" max="8" width="11.77734375" style="1" customWidth="1"/>
    <col min="9" max="9" width="11.44140625" style="1" customWidth="1"/>
    <col min="10" max="11" width="11.77734375" style="1" customWidth="1"/>
    <col min="12" max="12" width="10.88671875" style="1" customWidth="1"/>
    <col min="13" max="13" width="13.6640625" style="1" customWidth="1"/>
    <col min="14" max="14" width="16.44140625" style="1" customWidth="1"/>
    <col min="15" max="16384" width="8.88671875" style="1"/>
  </cols>
  <sheetData>
    <row r="1" spans="1:14" x14ac:dyDescent="0.3">
      <c r="N1" s="16" t="s">
        <v>68</v>
      </c>
    </row>
    <row r="2" spans="1:14" x14ac:dyDescent="0.3">
      <c r="N2" s="16" t="s">
        <v>44</v>
      </c>
    </row>
    <row r="4" spans="1:14" x14ac:dyDescent="0.3">
      <c r="A4" s="1" t="s">
        <v>47</v>
      </c>
    </row>
    <row r="5" spans="1:14" x14ac:dyDescent="0.3">
      <c r="A5" s="1" t="s">
        <v>46</v>
      </c>
    </row>
    <row r="7" spans="1:14" ht="31.8" customHeight="1" x14ac:dyDescent="0.3">
      <c r="A7" s="45" t="s">
        <v>29</v>
      </c>
      <c r="B7" s="45" t="s">
        <v>30</v>
      </c>
      <c r="C7" s="48" t="s">
        <v>39</v>
      </c>
      <c r="D7" s="49"/>
      <c r="E7" s="49"/>
      <c r="F7" s="49"/>
      <c r="G7" s="49"/>
      <c r="H7" s="50"/>
      <c r="I7" s="51" t="s">
        <v>51</v>
      </c>
      <c r="J7" s="51"/>
      <c r="K7" s="51"/>
      <c r="L7" s="44" t="s">
        <v>35</v>
      </c>
      <c r="M7" s="44" t="s">
        <v>36</v>
      </c>
      <c r="N7" s="44"/>
    </row>
    <row r="8" spans="1:14" ht="31.8" customHeight="1" x14ac:dyDescent="0.3">
      <c r="A8" s="46"/>
      <c r="B8" s="46"/>
      <c r="C8" s="44" t="s">
        <v>37</v>
      </c>
      <c r="D8" s="44"/>
      <c r="E8" s="44"/>
      <c r="F8" s="44" t="s">
        <v>38</v>
      </c>
      <c r="G8" s="44"/>
      <c r="H8" s="44"/>
      <c r="I8" s="45" t="s">
        <v>31</v>
      </c>
      <c r="J8" s="45" t="s">
        <v>40</v>
      </c>
      <c r="K8" s="45" t="s">
        <v>41</v>
      </c>
      <c r="L8" s="44"/>
      <c r="M8" s="45" t="s">
        <v>42</v>
      </c>
      <c r="N8" s="45" t="s">
        <v>43</v>
      </c>
    </row>
    <row r="9" spans="1:14" s="11" customFormat="1" ht="109.2" x14ac:dyDescent="0.3">
      <c r="A9" s="47"/>
      <c r="B9" s="47"/>
      <c r="C9" s="12" t="s">
        <v>31</v>
      </c>
      <c r="D9" s="12" t="s">
        <v>32</v>
      </c>
      <c r="E9" s="12" t="s">
        <v>33</v>
      </c>
      <c r="F9" s="12" t="s">
        <v>31</v>
      </c>
      <c r="G9" s="12" t="s">
        <v>32</v>
      </c>
      <c r="H9" s="12" t="s">
        <v>33</v>
      </c>
      <c r="I9" s="47"/>
      <c r="J9" s="47"/>
      <c r="K9" s="47"/>
      <c r="L9" s="44"/>
      <c r="M9" s="47"/>
      <c r="N9" s="47"/>
    </row>
    <row r="10" spans="1:14" s="11" customFormat="1" x14ac:dyDescent="0.3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</row>
    <row r="11" spans="1:14" x14ac:dyDescent="0.3">
      <c r="A11" s="10">
        <v>1</v>
      </c>
      <c r="B11" s="2" t="s">
        <v>0</v>
      </c>
      <c r="C11" s="2">
        <f>D11+E11</f>
        <v>6860.9</v>
      </c>
      <c r="D11" s="2">
        <v>4133.8999999999996</v>
      </c>
      <c r="E11" s="2">
        <v>2727</v>
      </c>
      <c r="F11" s="2">
        <v>100</v>
      </c>
      <c r="G11" s="2">
        <f>D11/C11*100</f>
        <v>60.253028028392777</v>
      </c>
      <c r="H11" s="2">
        <f>E11/C11*100</f>
        <v>39.746971971607223</v>
      </c>
      <c r="I11" s="2">
        <v>16160</v>
      </c>
      <c r="J11" s="2">
        <f>I11*G11%</f>
        <v>9736.889329388272</v>
      </c>
      <c r="K11" s="2">
        <f>I11*H11%</f>
        <v>6423.110670611728</v>
      </c>
      <c r="L11" s="2">
        <v>7.62</v>
      </c>
      <c r="M11" s="2">
        <f>J11*L11</f>
        <v>74195.09668993864</v>
      </c>
      <c r="N11" s="2">
        <f>K11*L11</f>
        <v>48944.103310061371</v>
      </c>
    </row>
    <row r="12" spans="1:14" x14ac:dyDescent="0.3">
      <c r="A12" s="10">
        <v>2</v>
      </c>
      <c r="B12" s="2" t="s">
        <v>1</v>
      </c>
      <c r="C12" s="2">
        <f t="shared" ref="C12:C23" si="0">D12+E12</f>
        <v>6860.9</v>
      </c>
      <c r="D12" s="2">
        <v>4133.8999999999996</v>
      </c>
      <c r="E12" s="2">
        <v>2727</v>
      </c>
      <c r="F12" s="2">
        <v>100</v>
      </c>
      <c r="G12" s="2">
        <f t="shared" ref="G12:G23" si="1">D12/C12*100</f>
        <v>60.253028028392777</v>
      </c>
      <c r="H12" s="2">
        <f t="shared" ref="H12:H23" si="2">E12/C12*100</f>
        <v>39.746971971607223</v>
      </c>
      <c r="I12" s="2">
        <v>11080</v>
      </c>
      <c r="J12" s="2">
        <f t="shared" ref="J12:J23" si="3">I12*G12%</f>
        <v>6676.0355055459195</v>
      </c>
      <c r="K12" s="2">
        <f t="shared" ref="K12:K23" si="4">I12*H12%</f>
        <v>4403.9644944540805</v>
      </c>
      <c r="L12" s="2">
        <v>7.62</v>
      </c>
      <c r="M12" s="2">
        <f t="shared" ref="M12:M23" si="5">J12*L12</f>
        <v>50871.390552259909</v>
      </c>
      <c r="N12" s="2">
        <f t="shared" ref="N12:N23" si="6">K12*L12</f>
        <v>33558.209447740097</v>
      </c>
    </row>
    <row r="13" spans="1:14" x14ac:dyDescent="0.3">
      <c r="A13" s="10">
        <v>3</v>
      </c>
      <c r="B13" s="2" t="s">
        <v>2</v>
      </c>
      <c r="C13" s="2">
        <f t="shared" si="0"/>
        <v>6860.9</v>
      </c>
      <c r="D13" s="2">
        <v>4133.8999999999996</v>
      </c>
      <c r="E13" s="2">
        <v>2727</v>
      </c>
      <c r="F13" s="2">
        <v>100</v>
      </c>
      <c r="G13" s="2">
        <f t="shared" si="1"/>
        <v>60.253028028392777</v>
      </c>
      <c r="H13" s="2">
        <f t="shared" si="2"/>
        <v>39.746971971607223</v>
      </c>
      <c r="I13" s="2">
        <v>10440</v>
      </c>
      <c r="J13" s="2">
        <f t="shared" si="3"/>
        <v>6290.4161261642057</v>
      </c>
      <c r="K13" s="2">
        <f t="shared" si="4"/>
        <v>4149.5838738357943</v>
      </c>
      <c r="L13" s="2">
        <v>7.62</v>
      </c>
      <c r="M13" s="2">
        <f t="shared" si="5"/>
        <v>47932.97088137125</v>
      </c>
      <c r="N13" s="2">
        <f t="shared" si="6"/>
        <v>31619.829118628753</v>
      </c>
    </row>
    <row r="14" spans="1:14" x14ac:dyDescent="0.3">
      <c r="A14" s="10">
        <v>4</v>
      </c>
      <c r="B14" s="2" t="s">
        <v>3</v>
      </c>
      <c r="C14" s="2">
        <f t="shared" si="0"/>
        <v>6860.9</v>
      </c>
      <c r="D14" s="2">
        <v>4133.8999999999996</v>
      </c>
      <c r="E14" s="2">
        <v>2727</v>
      </c>
      <c r="F14" s="2">
        <v>100</v>
      </c>
      <c r="G14" s="2">
        <f t="shared" si="1"/>
        <v>60.253028028392777</v>
      </c>
      <c r="H14" s="2">
        <f t="shared" si="2"/>
        <v>39.746971971607223</v>
      </c>
      <c r="I14" s="2">
        <v>12040</v>
      </c>
      <c r="J14" s="2">
        <f t="shared" si="3"/>
        <v>7254.4645746184897</v>
      </c>
      <c r="K14" s="2">
        <f t="shared" si="4"/>
        <v>4785.5354253815103</v>
      </c>
      <c r="L14" s="2">
        <v>7.62</v>
      </c>
      <c r="M14" s="2">
        <f t="shared" si="5"/>
        <v>55279.020058592891</v>
      </c>
      <c r="N14" s="2">
        <f t="shared" si="6"/>
        <v>36465.779941407112</v>
      </c>
    </row>
    <row r="15" spans="1:14" x14ac:dyDescent="0.3">
      <c r="A15" s="10">
        <v>5</v>
      </c>
      <c r="B15" s="2" t="s">
        <v>4</v>
      </c>
      <c r="C15" s="2">
        <f t="shared" si="0"/>
        <v>6860.9</v>
      </c>
      <c r="D15" s="2">
        <v>4133.8999999999996</v>
      </c>
      <c r="E15" s="2">
        <v>2727</v>
      </c>
      <c r="F15" s="2">
        <v>100</v>
      </c>
      <c r="G15" s="2">
        <f t="shared" si="1"/>
        <v>60.253028028392777</v>
      </c>
      <c r="H15" s="2">
        <f t="shared" si="2"/>
        <v>39.746971971607223</v>
      </c>
      <c r="I15" s="2">
        <v>10920</v>
      </c>
      <c r="J15" s="2">
        <f t="shared" si="3"/>
        <v>6579.6306607004908</v>
      </c>
      <c r="K15" s="2">
        <f t="shared" si="4"/>
        <v>4340.3693392995092</v>
      </c>
      <c r="L15" s="2">
        <v>7.62</v>
      </c>
      <c r="M15" s="2">
        <f t="shared" si="5"/>
        <v>50136.785634537744</v>
      </c>
      <c r="N15" s="2">
        <f t="shared" si="6"/>
        <v>33073.614365462257</v>
      </c>
    </row>
    <row r="16" spans="1:14" x14ac:dyDescent="0.3">
      <c r="A16" s="10">
        <v>6</v>
      </c>
      <c r="B16" s="2" t="s">
        <v>5</v>
      </c>
      <c r="C16" s="2">
        <f t="shared" si="0"/>
        <v>6860.9</v>
      </c>
      <c r="D16" s="2">
        <v>4133.8999999999996</v>
      </c>
      <c r="E16" s="2">
        <v>2727</v>
      </c>
      <c r="F16" s="2">
        <v>100</v>
      </c>
      <c r="G16" s="2">
        <f t="shared" si="1"/>
        <v>60.253028028392777</v>
      </c>
      <c r="H16" s="2">
        <f t="shared" si="2"/>
        <v>39.746971971607223</v>
      </c>
      <c r="I16" s="2">
        <v>5520</v>
      </c>
      <c r="J16" s="2">
        <f t="shared" si="3"/>
        <v>3325.9671471672809</v>
      </c>
      <c r="K16" s="2">
        <f t="shared" si="4"/>
        <v>2194.0328528327191</v>
      </c>
      <c r="L16" s="2">
        <v>7.62</v>
      </c>
      <c r="M16" s="2">
        <f t="shared" si="5"/>
        <v>25343.869661414679</v>
      </c>
      <c r="N16" s="2">
        <f t="shared" si="6"/>
        <v>16718.530338585319</v>
      </c>
    </row>
    <row r="17" spans="1:14" s="14" customFormat="1" x14ac:dyDescent="0.3">
      <c r="A17" s="33"/>
      <c r="B17" s="13" t="s">
        <v>64</v>
      </c>
      <c r="C17" s="13"/>
      <c r="D17" s="13"/>
      <c r="E17" s="13"/>
      <c r="F17" s="13"/>
      <c r="G17" s="13"/>
      <c r="H17" s="13"/>
      <c r="I17" s="13">
        <f>SUM(I11:I16)</f>
        <v>66160</v>
      </c>
      <c r="J17" s="13">
        <f t="shared" ref="J17:N17" si="7">SUM(J11:J16)</f>
        <v>39863.40334358465</v>
      </c>
      <c r="K17" s="13">
        <f t="shared" si="7"/>
        <v>26296.596656415342</v>
      </c>
      <c r="L17" s="13"/>
      <c r="M17" s="13">
        <f t="shared" si="7"/>
        <v>303759.13347811514</v>
      </c>
      <c r="N17" s="13">
        <f t="shared" si="7"/>
        <v>200380.06652188493</v>
      </c>
    </row>
    <row r="18" spans="1:14" x14ac:dyDescent="0.3">
      <c r="A18" s="10">
        <v>7</v>
      </c>
      <c r="B18" s="2" t="s">
        <v>6</v>
      </c>
      <c r="C18" s="2">
        <f t="shared" si="0"/>
        <v>6860.9</v>
      </c>
      <c r="D18" s="2">
        <v>4133.8999999999996</v>
      </c>
      <c r="E18" s="2">
        <v>2727</v>
      </c>
      <c r="F18" s="2">
        <v>100</v>
      </c>
      <c r="G18" s="2">
        <f t="shared" si="1"/>
        <v>60.253028028392777</v>
      </c>
      <c r="H18" s="2">
        <f t="shared" si="2"/>
        <v>39.746971971607223</v>
      </c>
      <c r="I18" s="2">
        <v>4960</v>
      </c>
      <c r="J18" s="2">
        <f t="shared" si="3"/>
        <v>2988.5501902082815</v>
      </c>
      <c r="K18" s="2">
        <f t="shared" si="4"/>
        <v>1971.4498097917183</v>
      </c>
      <c r="L18" s="2">
        <v>7.62</v>
      </c>
      <c r="M18" s="2">
        <f t="shared" si="5"/>
        <v>22772.752449387106</v>
      </c>
      <c r="N18" s="2">
        <f t="shared" si="6"/>
        <v>15022.447550612893</v>
      </c>
    </row>
    <row r="19" spans="1:14" x14ac:dyDescent="0.3">
      <c r="A19" s="10">
        <v>8</v>
      </c>
      <c r="B19" s="2" t="s">
        <v>7</v>
      </c>
      <c r="C19" s="2">
        <f t="shared" si="0"/>
        <v>6860.9</v>
      </c>
      <c r="D19" s="2">
        <v>4133.8999999999996</v>
      </c>
      <c r="E19" s="2">
        <v>2727</v>
      </c>
      <c r="F19" s="2">
        <v>100</v>
      </c>
      <c r="G19" s="2">
        <f t="shared" si="1"/>
        <v>60.253028028392777</v>
      </c>
      <c r="H19" s="2">
        <f t="shared" si="2"/>
        <v>39.746971971607223</v>
      </c>
      <c r="I19" s="2">
        <v>4240</v>
      </c>
      <c r="J19" s="2">
        <f t="shared" si="3"/>
        <v>2554.7283884038538</v>
      </c>
      <c r="K19" s="2">
        <f t="shared" si="4"/>
        <v>1685.2716115961464</v>
      </c>
      <c r="L19" s="2">
        <v>7.62</v>
      </c>
      <c r="M19" s="2">
        <f t="shared" si="5"/>
        <v>19467.030319637368</v>
      </c>
      <c r="N19" s="2">
        <f t="shared" si="6"/>
        <v>12841.769680362635</v>
      </c>
    </row>
    <row r="20" spans="1:14" x14ac:dyDescent="0.3">
      <c r="A20" s="10">
        <v>9</v>
      </c>
      <c r="B20" s="2" t="s">
        <v>8</v>
      </c>
      <c r="C20" s="2">
        <f t="shared" si="0"/>
        <v>6860.9</v>
      </c>
      <c r="D20" s="2">
        <v>4133.8999999999996</v>
      </c>
      <c r="E20" s="2">
        <v>2727</v>
      </c>
      <c r="F20" s="2">
        <v>100</v>
      </c>
      <c r="G20" s="2">
        <f t="shared" si="1"/>
        <v>60.253028028392777</v>
      </c>
      <c r="H20" s="2">
        <f t="shared" si="2"/>
        <v>39.746971971607223</v>
      </c>
      <c r="I20" s="2">
        <v>8320</v>
      </c>
      <c r="J20" s="2">
        <f t="shared" si="3"/>
        <v>5013.051931962279</v>
      </c>
      <c r="K20" s="2">
        <f t="shared" si="4"/>
        <v>3306.948068037721</v>
      </c>
      <c r="L20" s="2">
        <v>7.62</v>
      </c>
      <c r="M20" s="2">
        <f t="shared" si="5"/>
        <v>38199.455721552564</v>
      </c>
      <c r="N20" s="2">
        <f t="shared" si="6"/>
        <v>25198.944278447434</v>
      </c>
    </row>
    <row r="21" spans="1:14" x14ac:dyDescent="0.3">
      <c r="A21" s="10">
        <v>10</v>
      </c>
      <c r="B21" s="2" t="s">
        <v>9</v>
      </c>
      <c r="C21" s="2">
        <f t="shared" si="0"/>
        <v>6860.9</v>
      </c>
      <c r="D21" s="2">
        <v>4133.8999999999996</v>
      </c>
      <c r="E21" s="2">
        <v>2727</v>
      </c>
      <c r="F21" s="2">
        <v>100</v>
      </c>
      <c r="G21" s="2">
        <f t="shared" si="1"/>
        <v>60.253028028392777</v>
      </c>
      <c r="H21" s="2">
        <f t="shared" si="2"/>
        <v>39.746971971607223</v>
      </c>
      <c r="I21" s="2">
        <v>11240</v>
      </c>
      <c r="J21" s="2">
        <f t="shared" si="3"/>
        <v>6772.4403503913481</v>
      </c>
      <c r="K21" s="2">
        <f t="shared" si="4"/>
        <v>4467.5596496086519</v>
      </c>
      <c r="L21" s="2">
        <v>7.62</v>
      </c>
      <c r="M21" s="2">
        <f t="shared" si="5"/>
        <v>51605.995469982074</v>
      </c>
      <c r="N21" s="2">
        <f t="shared" si="6"/>
        <v>34042.804530017929</v>
      </c>
    </row>
    <row r="22" spans="1:14" x14ac:dyDescent="0.3">
      <c r="A22" s="10">
        <v>11</v>
      </c>
      <c r="B22" s="2" t="s">
        <v>10</v>
      </c>
      <c r="C22" s="2">
        <f t="shared" si="0"/>
        <v>6860.9</v>
      </c>
      <c r="D22" s="2">
        <v>4133.8999999999996</v>
      </c>
      <c r="E22" s="2">
        <v>2727</v>
      </c>
      <c r="F22" s="2">
        <v>100</v>
      </c>
      <c r="G22" s="2">
        <f t="shared" si="1"/>
        <v>60.253028028392777</v>
      </c>
      <c r="H22" s="2">
        <f t="shared" si="2"/>
        <v>39.746971971607223</v>
      </c>
      <c r="I22" s="2">
        <v>14080</v>
      </c>
      <c r="J22" s="2">
        <f t="shared" si="3"/>
        <v>8483.6263463977029</v>
      </c>
      <c r="K22" s="2">
        <f t="shared" si="4"/>
        <v>5596.3736536022971</v>
      </c>
      <c r="L22" s="2">
        <v>7.62</v>
      </c>
      <c r="M22" s="2">
        <f t="shared" si="5"/>
        <v>64645.232759550498</v>
      </c>
      <c r="N22" s="2">
        <f t="shared" si="6"/>
        <v>42644.367240449501</v>
      </c>
    </row>
    <row r="23" spans="1:14" x14ac:dyDescent="0.3">
      <c r="A23" s="10">
        <v>12</v>
      </c>
      <c r="B23" s="2" t="s">
        <v>11</v>
      </c>
      <c r="C23" s="2">
        <f t="shared" si="0"/>
        <v>6860.9</v>
      </c>
      <c r="D23" s="2">
        <v>4133.8999999999996</v>
      </c>
      <c r="E23" s="2">
        <v>2727</v>
      </c>
      <c r="F23" s="2">
        <v>100</v>
      </c>
      <c r="G23" s="2">
        <f t="shared" si="1"/>
        <v>60.253028028392777</v>
      </c>
      <c r="H23" s="2">
        <f t="shared" si="2"/>
        <v>39.746971971607223</v>
      </c>
      <c r="I23" s="2">
        <v>17920</v>
      </c>
      <c r="J23" s="2">
        <f t="shared" si="3"/>
        <v>10797.342622687986</v>
      </c>
      <c r="K23" s="2">
        <f t="shared" si="4"/>
        <v>7122.6573773120144</v>
      </c>
      <c r="L23" s="2">
        <v>7.62</v>
      </c>
      <c r="M23" s="2">
        <f t="shared" si="5"/>
        <v>82275.750784882446</v>
      </c>
      <c r="N23" s="2">
        <f t="shared" si="6"/>
        <v>54274.649215117548</v>
      </c>
    </row>
    <row r="24" spans="1:14" s="14" customFormat="1" x14ac:dyDescent="0.3">
      <c r="A24" s="33"/>
      <c r="B24" s="13" t="s">
        <v>65</v>
      </c>
      <c r="C24" s="13"/>
      <c r="D24" s="13"/>
      <c r="E24" s="13"/>
      <c r="F24" s="13"/>
      <c r="G24" s="13"/>
      <c r="H24" s="13"/>
      <c r="I24" s="13">
        <f>SUM(I18:I23)</f>
        <v>60760</v>
      </c>
      <c r="J24" s="13">
        <f t="shared" ref="J24:N24" si="8">SUM(J18:J23)</f>
        <v>36609.739830051447</v>
      </c>
      <c r="K24" s="13">
        <f t="shared" si="8"/>
        <v>24150.260169948549</v>
      </c>
      <c r="L24" s="13"/>
      <c r="M24" s="13">
        <f t="shared" si="8"/>
        <v>278966.21750499203</v>
      </c>
      <c r="N24" s="13">
        <f t="shared" si="8"/>
        <v>184024.98249500792</v>
      </c>
    </row>
    <row r="25" spans="1:14" s="14" customFormat="1" x14ac:dyDescent="0.3">
      <c r="A25" s="13"/>
      <c r="B25" s="13" t="s">
        <v>12</v>
      </c>
      <c r="C25" s="13"/>
      <c r="D25" s="13"/>
      <c r="E25" s="13"/>
      <c r="F25" s="13"/>
      <c r="G25" s="13"/>
      <c r="H25" s="13"/>
      <c r="I25" s="13">
        <f>I17+I24</f>
        <v>126920</v>
      </c>
      <c r="J25" s="13">
        <f t="shared" ref="J25:N25" si="9">J17+J24</f>
        <v>76473.143173636097</v>
      </c>
      <c r="K25" s="24">
        <f t="shared" si="9"/>
        <v>50446.856826363888</v>
      </c>
      <c r="L25" s="13"/>
      <c r="M25" s="13">
        <f t="shared" si="9"/>
        <v>582725.35098310723</v>
      </c>
      <c r="N25" s="24">
        <f t="shared" si="9"/>
        <v>384405.04901689285</v>
      </c>
    </row>
  </sheetData>
  <mergeCells count="13">
    <mergeCell ref="K8:K9"/>
    <mergeCell ref="M8:M9"/>
    <mergeCell ref="N8:N9"/>
    <mergeCell ref="A7:A9"/>
    <mergeCell ref="B7:B9"/>
    <mergeCell ref="C7:H7"/>
    <mergeCell ref="I7:K7"/>
    <mergeCell ref="L7:L9"/>
    <mergeCell ref="M7:N7"/>
    <mergeCell ref="C8:E8"/>
    <mergeCell ref="F8:H8"/>
    <mergeCell ref="I8:I9"/>
    <mergeCell ref="J8:J9"/>
  </mergeCells>
  <pageMargins left="0.31496062992125984" right="0.31496062992125984" top="0.55118110236220474" bottom="0.35433070866141736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zoomScale="90" zoomScaleNormal="90" workbookViewId="0">
      <selection activeCell="E17" sqref="E17"/>
    </sheetView>
  </sheetViews>
  <sheetFormatPr defaultRowHeight="15.6" x14ac:dyDescent="0.3"/>
  <cols>
    <col min="1" max="1" width="8.88671875" style="18"/>
    <col min="2" max="8" width="18.44140625" style="3" customWidth="1"/>
    <col min="9" max="9" width="11.5546875" style="3" customWidth="1"/>
    <col min="10" max="10" width="12.44140625" style="3" customWidth="1"/>
    <col min="11" max="11" width="11.5546875" style="3" customWidth="1"/>
    <col min="12" max="12" width="11.77734375" style="3" customWidth="1"/>
    <col min="13" max="13" width="13.44140625" style="3" customWidth="1"/>
    <col min="14" max="14" width="14.44140625" style="3" customWidth="1"/>
    <col min="15" max="16384" width="8.88671875" style="3"/>
  </cols>
  <sheetData>
    <row r="1" spans="1:14" s="1" customFormat="1" x14ac:dyDescent="0.3">
      <c r="N1" s="16" t="s">
        <v>69</v>
      </c>
    </row>
    <row r="2" spans="1:14" s="1" customFormat="1" x14ac:dyDescent="0.3">
      <c r="N2" s="16" t="s">
        <v>44</v>
      </c>
    </row>
    <row r="3" spans="1:14" s="1" customFormat="1" x14ac:dyDescent="0.3"/>
    <row r="4" spans="1:14" s="1" customFormat="1" x14ac:dyDescent="0.3">
      <c r="A4" s="1" t="s">
        <v>54</v>
      </c>
    </row>
    <row r="5" spans="1:14" s="1" customFormat="1" x14ac:dyDescent="0.3">
      <c r="A5" s="1" t="s">
        <v>46</v>
      </c>
    </row>
    <row r="7" spans="1:14" ht="27" customHeight="1" x14ac:dyDescent="0.3">
      <c r="A7" s="52" t="s">
        <v>29</v>
      </c>
      <c r="B7" s="44" t="s">
        <v>30</v>
      </c>
      <c r="C7" s="48" t="s">
        <v>48</v>
      </c>
      <c r="D7" s="49"/>
      <c r="E7" s="49"/>
      <c r="F7" s="49"/>
      <c r="G7" s="49"/>
      <c r="H7" s="50"/>
      <c r="I7" s="53" t="s">
        <v>50</v>
      </c>
      <c r="J7" s="54"/>
      <c r="K7" s="55"/>
      <c r="L7" s="45" t="s">
        <v>35</v>
      </c>
      <c r="M7" s="48" t="s">
        <v>36</v>
      </c>
      <c r="N7" s="50"/>
    </row>
    <row r="8" spans="1:14" ht="15.6" customHeight="1" x14ac:dyDescent="0.3">
      <c r="A8" s="52"/>
      <c r="B8" s="44"/>
      <c r="C8" s="48" t="s">
        <v>49</v>
      </c>
      <c r="D8" s="49"/>
      <c r="E8" s="50"/>
      <c r="F8" s="48" t="s">
        <v>38</v>
      </c>
      <c r="G8" s="49"/>
      <c r="H8" s="50"/>
      <c r="I8" s="45" t="s">
        <v>31</v>
      </c>
      <c r="J8" s="45" t="s">
        <v>40</v>
      </c>
      <c r="K8" s="45" t="s">
        <v>41</v>
      </c>
      <c r="L8" s="46"/>
      <c r="M8" s="45" t="s">
        <v>42</v>
      </c>
      <c r="N8" s="45" t="s">
        <v>43</v>
      </c>
    </row>
    <row r="9" spans="1:14" ht="78" x14ac:dyDescent="0.3">
      <c r="A9" s="52"/>
      <c r="B9" s="44"/>
      <c r="C9" s="12" t="s">
        <v>31</v>
      </c>
      <c r="D9" s="12" t="s">
        <v>32</v>
      </c>
      <c r="E9" s="12" t="s">
        <v>33</v>
      </c>
      <c r="F9" s="12" t="s">
        <v>31</v>
      </c>
      <c r="G9" s="12" t="s">
        <v>32</v>
      </c>
      <c r="H9" s="12" t="s">
        <v>33</v>
      </c>
      <c r="I9" s="47"/>
      <c r="J9" s="47"/>
      <c r="K9" s="47"/>
      <c r="L9" s="47"/>
      <c r="M9" s="47"/>
      <c r="N9" s="47"/>
    </row>
    <row r="10" spans="1:14" x14ac:dyDescent="0.3">
      <c r="A10" s="19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14" x14ac:dyDescent="0.3">
      <c r="A11" s="19">
        <v>1</v>
      </c>
      <c r="B11" s="4" t="s">
        <v>16</v>
      </c>
      <c r="C11" s="20"/>
      <c r="D11" s="20"/>
      <c r="E11" s="20"/>
      <c r="F11" s="4"/>
      <c r="G11" s="4"/>
      <c r="H11" s="4"/>
      <c r="I11" s="5"/>
      <c r="J11" s="5"/>
      <c r="K11" s="5"/>
      <c r="L11" s="6"/>
      <c r="M11" s="6"/>
      <c r="N11" s="6">
        <f>N12+N13+N14</f>
        <v>5392.0400573617926</v>
      </c>
    </row>
    <row r="12" spans="1:14" ht="31.2" x14ac:dyDescent="0.3">
      <c r="A12" s="19"/>
      <c r="B12" s="7" t="s">
        <v>13</v>
      </c>
      <c r="C12" s="21">
        <f>D12+E12</f>
        <v>826857</v>
      </c>
      <c r="D12" s="21">
        <v>678184</v>
      </c>
      <c r="E12" s="21">
        <v>148673</v>
      </c>
      <c r="F12" s="7">
        <v>1</v>
      </c>
      <c r="G12" s="22">
        <f>D12/C12</f>
        <v>0.82019502767709529</v>
      </c>
      <c r="H12" s="22">
        <f>E12/C12</f>
        <v>0.17980497232290468</v>
      </c>
      <c r="I12" s="8">
        <v>342</v>
      </c>
      <c r="J12" s="2">
        <f>I12*G12</f>
        <v>280.50669946556661</v>
      </c>
      <c r="K12" s="2">
        <f>I12*H12</f>
        <v>61.493300534433402</v>
      </c>
      <c r="L12" s="9">
        <v>39.28</v>
      </c>
      <c r="M12" s="9">
        <f>J12*L12</f>
        <v>11018.303155007457</v>
      </c>
      <c r="N12" s="9">
        <f>K12*L12</f>
        <v>2415.4568449925441</v>
      </c>
    </row>
    <row r="13" spans="1:14" ht="31.2" x14ac:dyDescent="0.3">
      <c r="A13" s="19"/>
      <c r="B13" s="7" t="s">
        <v>14</v>
      </c>
      <c r="C13" s="21">
        <f t="shared" ref="C13:C14" si="0">D13+E13</f>
        <v>826857</v>
      </c>
      <c r="D13" s="21">
        <v>678184</v>
      </c>
      <c r="E13" s="21">
        <v>148673</v>
      </c>
      <c r="F13" s="7">
        <v>1</v>
      </c>
      <c r="G13" s="22">
        <f t="shared" ref="G13:G14" si="1">D13/C13</f>
        <v>0.82019502767709529</v>
      </c>
      <c r="H13" s="22">
        <f t="shared" ref="H13:H14" si="2">E13/C13</f>
        <v>0.17980497232290468</v>
      </c>
      <c r="I13" s="8">
        <v>342</v>
      </c>
      <c r="J13" s="2">
        <f t="shared" ref="J13:J14" si="3">I13*G13</f>
        <v>280.50669946556661</v>
      </c>
      <c r="K13" s="2">
        <f t="shared" ref="K13:K14" si="4">I13*H13</f>
        <v>61.493300534433402</v>
      </c>
      <c r="L13" s="9">
        <v>32.270000000000003</v>
      </c>
      <c r="M13" s="9">
        <f t="shared" ref="M13" si="5">J13*L13</f>
        <v>9051.9511917538348</v>
      </c>
      <c r="N13" s="9">
        <f t="shared" ref="N13" si="6">K13*L13</f>
        <v>1984.388808246166</v>
      </c>
    </row>
    <row r="14" spans="1:14" ht="46.8" x14ac:dyDescent="0.3">
      <c r="A14" s="19"/>
      <c r="B14" s="7" t="s">
        <v>15</v>
      </c>
      <c r="C14" s="21">
        <f t="shared" si="0"/>
        <v>826857</v>
      </c>
      <c r="D14" s="21">
        <v>678184</v>
      </c>
      <c r="E14" s="21">
        <v>148673</v>
      </c>
      <c r="F14" s="7">
        <v>1</v>
      </c>
      <c r="G14" s="22">
        <f t="shared" si="1"/>
        <v>0.82019502767709529</v>
      </c>
      <c r="H14" s="22">
        <f t="shared" si="2"/>
        <v>0.17980497232290468</v>
      </c>
      <c r="I14" s="8">
        <v>342</v>
      </c>
      <c r="J14" s="2">
        <f t="shared" si="3"/>
        <v>280.50669946556661</v>
      </c>
      <c r="K14" s="2">
        <f t="shared" si="4"/>
        <v>61.493300534433402</v>
      </c>
      <c r="L14" s="9">
        <v>32.270000000000003</v>
      </c>
      <c r="M14" s="9">
        <f>J14*L14*0.5</f>
        <v>4525.9755958769174</v>
      </c>
      <c r="N14" s="9">
        <f>K14*L14*0.5</f>
        <v>992.19440412308302</v>
      </c>
    </row>
    <row r="15" spans="1:14" x14ac:dyDescent="0.3">
      <c r="A15" s="19">
        <v>2</v>
      </c>
      <c r="B15" s="4" t="s">
        <v>17</v>
      </c>
      <c r="C15" s="20"/>
      <c r="D15" s="20"/>
      <c r="E15" s="20"/>
      <c r="F15" s="4"/>
      <c r="G15" s="4"/>
      <c r="H15" s="4"/>
      <c r="I15" s="5"/>
      <c r="J15" s="5"/>
      <c r="K15" s="5"/>
      <c r="L15" s="6"/>
      <c r="M15" s="6"/>
      <c r="N15" s="6">
        <f>N16+N17+N18</f>
        <v>3042.8764066398426</v>
      </c>
    </row>
    <row r="16" spans="1:14" ht="31.2" x14ac:dyDescent="0.3">
      <c r="A16" s="19"/>
      <c r="B16" s="7" t="s">
        <v>13</v>
      </c>
      <c r="C16" s="21">
        <f>D16+E16</f>
        <v>826857</v>
      </c>
      <c r="D16" s="21">
        <v>678184</v>
      </c>
      <c r="E16" s="21">
        <v>148673</v>
      </c>
      <c r="F16" s="7">
        <v>1</v>
      </c>
      <c r="G16" s="22">
        <f>D16/C16</f>
        <v>0.82019502767709529</v>
      </c>
      <c r="H16" s="22">
        <f>E16/C16</f>
        <v>0.17980497232290468</v>
      </c>
      <c r="I16" s="8">
        <v>193</v>
      </c>
      <c r="J16" s="2">
        <f>I16*G16</f>
        <v>158.2976403416794</v>
      </c>
      <c r="K16" s="2">
        <f>I16*H16</f>
        <v>34.702359658320603</v>
      </c>
      <c r="L16" s="9">
        <v>39.28</v>
      </c>
      <c r="M16" s="9">
        <f>J16*L16</f>
        <v>6217.9313126211673</v>
      </c>
      <c r="N16" s="9">
        <f>K16*L16</f>
        <v>1363.1086873788333</v>
      </c>
    </row>
    <row r="17" spans="1:14" ht="31.2" x14ac:dyDescent="0.3">
      <c r="A17" s="19"/>
      <c r="B17" s="7" t="s">
        <v>14</v>
      </c>
      <c r="C17" s="21">
        <f t="shared" ref="C17:C18" si="7">D17+E17</f>
        <v>826857</v>
      </c>
      <c r="D17" s="21">
        <v>678184</v>
      </c>
      <c r="E17" s="21">
        <v>148673</v>
      </c>
      <c r="F17" s="7">
        <v>1</v>
      </c>
      <c r="G17" s="22">
        <f t="shared" ref="G17:G18" si="8">D17/C17</f>
        <v>0.82019502767709529</v>
      </c>
      <c r="H17" s="22">
        <f t="shared" ref="H17:H18" si="9">E17/C17</f>
        <v>0.17980497232290468</v>
      </c>
      <c r="I17" s="8">
        <v>193</v>
      </c>
      <c r="J17" s="2">
        <f t="shared" ref="J17:J18" si="10">I17*G17</f>
        <v>158.2976403416794</v>
      </c>
      <c r="K17" s="2">
        <f t="shared" ref="K17:K18" si="11">I17*H17</f>
        <v>34.702359658320603</v>
      </c>
      <c r="L17" s="9">
        <v>32.270000000000003</v>
      </c>
      <c r="M17" s="9">
        <f t="shared" ref="M17" si="12">J17*L17</f>
        <v>5108.2648538259946</v>
      </c>
      <c r="N17" s="9">
        <f t="shared" ref="N17" si="13">K17*L17</f>
        <v>1119.845146174006</v>
      </c>
    </row>
    <row r="18" spans="1:14" ht="46.8" x14ac:dyDescent="0.3">
      <c r="A18" s="19"/>
      <c r="B18" s="7" t="s">
        <v>15</v>
      </c>
      <c r="C18" s="21">
        <f t="shared" si="7"/>
        <v>826857</v>
      </c>
      <c r="D18" s="21">
        <v>678184</v>
      </c>
      <c r="E18" s="21">
        <v>148673</v>
      </c>
      <c r="F18" s="7">
        <v>1</v>
      </c>
      <c r="G18" s="22">
        <f t="shared" si="8"/>
        <v>0.82019502767709529</v>
      </c>
      <c r="H18" s="22">
        <f t="shared" si="9"/>
        <v>0.17980497232290468</v>
      </c>
      <c r="I18" s="8">
        <v>193</v>
      </c>
      <c r="J18" s="2">
        <f t="shared" si="10"/>
        <v>158.2976403416794</v>
      </c>
      <c r="K18" s="2">
        <f t="shared" si="11"/>
        <v>34.702359658320603</v>
      </c>
      <c r="L18" s="9">
        <v>32.270000000000003</v>
      </c>
      <c r="M18" s="9">
        <f>J18*L18*0.5</f>
        <v>2554.1324269129973</v>
      </c>
      <c r="N18" s="9">
        <f>K18*L18*0.5</f>
        <v>559.922573087003</v>
      </c>
    </row>
    <row r="19" spans="1:14" x14ac:dyDescent="0.3">
      <c r="A19" s="19">
        <v>3</v>
      </c>
      <c r="B19" s="4" t="s">
        <v>18</v>
      </c>
      <c r="C19" s="20"/>
      <c r="D19" s="20"/>
      <c r="E19" s="20"/>
      <c r="F19" s="4"/>
      <c r="G19" s="4"/>
      <c r="H19" s="4"/>
      <c r="I19" s="5"/>
      <c r="J19" s="5"/>
      <c r="K19" s="5"/>
      <c r="L19" s="6"/>
      <c r="M19" s="6"/>
      <c r="N19" s="6">
        <f>N20+N21+N22</f>
        <v>1955.0086757686036</v>
      </c>
    </row>
    <row r="20" spans="1:14" ht="31.2" x14ac:dyDescent="0.3">
      <c r="A20" s="19"/>
      <c r="B20" s="7" t="s">
        <v>13</v>
      </c>
      <c r="C20" s="21">
        <f>D20+E20</f>
        <v>826857</v>
      </c>
      <c r="D20" s="21">
        <v>678184</v>
      </c>
      <c r="E20" s="21">
        <v>148673</v>
      </c>
      <c r="F20" s="7">
        <v>1</v>
      </c>
      <c r="G20" s="22">
        <f>D20/C20</f>
        <v>0.82019502767709529</v>
      </c>
      <c r="H20" s="22">
        <f>E20/C20</f>
        <v>0.17980497232290468</v>
      </c>
      <c r="I20" s="8">
        <v>124</v>
      </c>
      <c r="J20" s="2">
        <f>I20*G20</f>
        <v>101.70418343195982</v>
      </c>
      <c r="K20" s="2">
        <f>I20*H20</f>
        <v>22.295816568040181</v>
      </c>
      <c r="L20" s="9">
        <v>39.28</v>
      </c>
      <c r="M20" s="9">
        <f>J20*L20</f>
        <v>3994.9403252073816</v>
      </c>
      <c r="N20" s="9">
        <f>K20*L20</f>
        <v>875.77967479261827</v>
      </c>
    </row>
    <row r="21" spans="1:14" ht="31.2" x14ac:dyDescent="0.3">
      <c r="A21" s="19"/>
      <c r="B21" s="7" t="s">
        <v>14</v>
      </c>
      <c r="C21" s="21">
        <f t="shared" ref="C21:C22" si="14">D21+E21</f>
        <v>826857</v>
      </c>
      <c r="D21" s="21">
        <v>678184</v>
      </c>
      <c r="E21" s="21">
        <v>148673</v>
      </c>
      <c r="F21" s="7">
        <v>1</v>
      </c>
      <c r="G21" s="22">
        <f t="shared" ref="G21:G22" si="15">D21/C21</f>
        <v>0.82019502767709529</v>
      </c>
      <c r="H21" s="22">
        <f t="shared" ref="H21:H22" si="16">E21/C21</f>
        <v>0.17980497232290468</v>
      </c>
      <c r="I21" s="8">
        <v>124</v>
      </c>
      <c r="J21" s="2">
        <f t="shared" ref="J21:J22" si="17">I21*G21</f>
        <v>101.70418343195982</v>
      </c>
      <c r="K21" s="2">
        <f t="shared" ref="K21:K22" si="18">I21*H21</f>
        <v>22.295816568040181</v>
      </c>
      <c r="L21" s="9">
        <v>32.270000000000003</v>
      </c>
      <c r="M21" s="9">
        <f t="shared" ref="M21" si="19">J21*L21</f>
        <v>3281.9939993493435</v>
      </c>
      <c r="N21" s="9">
        <f t="shared" ref="N21" si="20">K21*L21</f>
        <v>719.48600065065671</v>
      </c>
    </row>
    <row r="22" spans="1:14" ht="46.8" x14ac:dyDescent="0.3">
      <c r="A22" s="19"/>
      <c r="B22" s="7" t="s">
        <v>15</v>
      </c>
      <c r="C22" s="21">
        <f t="shared" si="14"/>
        <v>826857</v>
      </c>
      <c r="D22" s="21">
        <v>678184</v>
      </c>
      <c r="E22" s="21">
        <v>148673</v>
      </c>
      <c r="F22" s="7">
        <v>1</v>
      </c>
      <c r="G22" s="22">
        <f t="shared" si="15"/>
        <v>0.82019502767709529</v>
      </c>
      <c r="H22" s="22">
        <f t="shared" si="16"/>
        <v>0.17980497232290468</v>
      </c>
      <c r="I22" s="8">
        <v>124</v>
      </c>
      <c r="J22" s="2">
        <f t="shared" si="17"/>
        <v>101.70418343195982</v>
      </c>
      <c r="K22" s="2">
        <f t="shared" si="18"/>
        <v>22.295816568040181</v>
      </c>
      <c r="L22" s="9">
        <v>32.270000000000003</v>
      </c>
      <c r="M22" s="9">
        <f>J22*L22*0.5</f>
        <v>1640.9969996746718</v>
      </c>
      <c r="N22" s="9">
        <f>K22*L22*0.5</f>
        <v>359.74300032532835</v>
      </c>
    </row>
    <row r="23" spans="1:14" x14ac:dyDescent="0.3">
      <c r="A23" s="19">
        <v>4</v>
      </c>
      <c r="B23" s="4" t="s">
        <v>19</v>
      </c>
      <c r="C23" s="20"/>
      <c r="D23" s="20"/>
      <c r="E23" s="20"/>
      <c r="F23" s="4"/>
      <c r="G23" s="4"/>
      <c r="H23" s="4"/>
      <c r="I23" s="5"/>
      <c r="J23" s="5"/>
      <c r="K23" s="5"/>
      <c r="L23" s="6"/>
      <c r="M23" s="6"/>
      <c r="N23" s="6">
        <f>N24+N25+N26</f>
        <v>2207.2678597387458</v>
      </c>
    </row>
    <row r="24" spans="1:14" ht="31.2" x14ac:dyDescent="0.3">
      <c r="A24" s="19"/>
      <c r="B24" s="7" t="s">
        <v>13</v>
      </c>
      <c r="C24" s="21">
        <f>D24+E24</f>
        <v>826857</v>
      </c>
      <c r="D24" s="21">
        <v>678184</v>
      </c>
      <c r="E24" s="21">
        <v>148673</v>
      </c>
      <c r="F24" s="7">
        <v>1</v>
      </c>
      <c r="G24" s="22">
        <f>D24/C24</f>
        <v>0.82019502767709529</v>
      </c>
      <c r="H24" s="22">
        <f>E24/C24</f>
        <v>0.17980497232290468</v>
      </c>
      <c r="I24" s="8">
        <v>140</v>
      </c>
      <c r="J24" s="2">
        <f>I24*G24</f>
        <v>114.82730387479334</v>
      </c>
      <c r="K24" s="2">
        <f>I24*H24</f>
        <v>25.172696125206656</v>
      </c>
      <c r="L24" s="9">
        <v>39.28</v>
      </c>
      <c r="M24" s="9">
        <f>J24*L24</f>
        <v>4510.4164962018831</v>
      </c>
      <c r="N24" s="9">
        <f>K24*L24</f>
        <v>988.78350379811752</v>
      </c>
    </row>
    <row r="25" spans="1:14" ht="31.2" x14ac:dyDescent="0.3">
      <c r="A25" s="19"/>
      <c r="B25" s="7" t="s">
        <v>14</v>
      </c>
      <c r="C25" s="21">
        <f t="shared" ref="C25:C26" si="21">D25+E25</f>
        <v>826857</v>
      </c>
      <c r="D25" s="21">
        <v>678184</v>
      </c>
      <c r="E25" s="21">
        <v>148673</v>
      </c>
      <c r="F25" s="7">
        <v>1</v>
      </c>
      <c r="G25" s="22">
        <f t="shared" ref="G25:G26" si="22">D25/C25</f>
        <v>0.82019502767709529</v>
      </c>
      <c r="H25" s="22">
        <f t="shared" ref="H25:H26" si="23">E25/C25</f>
        <v>0.17980497232290468</v>
      </c>
      <c r="I25" s="8">
        <v>140</v>
      </c>
      <c r="J25" s="2">
        <f t="shared" ref="J25:J26" si="24">I25*G25</f>
        <v>114.82730387479334</v>
      </c>
      <c r="K25" s="2">
        <f t="shared" ref="K25:K26" si="25">I25*H25</f>
        <v>25.172696125206656</v>
      </c>
      <c r="L25" s="9">
        <v>32.270000000000003</v>
      </c>
      <c r="M25" s="9">
        <f t="shared" ref="M25" si="26">J25*L25</f>
        <v>3705.4770960395817</v>
      </c>
      <c r="N25" s="9">
        <f t="shared" ref="N25" si="27">K25*L25</f>
        <v>812.3229039604189</v>
      </c>
    </row>
    <row r="26" spans="1:14" ht="46.8" x14ac:dyDescent="0.3">
      <c r="A26" s="19"/>
      <c r="B26" s="7" t="s">
        <v>15</v>
      </c>
      <c r="C26" s="21">
        <f t="shared" si="21"/>
        <v>826857</v>
      </c>
      <c r="D26" s="21">
        <v>678184</v>
      </c>
      <c r="E26" s="21">
        <v>148673</v>
      </c>
      <c r="F26" s="7">
        <v>1</v>
      </c>
      <c r="G26" s="22">
        <f t="shared" si="22"/>
        <v>0.82019502767709529</v>
      </c>
      <c r="H26" s="22">
        <f t="shared" si="23"/>
        <v>0.17980497232290468</v>
      </c>
      <c r="I26" s="8">
        <v>140</v>
      </c>
      <c r="J26" s="2">
        <f t="shared" si="24"/>
        <v>114.82730387479334</v>
      </c>
      <c r="K26" s="2">
        <f t="shared" si="25"/>
        <v>25.172696125206656</v>
      </c>
      <c r="L26" s="9">
        <v>32.270000000000003</v>
      </c>
      <c r="M26" s="9">
        <f>J26*L26*0.5</f>
        <v>1852.7385480197909</v>
      </c>
      <c r="N26" s="9">
        <f>K26*L26*0.5</f>
        <v>406.16145198020945</v>
      </c>
    </row>
    <row r="27" spans="1:14" x14ac:dyDescent="0.3">
      <c r="A27" s="19">
        <v>5</v>
      </c>
      <c r="B27" s="4" t="s">
        <v>20</v>
      </c>
      <c r="C27" s="20"/>
      <c r="D27" s="20"/>
      <c r="E27" s="20"/>
      <c r="F27" s="4"/>
      <c r="G27" s="4"/>
      <c r="H27" s="4"/>
      <c r="I27" s="5"/>
      <c r="J27" s="5"/>
      <c r="K27" s="5"/>
      <c r="L27" s="6"/>
      <c r="M27" s="6"/>
      <c r="N27" s="6">
        <f>N28+N29+N30</f>
        <v>2333.3974517238171</v>
      </c>
    </row>
    <row r="28" spans="1:14" ht="31.2" x14ac:dyDescent="0.3">
      <c r="A28" s="19"/>
      <c r="B28" s="7" t="s">
        <v>13</v>
      </c>
      <c r="C28" s="21">
        <f>D28+E28</f>
        <v>826857</v>
      </c>
      <c r="D28" s="21">
        <v>678184</v>
      </c>
      <c r="E28" s="21">
        <v>148673</v>
      </c>
      <c r="F28" s="7">
        <v>1</v>
      </c>
      <c r="G28" s="22">
        <f>D28/C28</f>
        <v>0.82019502767709529</v>
      </c>
      <c r="H28" s="22">
        <f>E28/C28</f>
        <v>0.17980497232290468</v>
      </c>
      <c r="I28" s="8">
        <v>148</v>
      </c>
      <c r="J28" s="2">
        <f>I28*G28</f>
        <v>121.3888640962101</v>
      </c>
      <c r="K28" s="2">
        <f>I28*H28</f>
        <v>26.611135903789894</v>
      </c>
      <c r="L28" s="9">
        <v>39.28</v>
      </c>
      <c r="M28" s="9">
        <f>J28*L28</f>
        <v>4768.1545816991329</v>
      </c>
      <c r="N28" s="9">
        <f>K28*L28</f>
        <v>1045.2854183008671</v>
      </c>
    </row>
    <row r="29" spans="1:14" ht="31.2" x14ac:dyDescent="0.3">
      <c r="A29" s="19"/>
      <c r="B29" s="7" t="s">
        <v>14</v>
      </c>
      <c r="C29" s="21">
        <f t="shared" ref="C29:C30" si="28">D29+E29</f>
        <v>826857</v>
      </c>
      <c r="D29" s="21">
        <v>678184</v>
      </c>
      <c r="E29" s="21">
        <v>148673</v>
      </c>
      <c r="F29" s="7">
        <v>1</v>
      </c>
      <c r="G29" s="22">
        <f t="shared" ref="G29:G30" si="29">D29/C29</f>
        <v>0.82019502767709529</v>
      </c>
      <c r="H29" s="22">
        <f t="shared" ref="H29:H30" si="30">E29/C29</f>
        <v>0.17980497232290468</v>
      </c>
      <c r="I29" s="8">
        <v>148</v>
      </c>
      <c r="J29" s="2">
        <f t="shared" ref="J29:J30" si="31">I29*G29</f>
        <v>121.3888640962101</v>
      </c>
      <c r="K29" s="2">
        <f t="shared" ref="K29:K30" si="32">I29*H29</f>
        <v>26.611135903789894</v>
      </c>
      <c r="L29" s="9">
        <v>32.270000000000003</v>
      </c>
      <c r="M29" s="9">
        <f t="shared" ref="M29" si="33">J29*L29</f>
        <v>3917.2186443847004</v>
      </c>
      <c r="N29" s="9">
        <f t="shared" ref="N29" si="34">K29*L29</f>
        <v>858.74135561529999</v>
      </c>
    </row>
    <row r="30" spans="1:14" ht="46.8" x14ac:dyDescent="0.3">
      <c r="A30" s="19"/>
      <c r="B30" s="7" t="s">
        <v>15</v>
      </c>
      <c r="C30" s="21">
        <f t="shared" si="28"/>
        <v>826857</v>
      </c>
      <c r="D30" s="21">
        <v>678184</v>
      </c>
      <c r="E30" s="21">
        <v>148673</v>
      </c>
      <c r="F30" s="7">
        <v>1</v>
      </c>
      <c r="G30" s="22">
        <f t="shared" si="29"/>
        <v>0.82019502767709529</v>
      </c>
      <c r="H30" s="22">
        <f t="shared" si="30"/>
        <v>0.17980497232290468</v>
      </c>
      <c r="I30" s="8">
        <v>148</v>
      </c>
      <c r="J30" s="2">
        <f t="shared" si="31"/>
        <v>121.3888640962101</v>
      </c>
      <c r="K30" s="2">
        <f t="shared" si="32"/>
        <v>26.611135903789894</v>
      </c>
      <c r="L30" s="9">
        <v>32.270000000000003</v>
      </c>
      <c r="M30" s="9">
        <f>J30*L30*0.5</f>
        <v>1958.6093221923502</v>
      </c>
      <c r="N30" s="9">
        <f>K30*L30*0.5</f>
        <v>429.37067780765</v>
      </c>
    </row>
    <row r="31" spans="1:14" x14ac:dyDescent="0.3">
      <c r="A31" s="19">
        <v>6</v>
      </c>
      <c r="B31" s="4" t="s">
        <v>21</v>
      </c>
      <c r="C31" s="20"/>
      <c r="D31" s="20"/>
      <c r="E31" s="20"/>
      <c r="F31" s="4"/>
      <c r="G31" s="4"/>
      <c r="H31" s="4"/>
      <c r="I31" s="5"/>
      <c r="J31" s="5"/>
      <c r="K31" s="5"/>
      <c r="L31" s="6"/>
      <c r="M31" s="6"/>
      <c r="N31" s="6">
        <f>N32+N33+N34</f>
        <v>3720.8229635596003</v>
      </c>
    </row>
    <row r="32" spans="1:14" ht="31.2" x14ac:dyDescent="0.3">
      <c r="A32" s="19"/>
      <c r="B32" s="7" t="s">
        <v>13</v>
      </c>
      <c r="C32" s="21">
        <f>D32+E32</f>
        <v>826857</v>
      </c>
      <c r="D32" s="21">
        <v>678184</v>
      </c>
      <c r="E32" s="21">
        <v>148673</v>
      </c>
      <c r="F32" s="7">
        <v>1</v>
      </c>
      <c r="G32" s="22">
        <f>D32/C32</f>
        <v>0.82019502767709529</v>
      </c>
      <c r="H32" s="22">
        <f>E32/C32</f>
        <v>0.17980497232290468</v>
      </c>
      <c r="I32" s="8">
        <v>236</v>
      </c>
      <c r="J32" s="2">
        <f>I32*G32</f>
        <v>193.56602653179448</v>
      </c>
      <c r="K32" s="2">
        <f>I32*H32</f>
        <v>42.433973468205508</v>
      </c>
      <c r="L32" s="9">
        <v>39.28</v>
      </c>
      <c r="M32" s="9">
        <f>J32*L32</f>
        <v>7603.2735221688872</v>
      </c>
      <c r="N32" s="9">
        <f>K32*L32</f>
        <v>1666.8064778311125</v>
      </c>
    </row>
    <row r="33" spans="1:14" ht="31.2" x14ac:dyDescent="0.3">
      <c r="A33" s="19"/>
      <c r="B33" s="7" t="s">
        <v>14</v>
      </c>
      <c r="C33" s="21">
        <f t="shared" ref="C33:C34" si="35">D33+E33</f>
        <v>826857</v>
      </c>
      <c r="D33" s="21">
        <v>678184</v>
      </c>
      <c r="E33" s="21">
        <v>148673</v>
      </c>
      <c r="F33" s="7">
        <v>1</v>
      </c>
      <c r="G33" s="22">
        <f t="shared" ref="G33:G34" si="36">D33/C33</f>
        <v>0.82019502767709529</v>
      </c>
      <c r="H33" s="22">
        <f t="shared" ref="H33:H34" si="37">E33/C33</f>
        <v>0.17980497232290468</v>
      </c>
      <c r="I33" s="8">
        <v>236</v>
      </c>
      <c r="J33" s="2">
        <f t="shared" ref="J33:J34" si="38">I33*G33</f>
        <v>193.56602653179448</v>
      </c>
      <c r="K33" s="2">
        <f t="shared" ref="K33:K34" si="39">I33*H33</f>
        <v>42.433973468205508</v>
      </c>
      <c r="L33" s="9">
        <v>32.270000000000003</v>
      </c>
      <c r="M33" s="9">
        <f t="shared" ref="M33" si="40">J33*L33</f>
        <v>6246.3756761810082</v>
      </c>
      <c r="N33" s="9">
        <f t="shared" ref="N33" si="41">K33*L33</f>
        <v>1369.3443238189918</v>
      </c>
    </row>
    <row r="34" spans="1:14" ht="46.8" x14ac:dyDescent="0.3">
      <c r="A34" s="19"/>
      <c r="B34" s="7" t="s">
        <v>15</v>
      </c>
      <c r="C34" s="21">
        <f t="shared" si="35"/>
        <v>826857</v>
      </c>
      <c r="D34" s="21">
        <v>678184</v>
      </c>
      <c r="E34" s="21">
        <v>148673</v>
      </c>
      <c r="F34" s="7">
        <v>1</v>
      </c>
      <c r="G34" s="22">
        <f t="shared" si="36"/>
        <v>0.82019502767709529</v>
      </c>
      <c r="H34" s="22">
        <f t="shared" si="37"/>
        <v>0.17980497232290468</v>
      </c>
      <c r="I34" s="8">
        <v>236</v>
      </c>
      <c r="J34" s="2">
        <f t="shared" si="38"/>
        <v>193.56602653179448</v>
      </c>
      <c r="K34" s="2">
        <f t="shared" si="39"/>
        <v>42.433973468205508</v>
      </c>
      <c r="L34" s="9">
        <v>32.270000000000003</v>
      </c>
      <c r="M34" s="9">
        <f>J34*L34*0.5</f>
        <v>3123.1878380905041</v>
      </c>
      <c r="N34" s="9">
        <f>K34*L34*0.5</f>
        <v>684.67216190949591</v>
      </c>
    </row>
    <row r="35" spans="1:14" s="39" customFormat="1" x14ac:dyDescent="0.3">
      <c r="A35" s="34"/>
      <c r="B35" s="35" t="s">
        <v>64</v>
      </c>
      <c r="C35" s="36"/>
      <c r="D35" s="36"/>
      <c r="E35" s="36"/>
      <c r="F35" s="37"/>
      <c r="G35" s="38"/>
      <c r="H35" s="38"/>
      <c r="I35" s="6"/>
      <c r="J35" s="6"/>
      <c r="K35" s="6"/>
      <c r="L35" s="6"/>
      <c r="M35" s="6">
        <f t="shared" ref="M35" si="42">M36+M37+M38</f>
        <v>85079.941585207605</v>
      </c>
      <c r="N35" s="6">
        <f>N36+N37+N38</f>
        <v>18651.413414792401</v>
      </c>
    </row>
    <row r="36" spans="1:14" s="39" customFormat="1" ht="31.2" x14ac:dyDescent="0.3">
      <c r="A36" s="34"/>
      <c r="B36" s="37" t="s">
        <v>13</v>
      </c>
      <c r="C36" s="36"/>
      <c r="D36" s="36"/>
      <c r="E36" s="36"/>
      <c r="F36" s="37"/>
      <c r="G36" s="38"/>
      <c r="H36" s="38"/>
      <c r="I36" s="5">
        <f>I12+I16+I20+I28+I32+I24</f>
        <v>1183</v>
      </c>
      <c r="J36" s="5">
        <f t="shared" ref="J36:N36" si="43">J12+J16+J20+J28+J32+J24</f>
        <v>970.29071774200372</v>
      </c>
      <c r="K36" s="5">
        <f t="shared" si="43"/>
        <v>212.70928225799622</v>
      </c>
      <c r="L36" s="5"/>
      <c r="M36" s="5">
        <f t="shared" si="43"/>
        <v>38113.01939290591</v>
      </c>
      <c r="N36" s="5">
        <f t="shared" si="43"/>
        <v>8355.220607094092</v>
      </c>
    </row>
    <row r="37" spans="1:14" s="39" customFormat="1" ht="31.2" x14ac:dyDescent="0.3">
      <c r="A37" s="34"/>
      <c r="B37" s="37" t="s">
        <v>14</v>
      </c>
      <c r="C37" s="36"/>
      <c r="D37" s="36"/>
      <c r="E37" s="36"/>
      <c r="F37" s="37"/>
      <c r="G37" s="38"/>
      <c r="H37" s="38"/>
      <c r="I37" s="5">
        <f t="shared" ref="I37:N38" si="44">I13+I17+I21+I29+I33+I25</f>
        <v>1183</v>
      </c>
      <c r="J37" s="5">
        <f t="shared" si="44"/>
        <v>970.29071774200372</v>
      </c>
      <c r="K37" s="5">
        <f t="shared" si="44"/>
        <v>212.70928225799622</v>
      </c>
      <c r="L37" s="5"/>
      <c r="M37" s="5">
        <f t="shared" si="44"/>
        <v>31311.281461534461</v>
      </c>
      <c r="N37" s="5">
        <f t="shared" si="44"/>
        <v>6864.1285384655403</v>
      </c>
    </row>
    <row r="38" spans="1:14" s="39" customFormat="1" ht="46.8" x14ac:dyDescent="0.3">
      <c r="A38" s="34"/>
      <c r="B38" s="37" t="s">
        <v>15</v>
      </c>
      <c r="C38" s="36"/>
      <c r="D38" s="36"/>
      <c r="E38" s="36"/>
      <c r="F38" s="37"/>
      <c r="G38" s="38"/>
      <c r="H38" s="38"/>
      <c r="I38" s="5">
        <f t="shared" si="44"/>
        <v>1183</v>
      </c>
      <c r="J38" s="5">
        <f t="shared" si="44"/>
        <v>970.29071774200372</v>
      </c>
      <c r="K38" s="5">
        <f t="shared" si="44"/>
        <v>212.70928225799622</v>
      </c>
      <c r="L38" s="5"/>
      <c r="M38" s="5">
        <f t="shared" si="44"/>
        <v>15655.640730767231</v>
      </c>
      <c r="N38" s="5">
        <f t="shared" si="44"/>
        <v>3432.0642692327701</v>
      </c>
    </row>
    <row r="39" spans="1:14" x14ac:dyDescent="0.3">
      <c r="A39" s="19">
        <v>7</v>
      </c>
      <c r="B39" s="4" t="s">
        <v>22</v>
      </c>
      <c r="C39" s="20"/>
      <c r="D39" s="20"/>
      <c r="E39" s="20"/>
      <c r="F39" s="4"/>
      <c r="G39" s="4"/>
      <c r="H39" s="4"/>
      <c r="I39" s="5"/>
      <c r="J39" s="5"/>
      <c r="K39" s="5"/>
      <c r="L39" s="6"/>
      <c r="M39" s="6"/>
      <c r="N39" s="6">
        <f>N40+N41+N42</f>
        <v>2617.189033690227</v>
      </c>
    </row>
    <row r="40" spans="1:14" ht="31.2" x14ac:dyDescent="0.3">
      <c r="A40" s="19"/>
      <c r="B40" s="7" t="s">
        <v>13</v>
      </c>
      <c r="C40" s="21">
        <f>D40+E40</f>
        <v>826857</v>
      </c>
      <c r="D40" s="21">
        <v>678184</v>
      </c>
      <c r="E40" s="21">
        <v>148673</v>
      </c>
      <c r="F40" s="7">
        <v>1</v>
      </c>
      <c r="G40" s="22">
        <f>D40/C40</f>
        <v>0.82019502767709529</v>
      </c>
      <c r="H40" s="22">
        <f>E40/C40</f>
        <v>0.17980497232290468</v>
      </c>
      <c r="I40" s="8">
        <v>166</v>
      </c>
      <c r="J40" s="2">
        <f>I40*G40</f>
        <v>136.15237459439783</v>
      </c>
      <c r="K40" s="2">
        <f>I40*H40</f>
        <v>29.847625405602177</v>
      </c>
      <c r="L40" s="9">
        <v>39.28</v>
      </c>
      <c r="M40" s="9">
        <f>J40*L40</f>
        <v>5348.065274067947</v>
      </c>
      <c r="N40" s="9">
        <f>K40*L40</f>
        <v>1172.4147259320534</v>
      </c>
    </row>
    <row r="41" spans="1:14" ht="31.2" x14ac:dyDescent="0.3">
      <c r="A41" s="19"/>
      <c r="B41" s="7" t="s">
        <v>14</v>
      </c>
      <c r="C41" s="21">
        <f t="shared" ref="C41:C42" si="45">D41+E41</f>
        <v>826857</v>
      </c>
      <c r="D41" s="21">
        <v>678184</v>
      </c>
      <c r="E41" s="21">
        <v>148673</v>
      </c>
      <c r="F41" s="7">
        <v>1</v>
      </c>
      <c r="G41" s="22">
        <f t="shared" ref="G41:G42" si="46">D41/C41</f>
        <v>0.82019502767709529</v>
      </c>
      <c r="H41" s="22">
        <f t="shared" ref="H41:H42" si="47">E41/C41</f>
        <v>0.17980497232290468</v>
      </c>
      <c r="I41" s="8">
        <v>166</v>
      </c>
      <c r="J41" s="2">
        <f t="shared" ref="J41:J42" si="48">I41*G41</f>
        <v>136.15237459439783</v>
      </c>
      <c r="K41" s="2">
        <f t="shared" ref="K41:K42" si="49">I41*H41</f>
        <v>29.847625405602177</v>
      </c>
      <c r="L41" s="9">
        <v>32.270000000000003</v>
      </c>
      <c r="M41" s="9">
        <f t="shared" ref="M41" si="50">J41*L41</f>
        <v>4393.6371281612182</v>
      </c>
      <c r="N41" s="9">
        <f t="shared" ref="N41" si="51">K41*L41</f>
        <v>963.18287183878238</v>
      </c>
    </row>
    <row r="42" spans="1:14" ht="46.8" x14ac:dyDescent="0.3">
      <c r="A42" s="19"/>
      <c r="B42" s="7" t="s">
        <v>15</v>
      </c>
      <c r="C42" s="21">
        <f t="shared" si="45"/>
        <v>826857</v>
      </c>
      <c r="D42" s="21">
        <v>678184</v>
      </c>
      <c r="E42" s="21">
        <v>148673</v>
      </c>
      <c r="F42" s="7">
        <v>1</v>
      </c>
      <c r="G42" s="22">
        <f t="shared" si="46"/>
        <v>0.82019502767709529</v>
      </c>
      <c r="H42" s="22">
        <f t="shared" si="47"/>
        <v>0.17980497232290468</v>
      </c>
      <c r="I42" s="8">
        <v>166</v>
      </c>
      <c r="J42" s="2">
        <f t="shared" si="48"/>
        <v>136.15237459439783</v>
      </c>
      <c r="K42" s="2">
        <f t="shared" si="49"/>
        <v>29.847625405602177</v>
      </c>
      <c r="L42" s="9">
        <v>32.270000000000003</v>
      </c>
      <c r="M42" s="9">
        <f>J42*L42*0.5</f>
        <v>2196.8185640806091</v>
      </c>
      <c r="N42" s="9">
        <f>K42*L42*0.5</f>
        <v>481.59143591939119</v>
      </c>
    </row>
    <row r="43" spans="1:14" x14ac:dyDescent="0.3">
      <c r="A43" s="19">
        <v>8</v>
      </c>
      <c r="B43" s="4" t="s">
        <v>23</v>
      </c>
      <c r="C43" s="20"/>
      <c r="D43" s="20"/>
      <c r="E43" s="20"/>
      <c r="F43" s="4"/>
      <c r="G43" s="4"/>
      <c r="H43" s="4"/>
      <c r="I43" s="5"/>
      <c r="J43" s="5"/>
      <c r="K43" s="5"/>
      <c r="L43" s="6"/>
      <c r="M43" s="6"/>
      <c r="N43" s="6">
        <f>N44+N45+N46</f>
        <v>1213.9973228563101</v>
      </c>
    </row>
    <row r="44" spans="1:14" ht="31.2" x14ac:dyDescent="0.3">
      <c r="A44" s="19"/>
      <c r="B44" s="7" t="s">
        <v>13</v>
      </c>
      <c r="C44" s="21">
        <f>D44+E44</f>
        <v>826857</v>
      </c>
      <c r="D44" s="21">
        <v>678184</v>
      </c>
      <c r="E44" s="21">
        <v>148673</v>
      </c>
      <c r="F44" s="7">
        <v>1</v>
      </c>
      <c r="G44" s="22">
        <f>D44/C44</f>
        <v>0.82019502767709529</v>
      </c>
      <c r="H44" s="22">
        <f>E44/C44</f>
        <v>0.17980497232290468</v>
      </c>
      <c r="I44" s="8">
        <v>77</v>
      </c>
      <c r="J44" s="2">
        <f>I44*G44</f>
        <v>63.15501713113634</v>
      </c>
      <c r="K44" s="2">
        <f>I44*H44</f>
        <v>13.84498286886366</v>
      </c>
      <c r="L44" s="9">
        <v>39.28</v>
      </c>
      <c r="M44" s="9">
        <f>J44*L44</f>
        <v>2480.7290729110355</v>
      </c>
      <c r="N44" s="9">
        <f>K44*L44</f>
        <v>543.83092708896459</v>
      </c>
    </row>
    <row r="45" spans="1:14" ht="31.2" x14ac:dyDescent="0.3">
      <c r="A45" s="19"/>
      <c r="B45" s="7" t="s">
        <v>14</v>
      </c>
      <c r="C45" s="21">
        <f t="shared" ref="C45:C46" si="52">D45+E45</f>
        <v>826857</v>
      </c>
      <c r="D45" s="21">
        <v>678184</v>
      </c>
      <c r="E45" s="21">
        <v>148673</v>
      </c>
      <c r="F45" s="7">
        <v>1</v>
      </c>
      <c r="G45" s="22">
        <f t="shared" ref="G45:G46" si="53">D45/C45</f>
        <v>0.82019502767709529</v>
      </c>
      <c r="H45" s="22">
        <f t="shared" ref="H45:H46" si="54">E45/C45</f>
        <v>0.17980497232290468</v>
      </c>
      <c r="I45" s="8">
        <v>77</v>
      </c>
      <c r="J45" s="2">
        <f t="shared" ref="J45:J46" si="55">I45*G45</f>
        <v>63.15501713113634</v>
      </c>
      <c r="K45" s="2">
        <f t="shared" ref="K45:K46" si="56">I45*H45</f>
        <v>13.84498286886366</v>
      </c>
      <c r="L45" s="9">
        <v>32.270000000000003</v>
      </c>
      <c r="M45" s="9">
        <f t="shared" ref="M45" si="57">J45*L45</f>
        <v>2038.0124028217699</v>
      </c>
      <c r="N45" s="9">
        <f t="shared" ref="N45" si="58">K45*L45</f>
        <v>446.77759717823034</v>
      </c>
    </row>
    <row r="46" spans="1:14" ht="46.8" x14ac:dyDescent="0.3">
      <c r="A46" s="19"/>
      <c r="B46" s="7" t="s">
        <v>15</v>
      </c>
      <c r="C46" s="21">
        <f t="shared" si="52"/>
        <v>826857</v>
      </c>
      <c r="D46" s="21">
        <v>678184</v>
      </c>
      <c r="E46" s="21">
        <v>148673</v>
      </c>
      <c r="F46" s="7">
        <v>1</v>
      </c>
      <c r="G46" s="22">
        <f t="shared" si="53"/>
        <v>0.82019502767709529</v>
      </c>
      <c r="H46" s="22">
        <f t="shared" si="54"/>
        <v>0.17980497232290468</v>
      </c>
      <c r="I46" s="8">
        <v>77</v>
      </c>
      <c r="J46" s="2">
        <f t="shared" si="55"/>
        <v>63.15501713113634</v>
      </c>
      <c r="K46" s="2">
        <f t="shared" si="56"/>
        <v>13.84498286886366</v>
      </c>
      <c r="L46" s="9">
        <v>32.270000000000003</v>
      </c>
      <c r="M46" s="9">
        <f>J46*L46*0.5</f>
        <v>1019.006201410885</v>
      </c>
      <c r="N46" s="9">
        <f>K46*L46*0.5</f>
        <v>223.38879858911517</v>
      </c>
    </row>
    <row r="47" spans="1:14" x14ac:dyDescent="0.3">
      <c r="A47" s="19">
        <v>9</v>
      </c>
      <c r="B47" s="4" t="s">
        <v>24</v>
      </c>
      <c r="C47" s="20"/>
      <c r="D47" s="20"/>
      <c r="E47" s="20"/>
      <c r="F47" s="4"/>
      <c r="G47" s="4"/>
      <c r="H47" s="4"/>
      <c r="I47" s="5"/>
      <c r="J47" s="5"/>
      <c r="K47" s="5"/>
      <c r="L47" s="6"/>
      <c r="M47" s="6"/>
      <c r="N47" s="6">
        <f>N48+N49+N50</f>
        <v>2774.8510236715665</v>
      </c>
    </row>
    <row r="48" spans="1:14" ht="31.2" x14ac:dyDescent="0.3">
      <c r="A48" s="19"/>
      <c r="B48" s="7" t="s">
        <v>13</v>
      </c>
      <c r="C48" s="21">
        <f>D48+E48</f>
        <v>826857</v>
      </c>
      <c r="D48" s="21">
        <v>678184</v>
      </c>
      <c r="E48" s="21">
        <v>148673</v>
      </c>
      <c r="F48" s="7">
        <v>1</v>
      </c>
      <c r="G48" s="22">
        <f>D48/C48</f>
        <v>0.82019502767709529</v>
      </c>
      <c r="H48" s="22">
        <f>E48/C48</f>
        <v>0.17980497232290468</v>
      </c>
      <c r="I48" s="8">
        <v>176</v>
      </c>
      <c r="J48" s="2">
        <f>I48*G48</f>
        <v>144.35432487116879</v>
      </c>
      <c r="K48" s="2">
        <f>I48*H48</f>
        <v>31.645675128831225</v>
      </c>
      <c r="L48" s="9">
        <v>39.28</v>
      </c>
      <c r="M48" s="9">
        <f>J48*L48</f>
        <v>5670.2378809395104</v>
      </c>
      <c r="N48" s="9">
        <f>K48*L48</f>
        <v>1243.0421190604907</v>
      </c>
    </row>
    <row r="49" spans="1:14" ht="31.2" x14ac:dyDescent="0.3">
      <c r="A49" s="19"/>
      <c r="B49" s="7" t="s">
        <v>14</v>
      </c>
      <c r="C49" s="21">
        <f t="shared" ref="C49:C50" si="59">D49+E49</f>
        <v>826857</v>
      </c>
      <c r="D49" s="21">
        <v>678184</v>
      </c>
      <c r="E49" s="21">
        <v>148673</v>
      </c>
      <c r="F49" s="7">
        <v>1</v>
      </c>
      <c r="G49" s="22">
        <f t="shared" ref="G49:G50" si="60">D49/C49</f>
        <v>0.82019502767709529</v>
      </c>
      <c r="H49" s="22">
        <f t="shared" ref="H49:H50" si="61">E49/C49</f>
        <v>0.17980497232290468</v>
      </c>
      <c r="I49" s="8">
        <v>176</v>
      </c>
      <c r="J49" s="2">
        <f t="shared" ref="J49:J50" si="62">I49*G49</f>
        <v>144.35432487116879</v>
      </c>
      <c r="K49" s="2">
        <f t="shared" ref="K49:K50" si="63">I49*H49</f>
        <v>31.645675128831225</v>
      </c>
      <c r="L49" s="9">
        <v>32.270000000000003</v>
      </c>
      <c r="M49" s="9">
        <f t="shared" ref="M49" si="64">J49*L49</f>
        <v>4658.3140635926175</v>
      </c>
      <c r="N49" s="9">
        <f t="shared" ref="N49" si="65">K49*L49</f>
        <v>1021.2059364073838</v>
      </c>
    </row>
    <row r="50" spans="1:14" ht="46.8" x14ac:dyDescent="0.3">
      <c r="A50" s="19"/>
      <c r="B50" s="7" t="s">
        <v>15</v>
      </c>
      <c r="C50" s="21">
        <f t="shared" si="59"/>
        <v>826857</v>
      </c>
      <c r="D50" s="21">
        <v>678184</v>
      </c>
      <c r="E50" s="21">
        <v>148673</v>
      </c>
      <c r="F50" s="7">
        <v>1</v>
      </c>
      <c r="G50" s="22">
        <f t="shared" si="60"/>
        <v>0.82019502767709529</v>
      </c>
      <c r="H50" s="22">
        <f t="shared" si="61"/>
        <v>0.17980497232290468</v>
      </c>
      <c r="I50" s="8">
        <v>176</v>
      </c>
      <c r="J50" s="2">
        <f t="shared" si="62"/>
        <v>144.35432487116879</v>
      </c>
      <c r="K50" s="2">
        <f t="shared" si="63"/>
        <v>31.645675128831225</v>
      </c>
      <c r="L50" s="9">
        <v>32.270000000000003</v>
      </c>
      <c r="M50" s="9">
        <f>J50*L50*0.5</f>
        <v>2329.1570317963087</v>
      </c>
      <c r="N50" s="9">
        <f>K50*L50*0.5</f>
        <v>510.60296820369189</v>
      </c>
    </row>
    <row r="51" spans="1:14" x14ac:dyDescent="0.3">
      <c r="A51" s="19">
        <v>10</v>
      </c>
      <c r="B51" s="4" t="s">
        <v>28</v>
      </c>
      <c r="C51" s="20"/>
      <c r="D51" s="20"/>
      <c r="E51" s="20"/>
      <c r="F51" s="4"/>
      <c r="G51" s="4"/>
      <c r="H51" s="4"/>
      <c r="I51" s="5"/>
      <c r="J51" s="5"/>
      <c r="K51" s="5"/>
      <c r="L51" s="6"/>
      <c r="M51" s="6"/>
      <c r="N51" s="6">
        <f>N52+N53+N54</f>
        <v>2774.8510236715665</v>
      </c>
    </row>
    <row r="52" spans="1:14" ht="31.2" x14ac:dyDescent="0.3">
      <c r="A52" s="19"/>
      <c r="B52" s="7" t="s">
        <v>13</v>
      </c>
      <c r="C52" s="21">
        <f>D52+E52</f>
        <v>826857</v>
      </c>
      <c r="D52" s="21">
        <v>678184</v>
      </c>
      <c r="E52" s="21">
        <v>148673</v>
      </c>
      <c r="F52" s="7">
        <v>1</v>
      </c>
      <c r="G52" s="22">
        <f>D52/C52</f>
        <v>0.82019502767709529</v>
      </c>
      <c r="H52" s="22">
        <f>E52/C52</f>
        <v>0.17980497232290468</v>
      </c>
      <c r="I52" s="8">
        <v>176</v>
      </c>
      <c r="J52" s="2">
        <f>I52*G52</f>
        <v>144.35432487116879</v>
      </c>
      <c r="K52" s="2">
        <f>I52*H52</f>
        <v>31.645675128831225</v>
      </c>
      <c r="L52" s="9">
        <v>39.28</v>
      </c>
      <c r="M52" s="9">
        <f>J52*L52</f>
        <v>5670.2378809395104</v>
      </c>
      <c r="N52" s="9">
        <f>K52*L52</f>
        <v>1243.0421190604907</v>
      </c>
    </row>
    <row r="53" spans="1:14" ht="31.2" x14ac:dyDescent="0.3">
      <c r="A53" s="19"/>
      <c r="B53" s="7" t="s">
        <v>14</v>
      </c>
      <c r="C53" s="21">
        <f t="shared" ref="C53:C54" si="66">D53+E53</f>
        <v>826857</v>
      </c>
      <c r="D53" s="21">
        <v>678184</v>
      </c>
      <c r="E53" s="21">
        <v>148673</v>
      </c>
      <c r="F53" s="7">
        <v>1</v>
      </c>
      <c r="G53" s="22">
        <f t="shared" ref="G53:G54" si="67">D53/C53</f>
        <v>0.82019502767709529</v>
      </c>
      <c r="H53" s="22">
        <f t="shared" ref="H53:H54" si="68">E53/C53</f>
        <v>0.17980497232290468</v>
      </c>
      <c r="I53" s="8">
        <v>176</v>
      </c>
      <c r="J53" s="2">
        <f t="shared" ref="J53:J54" si="69">I53*G53</f>
        <v>144.35432487116879</v>
      </c>
      <c r="K53" s="2">
        <f t="shared" ref="K53:K54" si="70">I53*H53</f>
        <v>31.645675128831225</v>
      </c>
      <c r="L53" s="9">
        <v>32.270000000000003</v>
      </c>
      <c r="M53" s="9">
        <f t="shared" ref="M53" si="71">J53*L53</f>
        <v>4658.3140635926175</v>
      </c>
      <c r="N53" s="9">
        <f t="shared" ref="N53" si="72">K53*L53</f>
        <v>1021.2059364073838</v>
      </c>
    </row>
    <row r="54" spans="1:14" ht="46.8" x14ac:dyDescent="0.3">
      <c r="A54" s="19"/>
      <c r="B54" s="7" t="s">
        <v>15</v>
      </c>
      <c r="C54" s="21">
        <f t="shared" si="66"/>
        <v>826857</v>
      </c>
      <c r="D54" s="21">
        <v>678184</v>
      </c>
      <c r="E54" s="21">
        <v>148673</v>
      </c>
      <c r="F54" s="7">
        <v>1</v>
      </c>
      <c r="G54" s="22">
        <f t="shared" si="67"/>
        <v>0.82019502767709529</v>
      </c>
      <c r="H54" s="22">
        <f t="shared" si="68"/>
        <v>0.17980497232290468</v>
      </c>
      <c r="I54" s="8">
        <v>176</v>
      </c>
      <c r="J54" s="2">
        <f t="shared" si="69"/>
        <v>144.35432487116879</v>
      </c>
      <c r="K54" s="2">
        <f t="shared" si="70"/>
        <v>31.645675128831225</v>
      </c>
      <c r="L54" s="9">
        <v>32.270000000000003</v>
      </c>
      <c r="M54" s="9">
        <f>J54*L54*0.5</f>
        <v>2329.1570317963087</v>
      </c>
      <c r="N54" s="9">
        <f>K54*L54*0.5</f>
        <v>510.60296820369189</v>
      </c>
    </row>
    <row r="55" spans="1:14" x14ac:dyDescent="0.3">
      <c r="A55" s="19">
        <v>11</v>
      </c>
      <c r="B55" s="4" t="s">
        <v>25</v>
      </c>
      <c r="C55" s="20"/>
      <c r="D55" s="20"/>
      <c r="E55" s="20"/>
      <c r="F55" s="4"/>
      <c r="G55" s="4"/>
      <c r="H55" s="4"/>
      <c r="I55" s="5"/>
      <c r="J55" s="5"/>
      <c r="K55" s="5"/>
      <c r="L55" s="6"/>
      <c r="M55" s="6"/>
      <c r="N55" s="6">
        <f>N56+N57+N58</f>
        <v>2223.0340587368796</v>
      </c>
    </row>
    <row r="56" spans="1:14" ht="31.2" x14ac:dyDescent="0.3">
      <c r="A56" s="19"/>
      <c r="B56" s="7" t="s">
        <v>13</v>
      </c>
      <c r="C56" s="21">
        <f>D56+E56</f>
        <v>826857</v>
      </c>
      <c r="D56" s="21">
        <v>678184</v>
      </c>
      <c r="E56" s="21">
        <v>148673</v>
      </c>
      <c r="F56" s="7">
        <v>1</v>
      </c>
      <c r="G56" s="22">
        <f>D56/C56</f>
        <v>0.82019502767709529</v>
      </c>
      <c r="H56" s="22">
        <f>E56/C56</f>
        <v>0.17980497232290468</v>
      </c>
      <c r="I56" s="8">
        <v>141</v>
      </c>
      <c r="J56" s="2">
        <f>I56*G56</f>
        <v>115.64749890247043</v>
      </c>
      <c r="K56" s="2">
        <f>I56*H56</f>
        <v>25.352501097529561</v>
      </c>
      <c r="L56" s="9">
        <v>39.28</v>
      </c>
      <c r="M56" s="9">
        <f>J56*L56</f>
        <v>4542.6337568890385</v>
      </c>
      <c r="N56" s="9">
        <f>K56*L56</f>
        <v>995.84624311096115</v>
      </c>
    </row>
    <row r="57" spans="1:14" ht="31.2" x14ac:dyDescent="0.3">
      <c r="A57" s="19"/>
      <c r="B57" s="7" t="s">
        <v>14</v>
      </c>
      <c r="C57" s="21">
        <f t="shared" ref="C57:C58" si="73">D57+E57</f>
        <v>826857</v>
      </c>
      <c r="D57" s="21">
        <v>678184</v>
      </c>
      <c r="E57" s="21">
        <v>148673</v>
      </c>
      <c r="F57" s="7">
        <v>1</v>
      </c>
      <c r="G57" s="22">
        <f t="shared" ref="G57:G58" si="74">D57/C57</f>
        <v>0.82019502767709529</v>
      </c>
      <c r="H57" s="22">
        <f t="shared" ref="H57:H58" si="75">E57/C57</f>
        <v>0.17980497232290468</v>
      </c>
      <c r="I57" s="8">
        <v>141</v>
      </c>
      <c r="J57" s="2">
        <f t="shared" ref="J57:J58" si="76">I57*G57</f>
        <v>115.64749890247043</v>
      </c>
      <c r="K57" s="2">
        <f t="shared" ref="K57:K58" si="77">I57*H57</f>
        <v>25.352501097529561</v>
      </c>
      <c r="L57" s="9">
        <v>32.270000000000003</v>
      </c>
      <c r="M57" s="9">
        <f t="shared" ref="M57" si="78">J57*L57</f>
        <v>3731.9447895827211</v>
      </c>
      <c r="N57" s="9">
        <f t="shared" ref="N57" si="79">K57*L57</f>
        <v>818.12521041727905</v>
      </c>
    </row>
    <row r="58" spans="1:14" ht="46.8" x14ac:dyDescent="0.3">
      <c r="A58" s="19"/>
      <c r="B58" s="7" t="s">
        <v>15</v>
      </c>
      <c r="C58" s="21">
        <f t="shared" si="73"/>
        <v>826857</v>
      </c>
      <c r="D58" s="21">
        <v>678184</v>
      </c>
      <c r="E58" s="21">
        <v>148673</v>
      </c>
      <c r="F58" s="7">
        <v>1</v>
      </c>
      <c r="G58" s="22">
        <f t="shared" si="74"/>
        <v>0.82019502767709529</v>
      </c>
      <c r="H58" s="22">
        <f t="shared" si="75"/>
        <v>0.17980497232290468</v>
      </c>
      <c r="I58" s="8">
        <v>141</v>
      </c>
      <c r="J58" s="2">
        <f t="shared" si="76"/>
        <v>115.64749890247043</v>
      </c>
      <c r="K58" s="2">
        <f t="shared" si="77"/>
        <v>25.352501097529561</v>
      </c>
      <c r="L58" s="9">
        <v>32.270000000000003</v>
      </c>
      <c r="M58" s="9">
        <f>J58*L58*0.5</f>
        <v>1865.9723947913606</v>
      </c>
      <c r="N58" s="9">
        <f>K58*L58*0.5</f>
        <v>409.06260520863952</v>
      </c>
    </row>
    <row r="59" spans="1:14" x14ac:dyDescent="0.3">
      <c r="A59" s="19">
        <v>12</v>
      </c>
      <c r="B59" s="4" t="s">
        <v>26</v>
      </c>
      <c r="C59" s="20"/>
      <c r="D59" s="20"/>
      <c r="E59" s="20"/>
      <c r="F59" s="4"/>
      <c r="G59" s="4"/>
      <c r="H59" s="4"/>
      <c r="I59" s="8"/>
      <c r="J59" s="8"/>
      <c r="K59" s="8"/>
      <c r="L59" s="6"/>
      <c r="M59" s="6"/>
      <c r="N59" s="6">
        <f>N60+N61+N62</f>
        <v>2459.527043708888</v>
      </c>
    </row>
    <row r="60" spans="1:14" ht="31.2" x14ac:dyDescent="0.3">
      <c r="A60" s="19"/>
      <c r="B60" s="7" t="s">
        <v>13</v>
      </c>
      <c r="C60" s="21">
        <f>D60+E60</f>
        <v>826857</v>
      </c>
      <c r="D60" s="21">
        <v>678184</v>
      </c>
      <c r="E60" s="21">
        <v>148673</v>
      </c>
      <c r="F60" s="7">
        <v>1</v>
      </c>
      <c r="G60" s="22">
        <f>D60/C60</f>
        <v>0.82019502767709529</v>
      </c>
      <c r="H60" s="22">
        <f>E60/C60</f>
        <v>0.17980497232290468</v>
      </c>
      <c r="I60" s="8">
        <v>156</v>
      </c>
      <c r="J60" s="2">
        <f>I60*G60</f>
        <v>127.95042431762687</v>
      </c>
      <c r="K60" s="2">
        <f>I60*H60</f>
        <v>28.049575682373131</v>
      </c>
      <c r="L60" s="9">
        <v>39.28</v>
      </c>
      <c r="M60" s="9">
        <f>J60*L60</f>
        <v>5025.8926671963836</v>
      </c>
      <c r="N60" s="9">
        <f>K60*L60</f>
        <v>1101.7873328036167</v>
      </c>
    </row>
    <row r="61" spans="1:14" ht="31.2" x14ac:dyDescent="0.3">
      <c r="A61" s="19"/>
      <c r="B61" s="7" t="s">
        <v>14</v>
      </c>
      <c r="C61" s="21">
        <f t="shared" ref="C61:C62" si="80">D61+E61</f>
        <v>826857</v>
      </c>
      <c r="D61" s="21">
        <v>678184</v>
      </c>
      <c r="E61" s="21">
        <v>148673</v>
      </c>
      <c r="F61" s="7">
        <v>1</v>
      </c>
      <c r="G61" s="22">
        <f t="shared" ref="G61:G62" si="81">D61/C61</f>
        <v>0.82019502767709529</v>
      </c>
      <c r="H61" s="22">
        <f t="shared" ref="H61:H62" si="82">E61/C61</f>
        <v>0.17980497232290468</v>
      </c>
      <c r="I61" s="8">
        <v>156</v>
      </c>
      <c r="J61" s="2">
        <f t="shared" ref="J61:J62" si="83">I61*G61</f>
        <v>127.95042431762687</v>
      </c>
      <c r="K61" s="2">
        <f t="shared" ref="K61:K62" si="84">I61*H61</f>
        <v>28.049575682373131</v>
      </c>
      <c r="L61" s="9">
        <v>32.270000000000003</v>
      </c>
      <c r="M61" s="9">
        <f t="shared" ref="M61" si="85">J61*L61</f>
        <v>4128.960192729819</v>
      </c>
      <c r="N61" s="9">
        <f t="shared" ref="N61" si="86">K61*L61</f>
        <v>905.15980727018098</v>
      </c>
    </row>
    <row r="62" spans="1:14" ht="46.8" x14ac:dyDescent="0.3">
      <c r="A62" s="19"/>
      <c r="B62" s="7" t="s">
        <v>15</v>
      </c>
      <c r="C62" s="21">
        <f t="shared" si="80"/>
        <v>826857</v>
      </c>
      <c r="D62" s="21">
        <v>678184</v>
      </c>
      <c r="E62" s="21">
        <v>148673</v>
      </c>
      <c r="F62" s="7">
        <v>1</v>
      </c>
      <c r="G62" s="22">
        <f t="shared" si="81"/>
        <v>0.82019502767709529</v>
      </c>
      <c r="H62" s="22">
        <f t="shared" si="82"/>
        <v>0.17980497232290468</v>
      </c>
      <c r="I62" s="8">
        <v>156</v>
      </c>
      <c r="J62" s="2">
        <f t="shared" si="83"/>
        <v>127.95042431762687</v>
      </c>
      <c r="K62" s="2">
        <f t="shared" si="84"/>
        <v>28.049575682373131</v>
      </c>
      <c r="L62" s="9">
        <v>32.270000000000003</v>
      </c>
      <c r="M62" s="9">
        <f>J62*L62*0.5</f>
        <v>2064.4800963649095</v>
      </c>
      <c r="N62" s="9">
        <f>K62*L62*0.5</f>
        <v>452.57990363509049</v>
      </c>
    </row>
    <row r="63" spans="1:14" x14ac:dyDescent="0.3">
      <c r="A63" s="19"/>
      <c r="B63" s="4" t="s">
        <v>65</v>
      </c>
      <c r="C63" s="21"/>
      <c r="D63" s="21"/>
      <c r="E63" s="21"/>
      <c r="F63" s="7"/>
      <c r="G63" s="22"/>
      <c r="H63" s="22"/>
      <c r="I63" s="8"/>
      <c r="J63" s="8"/>
      <c r="K63" s="8"/>
      <c r="L63" s="6"/>
      <c r="M63" s="6">
        <f>M64+M65+M66</f>
        <v>64151.570493664571</v>
      </c>
      <c r="N63" s="6">
        <f>N64+N65+N66</f>
        <v>14063.449506335437</v>
      </c>
    </row>
    <row r="64" spans="1:14" ht="31.2" x14ac:dyDescent="0.3">
      <c r="A64" s="19"/>
      <c r="B64" s="7" t="s">
        <v>13</v>
      </c>
      <c r="C64" s="21"/>
      <c r="D64" s="21"/>
      <c r="E64" s="21"/>
      <c r="F64" s="7"/>
      <c r="G64" s="22"/>
      <c r="H64" s="22"/>
      <c r="I64" s="8">
        <f>I40+I44+I48+I52+I56+I60</f>
        <v>892</v>
      </c>
      <c r="J64" s="8">
        <f t="shared" ref="J64:N64" si="87">J40+J44+J48+J52+J56+J60</f>
        <v>731.61396468796897</v>
      </c>
      <c r="K64" s="8">
        <f t="shared" si="87"/>
        <v>160.386035312031</v>
      </c>
      <c r="L64" s="8">
        <f t="shared" si="87"/>
        <v>235.68</v>
      </c>
      <c r="M64" s="8">
        <f t="shared" si="87"/>
        <v>28737.796532943423</v>
      </c>
      <c r="N64" s="8">
        <f t="shared" si="87"/>
        <v>6299.9634670565765</v>
      </c>
    </row>
    <row r="65" spans="1:14" ht="31.2" x14ac:dyDescent="0.3">
      <c r="A65" s="19"/>
      <c r="B65" s="7" t="s">
        <v>14</v>
      </c>
      <c r="C65" s="21"/>
      <c r="D65" s="21"/>
      <c r="E65" s="21"/>
      <c r="F65" s="7"/>
      <c r="G65" s="22"/>
      <c r="H65" s="22"/>
      <c r="I65" s="8">
        <f t="shared" ref="I65:N65" si="88">I41+I45+I49+I53+I57+I61</f>
        <v>892</v>
      </c>
      <c r="J65" s="8">
        <f t="shared" si="88"/>
        <v>731.61396468796897</v>
      </c>
      <c r="K65" s="8">
        <f t="shared" si="88"/>
        <v>160.386035312031</v>
      </c>
      <c r="L65" s="8">
        <f t="shared" si="88"/>
        <v>193.62000000000003</v>
      </c>
      <c r="M65" s="8">
        <f t="shared" si="88"/>
        <v>23609.182640480765</v>
      </c>
      <c r="N65" s="8">
        <f t="shared" si="88"/>
        <v>5175.6573595192403</v>
      </c>
    </row>
    <row r="66" spans="1:14" ht="46.8" x14ac:dyDescent="0.3">
      <c r="A66" s="19"/>
      <c r="B66" s="7" t="s">
        <v>15</v>
      </c>
      <c r="C66" s="21"/>
      <c r="D66" s="21"/>
      <c r="E66" s="21"/>
      <c r="F66" s="7"/>
      <c r="G66" s="22"/>
      <c r="H66" s="22"/>
      <c r="I66" s="8">
        <f t="shared" ref="I66:N66" si="89">I42+I46+I50+I54+I58+I62</f>
        <v>892</v>
      </c>
      <c r="J66" s="8">
        <f t="shared" si="89"/>
        <v>731.61396468796897</v>
      </c>
      <c r="K66" s="8">
        <f t="shared" si="89"/>
        <v>160.386035312031</v>
      </c>
      <c r="L66" s="8">
        <f t="shared" si="89"/>
        <v>193.62000000000003</v>
      </c>
      <c r="M66" s="8">
        <f t="shared" si="89"/>
        <v>11804.591320240383</v>
      </c>
      <c r="N66" s="8">
        <f t="shared" si="89"/>
        <v>2587.8286797596202</v>
      </c>
    </row>
    <row r="67" spans="1:14" x14ac:dyDescent="0.3">
      <c r="A67" s="19">
        <v>13</v>
      </c>
      <c r="B67" s="4" t="s">
        <v>27</v>
      </c>
      <c r="C67" s="20"/>
      <c r="D67" s="20"/>
      <c r="E67" s="20"/>
      <c r="F67" s="4"/>
      <c r="G67" s="4"/>
      <c r="H67" s="4"/>
      <c r="I67" s="5"/>
      <c r="J67" s="5"/>
      <c r="K67" s="5"/>
      <c r="L67" s="6"/>
      <c r="M67" s="6">
        <f>M68+M69+M70</f>
        <v>149231.51207887218</v>
      </c>
      <c r="N67" s="25">
        <f>N68+N69+N70</f>
        <v>32714.862921127838</v>
      </c>
    </row>
    <row r="68" spans="1:14" ht="31.2" x14ac:dyDescent="0.3">
      <c r="A68" s="19"/>
      <c r="B68" s="7" t="s">
        <v>13</v>
      </c>
      <c r="C68" s="21">
        <f>D68+E68</f>
        <v>826857</v>
      </c>
      <c r="D68" s="21">
        <v>678184</v>
      </c>
      <c r="E68" s="21">
        <v>148673</v>
      </c>
      <c r="F68" s="7">
        <v>1</v>
      </c>
      <c r="G68" s="22">
        <f>D68/C68</f>
        <v>0.82019502767709529</v>
      </c>
      <c r="H68" s="22">
        <f>E68/C68</f>
        <v>0.17980497232290468</v>
      </c>
      <c r="I68" s="8">
        <f>I36+I64</f>
        <v>2075</v>
      </c>
      <c r="J68" s="8">
        <f t="shared" ref="J68:N68" si="90">J36+J64</f>
        <v>1701.9046824299726</v>
      </c>
      <c r="K68" s="8">
        <f t="shared" si="90"/>
        <v>373.09531757002719</v>
      </c>
      <c r="L68" s="8">
        <f t="shared" si="90"/>
        <v>235.68</v>
      </c>
      <c r="M68" s="8">
        <f t="shared" si="90"/>
        <v>66850.81592584934</v>
      </c>
      <c r="N68" s="8">
        <f t="shared" si="90"/>
        <v>14655.184074150668</v>
      </c>
    </row>
    <row r="69" spans="1:14" ht="31.2" x14ac:dyDescent="0.3">
      <c r="A69" s="19"/>
      <c r="B69" s="7" t="s">
        <v>14</v>
      </c>
      <c r="C69" s="21">
        <f t="shared" ref="C69:C70" si="91">D69+E69</f>
        <v>826857</v>
      </c>
      <c r="D69" s="21">
        <v>678184</v>
      </c>
      <c r="E69" s="21">
        <v>148673</v>
      </c>
      <c r="F69" s="7">
        <v>1</v>
      </c>
      <c r="G69" s="22">
        <f t="shared" ref="G69:G70" si="92">D69/C69</f>
        <v>0.82019502767709529</v>
      </c>
      <c r="H69" s="22">
        <f t="shared" ref="H69:H70" si="93">E69/C69</f>
        <v>0.17980497232290468</v>
      </c>
      <c r="I69" s="8">
        <f t="shared" ref="I69:N69" si="94">I37+I65</f>
        <v>2075</v>
      </c>
      <c r="J69" s="8">
        <f t="shared" si="94"/>
        <v>1701.9046824299726</v>
      </c>
      <c r="K69" s="8">
        <f t="shared" si="94"/>
        <v>373.09531757002719</v>
      </c>
      <c r="L69" s="8">
        <f t="shared" si="94"/>
        <v>193.62000000000003</v>
      </c>
      <c r="M69" s="8">
        <f t="shared" si="94"/>
        <v>54920.464102015227</v>
      </c>
      <c r="N69" s="8">
        <f t="shared" si="94"/>
        <v>12039.785897984781</v>
      </c>
    </row>
    <row r="70" spans="1:14" ht="46.8" x14ac:dyDescent="0.3">
      <c r="A70" s="19"/>
      <c r="B70" s="7" t="s">
        <v>15</v>
      </c>
      <c r="C70" s="21">
        <f t="shared" si="91"/>
        <v>826857</v>
      </c>
      <c r="D70" s="21">
        <v>678184</v>
      </c>
      <c r="E70" s="21">
        <v>148673</v>
      </c>
      <c r="F70" s="7">
        <v>1</v>
      </c>
      <c r="G70" s="22">
        <f t="shared" si="92"/>
        <v>0.82019502767709529</v>
      </c>
      <c r="H70" s="22">
        <f t="shared" si="93"/>
        <v>0.17980497232290468</v>
      </c>
      <c r="I70" s="8">
        <f t="shared" ref="I70:N70" si="95">I38+I66</f>
        <v>2075</v>
      </c>
      <c r="J70" s="8">
        <f t="shared" si="95"/>
        <v>1701.9046824299726</v>
      </c>
      <c r="K70" s="8">
        <f t="shared" si="95"/>
        <v>373.09531757002719</v>
      </c>
      <c r="L70" s="8">
        <f t="shared" si="95"/>
        <v>193.62000000000003</v>
      </c>
      <c r="M70" s="8">
        <f t="shared" si="95"/>
        <v>27460.232051007613</v>
      </c>
      <c r="N70" s="8">
        <f t="shared" si="95"/>
        <v>6019.8929489923903</v>
      </c>
    </row>
  </sheetData>
  <mergeCells count="13">
    <mergeCell ref="A7:A9"/>
    <mergeCell ref="B7:B9"/>
    <mergeCell ref="N8:N9"/>
    <mergeCell ref="J8:J9"/>
    <mergeCell ref="I8:I9"/>
    <mergeCell ref="M7:N7"/>
    <mergeCell ref="L7:L9"/>
    <mergeCell ref="I7:K7"/>
    <mergeCell ref="C7:H7"/>
    <mergeCell ref="C8:E8"/>
    <mergeCell ref="F8:H8"/>
    <mergeCell ref="K8:K9"/>
    <mergeCell ref="M8:M9"/>
  </mergeCells>
  <pageMargins left="0.31496062992125984" right="0.11811023622047245" top="0.74803149606299213" bottom="0.35433070866141736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G13" sqref="G13"/>
    </sheetView>
  </sheetViews>
  <sheetFormatPr defaultRowHeight="15.6" x14ac:dyDescent="0.3"/>
  <cols>
    <col min="1" max="1" width="8.88671875" style="1"/>
    <col min="2" max="2" width="15.21875" style="1" customWidth="1"/>
    <col min="3" max="3" width="12.33203125" style="1" customWidth="1"/>
    <col min="4" max="4" width="10.88671875" style="1" customWidth="1"/>
    <col min="5" max="5" width="12.6640625" style="1" bestFit="1" customWidth="1"/>
    <col min="6" max="8" width="8.88671875" style="1"/>
    <col min="9" max="14" width="11.5546875" style="1" customWidth="1"/>
    <col min="15" max="16384" width="8.88671875" style="1"/>
  </cols>
  <sheetData>
    <row r="1" spans="1:14" x14ac:dyDescent="0.3">
      <c r="N1" s="16" t="s">
        <v>70</v>
      </c>
    </row>
    <row r="2" spans="1:14" x14ac:dyDescent="0.3">
      <c r="N2" s="16" t="s">
        <v>44</v>
      </c>
    </row>
    <row r="4" spans="1:14" x14ac:dyDescent="0.3">
      <c r="A4" s="1" t="s">
        <v>52</v>
      </c>
    </row>
    <row r="5" spans="1:14" x14ac:dyDescent="0.3">
      <c r="A5" s="1" t="s">
        <v>46</v>
      </c>
    </row>
    <row r="7" spans="1:14" ht="38.4" customHeight="1" x14ac:dyDescent="0.3">
      <c r="A7" s="45" t="s">
        <v>29</v>
      </c>
      <c r="B7" s="45" t="s">
        <v>30</v>
      </c>
      <c r="C7" s="48" t="s">
        <v>48</v>
      </c>
      <c r="D7" s="49"/>
      <c r="E7" s="49"/>
      <c r="F7" s="49"/>
      <c r="G7" s="49"/>
      <c r="H7" s="50"/>
      <c r="I7" s="51" t="s">
        <v>53</v>
      </c>
      <c r="J7" s="51"/>
      <c r="K7" s="51"/>
      <c r="L7" s="44" t="s">
        <v>35</v>
      </c>
      <c r="M7" s="44" t="s">
        <v>36</v>
      </c>
      <c r="N7" s="44"/>
    </row>
    <row r="8" spans="1:14" ht="15.6" customHeight="1" x14ac:dyDescent="0.3">
      <c r="A8" s="46"/>
      <c r="B8" s="46"/>
      <c r="C8" s="48" t="s">
        <v>49</v>
      </c>
      <c r="D8" s="49"/>
      <c r="E8" s="50"/>
      <c r="F8" s="44" t="s">
        <v>38</v>
      </c>
      <c r="G8" s="44"/>
      <c r="H8" s="44"/>
      <c r="I8" s="45" t="s">
        <v>31</v>
      </c>
      <c r="J8" s="45" t="s">
        <v>40</v>
      </c>
      <c r="K8" s="45" t="s">
        <v>41</v>
      </c>
      <c r="L8" s="44"/>
      <c r="M8" s="45" t="s">
        <v>42</v>
      </c>
      <c r="N8" s="45" t="s">
        <v>43</v>
      </c>
    </row>
    <row r="9" spans="1:14" ht="156" x14ac:dyDescent="0.3">
      <c r="A9" s="47"/>
      <c r="B9" s="47"/>
      <c r="C9" s="23" t="s">
        <v>31</v>
      </c>
      <c r="D9" s="23" t="s">
        <v>32</v>
      </c>
      <c r="E9" s="23" t="s">
        <v>33</v>
      </c>
      <c r="F9" s="23" t="s">
        <v>31</v>
      </c>
      <c r="G9" s="23" t="s">
        <v>32</v>
      </c>
      <c r="H9" s="23" t="s">
        <v>33</v>
      </c>
      <c r="I9" s="47"/>
      <c r="J9" s="47"/>
      <c r="K9" s="47"/>
      <c r="L9" s="44"/>
      <c r="M9" s="47"/>
      <c r="N9" s="47"/>
    </row>
    <row r="10" spans="1:14" x14ac:dyDescent="0.3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</row>
    <row r="11" spans="1:14" x14ac:dyDescent="0.3">
      <c r="A11" s="10">
        <v>1</v>
      </c>
      <c r="B11" s="2" t="s">
        <v>0</v>
      </c>
      <c r="C11" s="21">
        <f>D11+E11</f>
        <v>826857</v>
      </c>
      <c r="D11" s="21">
        <v>678184</v>
      </c>
      <c r="E11" s="21">
        <v>148673</v>
      </c>
      <c r="F11" s="7">
        <v>1</v>
      </c>
      <c r="G11" s="22">
        <f>D11/C11</f>
        <v>0.82019502767709529</v>
      </c>
      <c r="H11" s="22">
        <f>E11/C11</f>
        <v>0.17980497232290468</v>
      </c>
      <c r="I11" s="2">
        <v>7.5</v>
      </c>
      <c r="J11" s="2">
        <f>I11*G11%*100</f>
        <v>6.1514627075782151</v>
      </c>
      <c r="K11" s="2">
        <f>I11*H11%*100</f>
        <v>1.3485372924217853</v>
      </c>
      <c r="L11" s="2">
        <v>497.24</v>
      </c>
      <c r="M11" s="2">
        <f>J11*L11</f>
        <v>3058.7533167161919</v>
      </c>
      <c r="N11" s="2">
        <f>K11*L11</f>
        <v>670.54668328380853</v>
      </c>
    </row>
    <row r="12" spans="1:14" x14ac:dyDescent="0.3">
      <c r="A12" s="10">
        <v>2</v>
      </c>
      <c r="B12" s="2" t="s">
        <v>1</v>
      </c>
      <c r="C12" s="21">
        <f t="shared" ref="C12:C23" si="0">D12+E12</f>
        <v>826857</v>
      </c>
      <c r="D12" s="21">
        <v>678184</v>
      </c>
      <c r="E12" s="21">
        <v>148673</v>
      </c>
      <c r="F12" s="7">
        <v>1</v>
      </c>
      <c r="G12" s="22">
        <f t="shared" ref="G12:G23" si="1">D12/C12</f>
        <v>0.82019502767709529</v>
      </c>
      <c r="H12" s="22">
        <f t="shared" ref="H12:H23" si="2">E12/C12</f>
        <v>0.17980497232290468</v>
      </c>
      <c r="I12" s="2">
        <v>8.25</v>
      </c>
      <c r="J12" s="2">
        <f t="shared" ref="J12:J23" si="3">I12*G12%*100</f>
        <v>6.7666089783360359</v>
      </c>
      <c r="K12" s="2">
        <f t="shared" ref="K12:K23" si="4">I12*H12%*100</f>
        <v>1.4833910216639636</v>
      </c>
      <c r="L12" s="2">
        <v>497.24</v>
      </c>
      <c r="M12" s="2">
        <f t="shared" ref="M12:M23" si="5">J12*L12</f>
        <v>3364.6286483878107</v>
      </c>
      <c r="N12" s="2">
        <f t="shared" ref="N12:N23" si="6">K12*L12</f>
        <v>737.60135161218932</v>
      </c>
    </row>
    <row r="13" spans="1:14" x14ac:dyDescent="0.3">
      <c r="A13" s="10">
        <v>3</v>
      </c>
      <c r="B13" s="2" t="s">
        <v>2</v>
      </c>
      <c r="C13" s="21">
        <f t="shared" si="0"/>
        <v>826857</v>
      </c>
      <c r="D13" s="21">
        <v>678184</v>
      </c>
      <c r="E13" s="21">
        <v>148673</v>
      </c>
      <c r="F13" s="7">
        <v>1</v>
      </c>
      <c r="G13" s="22">
        <f t="shared" si="1"/>
        <v>0.82019502767709529</v>
      </c>
      <c r="H13" s="22">
        <f t="shared" si="2"/>
        <v>0.17980497232290468</v>
      </c>
      <c r="I13" s="2">
        <v>9.75</v>
      </c>
      <c r="J13" s="2">
        <f t="shared" si="3"/>
        <v>7.9969015198516793</v>
      </c>
      <c r="K13" s="2">
        <f t="shared" si="4"/>
        <v>1.7530984801483205</v>
      </c>
      <c r="L13" s="2">
        <v>497.24</v>
      </c>
      <c r="M13" s="2">
        <f t="shared" si="5"/>
        <v>3976.3793117310493</v>
      </c>
      <c r="N13" s="2">
        <f t="shared" si="6"/>
        <v>871.71068826895089</v>
      </c>
    </row>
    <row r="14" spans="1:14" x14ac:dyDescent="0.3">
      <c r="A14" s="10">
        <v>4</v>
      </c>
      <c r="B14" s="2" t="s">
        <v>3</v>
      </c>
      <c r="C14" s="21">
        <f t="shared" si="0"/>
        <v>826857</v>
      </c>
      <c r="D14" s="21">
        <v>678184</v>
      </c>
      <c r="E14" s="21">
        <v>148673</v>
      </c>
      <c r="F14" s="7">
        <v>1</v>
      </c>
      <c r="G14" s="22">
        <f t="shared" si="1"/>
        <v>0.82019502767709529</v>
      </c>
      <c r="H14" s="22">
        <f t="shared" si="2"/>
        <v>0.17980497232290468</v>
      </c>
      <c r="I14" s="2">
        <v>9</v>
      </c>
      <c r="J14" s="2">
        <f t="shared" si="3"/>
        <v>7.3817552490938576</v>
      </c>
      <c r="K14" s="2">
        <f t="shared" si="4"/>
        <v>1.6182447509061419</v>
      </c>
      <c r="L14" s="2">
        <v>497.24</v>
      </c>
      <c r="M14" s="2">
        <f t="shared" si="5"/>
        <v>3670.50398005943</v>
      </c>
      <c r="N14" s="2">
        <f t="shared" si="6"/>
        <v>804.65601994056999</v>
      </c>
    </row>
    <row r="15" spans="1:14" x14ac:dyDescent="0.3">
      <c r="A15" s="10">
        <v>5</v>
      </c>
      <c r="B15" s="2" t="s">
        <v>4</v>
      </c>
      <c r="C15" s="21">
        <f t="shared" si="0"/>
        <v>826857</v>
      </c>
      <c r="D15" s="21">
        <v>678184</v>
      </c>
      <c r="E15" s="21">
        <v>148673</v>
      </c>
      <c r="F15" s="7">
        <v>1</v>
      </c>
      <c r="G15" s="22">
        <f t="shared" si="1"/>
        <v>0.82019502767709529</v>
      </c>
      <c r="H15" s="22">
        <f t="shared" si="2"/>
        <v>0.17980497232290468</v>
      </c>
      <c r="I15" s="2">
        <v>9</v>
      </c>
      <c r="J15" s="2">
        <f t="shared" si="3"/>
        <v>7.3817552490938576</v>
      </c>
      <c r="K15" s="2">
        <f t="shared" si="4"/>
        <v>1.6182447509061419</v>
      </c>
      <c r="L15" s="2">
        <v>497.24</v>
      </c>
      <c r="M15" s="2">
        <f t="shared" si="5"/>
        <v>3670.50398005943</v>
      </c>
      <c r="N15" s="2">
        <f t="shared" si="6"/>
        <v>804.65601994056999</v>
      </c>
    </row>
    <row r="16" spans="1:14" ht="16.2" customHeight="1" x14ac:dyDescent="0.3">
      <c r="A16" s="10">
        <v>6</v>
      </c>
      <c r="B16" s="2" t="s">
        <v>5</v>
      </c>
      <c r="C16" s="21">
        <f t="shared" si="0"/>
        <v>826857</v>
      </c>
      <c r="D16" s="21">
        <v>678184</v>
      </c>
      <c r="E16" s="21">
        <v>148673</v>
      </c>
      <c r="F16" s="7">
        <v>1</v>
      </c>
      <c r="G16" s="22">
        <f t="shared" si="1"/>
        <v>0.82019502767709529</v>
      </c>
      <c r="H16" s="22">
        <f t="shared" si="2"/>
        <v>0.17980497232290468</v>
      </c>
      <c r="I16" s="2">
        <v>9</v>
      </c>
      <c r="J16" s="2">
        <f t="shared" si="3"/>
        <v>7.3817552490938576</v>
      </c>
      <c r="K16" s="2">
        <f t="shared" si="4"/>
        <v>1.6182447509061419</v>
      </c>
      <c r="L16" s="2">
        <v>497.24</v>
      </c>
      <c r="M16" s="2">
        <f t="shared" si="5"/>
        <v>3670.50398005943</v>
      </c>
      <c r="N16" s="2">
        <f t="shared" si="6"/>
        <v>804.65601994056999</v>
      </c>
    </row>
    <row r="17" spans="1:14" s="14" customFormat="1" x14ac:dyDescent="0.3">
      <c r="A17" s="33"/>
      <c r="B17" s="13" t="s">
        <v>64</v>
      </c>
      <c r="C17" s="36"/>
      <c r="D17" s="36"/>
      <c r="E17" s="36"/>
      <c r="F17" s="37"/>
      <c r="G17" s="38"/>
      <c r="H17" s="38"/>
      <c r="I17" s="13">
        <f>SUM(I11:I16)</f>
        <v>52.5</v>
      </c>
      <c r="J17" s="13">
        <f t="shared" ref="J17:N17" si="7">SUM(J11:J16)</f>
        <v>43.060238953047502</v>
      </c>
      <c r="K17" s="13">
        <f t="shared" si="7"/>
        <v>9.4397610469524942</v>
      </c>
      <c r="L17" s="13"/>
      <c r="M17" s="13">
        <f t="shared" si="7"/>
        <v>21411.273217013342</v>
      </c>
      <c r="N17" s="13">
        <f t="shared" si="7"/>
        <v>4693.8267829866591</v>
      </c>
    </row>
    <row r="18" spans="1:14" x14ac:dyDescent="0.3">
      <c r="A18" s="10">
        <v>7</v>
      </c>
      <c r="B18" s="2" t="s">
        <v>6</v>
      </c>
      <c r="C18" s="21">
        <f t="shared" si="0"/>
        <v>826857</v>
      </c>
      <c r="D18" s="21">
        <v>678184</v>
      </c>
      <c r="E18" s="21">
        <v>148673</v>
      </c>
      <c r="F18" s="7">
        <v>1</v>
      </c>
      <c r="G18" s="22">
        <f t="shared" si="1"/>
        <v>0.82019502767709529</v>
      </c>
      <c r="H18" s="22">
        <f t="shared" si="2"/>
        <v>0.17980497232290468</v>
      </c>
      <c r="I18" s="2">
        <v>9.75</v>
      </c>
      <c r="J18" s="2">
        <f t="shared" si="3"/>
        <v>7.9969015198516793</v>
      </c>
      <c r="K18" s="2">
        <f t="shared" si="4"/>
        <v>1.7530984801483205</v>
      </c>
      <c r="L18" s="2">
        <v>497.24</v>
      </c>
      <c r="M18" s="2">
        <f t="shared" si="5"/>
        <v>3976.3793117310493</v>
      </c>
      <c r="N18" s="2">
        <f t="shared" si="6"/>
        <v>871.71068826895089</v>
      </c>
    </row>
    <row r="19" spans="1:14" x14ac:dyDescent="0.3">
      <c r="A19" s="10">
        <v>8</v>
      </c>
      <c r="B19" s="2" t="s">
        <v>7</v>
      </c>
      <c r="C19" s="21">
        <f t="shared" si="0"/>
        <v>826857</v>
      </c>
      <c r="D19" s="21">
        <v>678184</v>
      </c>
      <c r="E19" s="21">
        <v>148673</v>
      </c>
      <c r="F19" s="7">
        <v>1</v>
      </c>
      <c r="G19" s="22">
        <f t="shared" si="1"/>
        <v>0.82019502767709529</v>
      </c>
      <c r="H19" s="22">
        <f t="shared" si="2"/>
        <v>0.17980497232290468</v>
      </c>
      <c r="I19" s="2">
        <v>9.75</v>
      </c>
      <c r="J19" s="2">
        <f t="shared" si="3"/>
        <v>7.9969015198516793</v>
      </c>
      <c r="K19" s="2">
        <f t="shared" si="4"/>
        <v>1.7530984801483205</v>
      </c>
      <c r="L19" s="2">
        <v>497.24</v>
      </c>
      <c r="M19" s="2">
        <f t="shared" si="5"/>
        <v>3976.3793117310493</v>
      </c>
      <c r="N19" s="2">
        <f t="shared" si="6"/>
        <v>871.71068826895089</v>
      </c>
    </row>
    <row r="20" spans="1:14" x14ac:dyDescent="0.3">
      <c r="A20" s="10">
        <v>9</v>
      </c>
      <c r="B20" s="2" t="s">
        <v>8</v>
      </c>
      <c r="C20" s="21">
        <f t="shared" si="0"/>
        <v>826857</v>
      </c>
      <c r="D20" s="21">
        <v>678184</v>
      </c>
      <c r="E20" s="21">
        <v>148673</v>
      </c>
      <c r="F20" s="7">
        <v>1</v>
      </c>
      <c r="G20" s="22">
        <f t="shared" si="1"/>
        <v>0.82019502767709529</v>
      </c>
      <c r="H20" s="22">
        <f t="shared" si="2"/>
        <v>0.17980497232290468</v>
      </c>
      <c r="I20" s="2">
        <v>9.75</v>
      </c>
      <c r="J20" s="2">
        <f t="shared" si="3"/>
        <v>7.9969015198516793</v>
      </c>
      <c r="K20" s="2">
        <f t="shared" si="4"/>
        <v>1.7530984801483205</v>
      </c>
      <c r="L20" s="2">
        <v>497.24</v>
      </c>
      <c r="M20" s="2">
        <f t="shared" si="5"/>
        <v>3976.3793117310493</v>
      </c>
      <c r="N20" s="2">
        <f t="shared" si="6"/>
        <v>871.71068826895089</v>
      </c>
    </row>
    <row r="21" spans="1:14" x14ac:dyDescent="0.3">
      <c r="A21" s="10">
        <v>10</v>
      </c>
      <c r="B21" s="2" t="s">
        <v>9</v>
      </c>
      <c r="C21" s="21">
        <f t="shared" si="0"/>
        <v>826857</v>
      </c>
      <c r="D21" s="21">
        <v>678184</v>
      </c>
      <c r="E21" s="21">
        <v>148673</v>
      </c>
      <c r="F21" s="7">
        <v>1</v>
      </c>
      <c r="G21" s="22">
        <f t="shared" si="1"/>
        <v>0.82019502767709529</v>
      </c>
      <c r="H21" s="22">
        <f t="shared" si="2"/>
        <v>0.17980497232290468</v>
      </c>
      <c r="I21" s="2">
        <v>9.75</v>
      </c>
      <c r="J21" s="2">
        <f t="shared" si="3"/>
        <v>7.9969015198516793</v>
      </c>
      <c r="K21" s="2">
        <f t="shared" si="4"/>
        <v>1.7530984801483205</v>
      </c>
      <c r="L21" s="2">
        <v>497.24</v>
      </c>
      <c r="M21" s="2">
        <f t="shared" si="5"/>
        <v>3976.3793117310493</v>
      </c>
      <c r="N21" s="2">
        <f t="shared" si="6"/>
        <v>871.71068826895089</v>
      </c>
    </row>
    <row r="22" spans="1:14" x14ac:dyDescent="0.3">
      <c r="A22" s="10">
        <v>11</v>
      </c>
      <c r="B22" s="2" t="s">
        <v>10</v>
      </c>
      <c r="C22" s="21">
        <f t="shared" si="0"/>
        <v>826857</v>
      </c>
      <c r="D22" s="21">
        <v>678184</v>
      </c>
      <c r="E22" s="21">
        <v>148673</v>
      </c>
      <c r="F22" s="7">
        <v>1</v>
      </c>
      <c r="G22" s="22">
        <f t="shared" si="1"/>
        <v>0.82019502767709529</v>
      </c>
      <c r="H22" s="22">
        <f t="shared" si="2"/>
        <v>0.17980497232290468</v>
      </c>
      <c r="I22" s="2">
        <v>7</v>
      </c>
      <c r="J22" s="2">
        <f t="shared" si="3"/>
        <v>5.741365193739667</v>
      </c>
      <c r="K22" s="2">
        <f t="shared" si="4"/>
        <v>1.2586348062603328</v>
      </c>
      <c r="L22" s="2">
        <v>497.24</v>
      </c>
      <c r="M22" s="2">
        <f t="shared" si="5"/>
        <v>2854.8364289351121</v>
      </c>
      <c r="N22" s="2">
        <f t="shared" si="6"/>
        <v>625.8435710648879</v>
      </c>
    </row>
    <row r="23" spans="1:14" x14ac:dyDescent="0.3">
      <c r="A23" s="10">
        <v>12</v>
      </c>
      <c r="B23" s="2" t="s">
        <v>11</v>
      </c>
      <c r="C23" s="21">
        <f t="shared" si="0"/>
        <v>826857</v>
      </c>
      <c r="D23" s="21">
        <v>678184</v>
      </c>
      <c r="E23" s="21">
        <v>148673</v>
      </c>
      <c r="F23" s="7">
        <v>1</v>
      </c>
      <c r="G23" s="22">
        <f t="shared" si="1"/>
        <v>0.82019502767709529</v>
      </c>
      <c r="H23" s="22">
        <f t="shared" si="2"/>
        <v>0.17980497232290468</v>
      </c>
      <c r="I23" s="2">
        <v>9.75</v>
      </c>
      <c r="J23" s="2">
        <f t="shared" si="3"/>
        <v>7.9969015198516793</v>
      </c>
      <c r="K23" s="2">
        <f t="shared" si="4"/>
        <v>1.7530984801483205</v>
      </c>
      <c r="L23" s="2">
        <v>497.24</v>
      </c>
      <c r="M23" s="2">
        <f t="shared" si="5"/>
        <v>3976.3793117310493</v>
      </c>
      <c r="N23" s="2">
        <f t="shared" si="6"/>
        <v>871.71068826895089</v>
      </c>
    </row>
    <row r="24" spans="1:14" s="14" customFormat="1" x14ac:dyDescent="0.3">
      <c r="A24" s="33"/>
      <c r="B24" s="13" t="s">
        <v>65</v>
      </c>
      <c r="C24" s="36"/>
      <c r="D24" s="36"/>
      <c r="E24" s="36"/>
      <c r="F24" s="37"/>
      <c r="G24" s="38"/>
      <c r="H24" s="38"/>
      <c r="I24" s="13">
        <f>SUM(I18:I23)</f>
        <v>55.75</v>
      </c>
      <c r="J24" s="13">
        <f t="shared" ref="J24:N24" si="8">SUM(J18:J23)</f>
        <v>45.725872792998061</v>
      </c>
      <c r="K24" s="13">
        <f t="shared" si="8"/>
        <v>10.024127207001936</v>
      </c>
      <c r="L24" s="13"/>
      <c r="M24" s="13">
        <f t="shared" si="8"/>
        <v>22736.73298759036</v>
      </c>
      <c r="N24" s="13">
        <f t="shared" si="8"/>
        <v>4984.3970124096431</v>
      </c>
    </row>
    <row r="25" spans="1:14" x14ac:dyDescent="0.3">
      <c r="A25" s="13"/>
      <c r="B25" s="13" t="s">
        <v>12</v>
      </c>
      <c r="C25" s="13"/>
      <c r="D25" s="13"/>
      <c r="E25" s="13"/>
      <c r="F25" s="13"/>
      <c r="G25" s="13"/>
      <c r="H25" s="13"/>
      <c r="I25" s="13">
        <f>I17+I24</f>
        <v>108.25</v>
      </c>
      <c r="J25" s="13">
        <f t="shared" ref="J25:N25" si="9">J17+J24</f>
        <v>88.786111746045563</v>
      </c>
      <c r="K25" s="24">
        <f t="shared" si="9"/>
        <v>19.46388825395443</v>
      </c>
      <c r="L25" s="13"/>
      <c r="M25" s="13">
        <f t="shared" si="9"/>
        <v>44148.006204603706</v>
      </c>
      <c r="N25" s="24">
        <f t="shared" si="9"/>
        <v>9678.2237953963013</v>
      </c>
    </row>
  </sheetData>
  <mergeCells count="13">
    <mergeCell ref="K8:K9"/>
    <mergeCell ref="M8:M9"/>
    <mergeCell ref="N8:N9"/>
    <mergeCell ref="A7:A9"/>
    <mergeCell ref="B7:B9"/>
    <mergeCell ref="C7:H7"/>
    <mergeCell ref="I7:K7"/>
    <mergeCell ref="L7:L9"/>
    <mergeCell ref="M7:N7"/>
    <mergeCell ref="C8:E8"/>
    <mergeCell ref="F8:H8"/>
    <mergeCell ref="I8:I9"/>
    <mergeCell ref="J8:J9"/>
  </mergeCells>
  <pageMargins left="0.70866141732283472" right="0.31496062992125984" top="0.74803149606299213" bottom="0.55118110236220474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4" sqref="K24"/>
    </sheetView>
  </sheetViews>
  <sheetFormatPr defaultRowHeight="14.4" x14ac:dyDescent="0.3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Прилож. № 1</vt:lpstr>
      <vt:lpstr>Прилож № 2</vt:lpstr>
      <vt:lpstr>Прилож № 3</vt:lpstr>
      <vt:lpstr>Прилож № 4</vt:lpstr>
      <vt:lpstr>Прилож № 5</vt:lpstr>
      <vt:lpstr>Лист5</vt:lpstr>
      <vt:lpstr>Лист4</vt:lpstr>
      <vt:lpstr>Лист1</vt:lpstr>
      <vt:lpstr>Лист2</vt:lpstr>
      <vt:lpstr>Лист3</vt:lpstr>
      <vt:lpstr>'Прилож № 4'!Заголовки_для_печати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2023-06-07T05:26:44Z</dcterms:modified>
</cp:coreProperties>
</file>