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O107" i="2" l="1"/>
  <c r="N107" i="2"/>
  <c r="M107" i="2"/>
  <c r="AF100" i="2"/>
  <c r="AE100" i="2"/>
  <c r="AC100" i="2"/>
  <c r="Z100" i="2"/>
  <c r="X100" i="2"/>
  <c r="R100" i="2"/>
  <c r="Q100" i="2"/>
  <c r="O100" i="2"/>
  <c r="L100" i="2"/>
  <c r="J100" i="2"/>
  <c r="G100" i="2"/>
  <c r="E100" i="2"/>
  <c r="AF99" i="2"/>
  <c r="AC99" i="2"/>
  <c r="X99" i="2"/>
  <c r="Z99" i="2" s="1"/>
  <c r="R99" i="2"/>
  <c r="O99" i="2"/>
  <c r="Q99" i="2" s="1"/>
  <c r="J99" i="2"/>
  <c r="L99" i="2" s="1"/>
  <c r="L97" i="2" s="1"/>
  <c r="E99" i="2"/>
  <c r="AI98" i="2"/>
  <c r="AF98" i="2"/>
  <c r="AF97" i="2" s="1"/>
  <c r="AC98" i="2"/>
  <c r="AD98" i="2" s="1"/>
  <c r="X98" i="2"/>
  <c r="U98" i="2"/>
  <c r="R98" i="2"/>
  <c r="O98" i="2"/>
  <c r="P98" i="2" s="1"/>
  <c r="J98" i="2"/>
  <c r="E98" i="2"/>
  <c r="F98" i="2" s="1"/>
  <c r="AA97" i="2"/>
  <c r="V97" i="2"/>
  <c r="M97" i="2"/>
  <c r="H97" i="2"/>
  <c r="C97" i="2"/>
  <c r="AI96" i="2"/>
  <c r="AF96" i="2"/>
  <c r="AC96" i="2"/>
  <c r="X96" i="2"/>
  <c r="Y96" i="2" s="1"/>
  <c r="U96" i="2"/>
  <c r="R96" i="2"/>
  <c r="O96" i="2"/>
  <c r="J96" i="2"/>
  <c r="K96" i="2" s="1"/>
  <c r="E96" i="2"/>
  <c r="F96" i="2" s="1"/>
  <c r="AI95" i="2"/>
  <c r="AF95" i="2"/>
  <c r="AC95" i="2"/>
  <c r="AD95" i="2" s="1"/>
  <c r="X95" i="2"/>
  <c r="U95" i="2"/>
  <c r="R95" i="2"/>
  <c r="O95" i="2"/>
  <c r="P95" i="2" s="1"/>
  <c r="J95" i="2"/>
  <c r="E95" i="2"/>
  <c r="F95" i="2" s="1"/>
  <c r="AI94" i="2"/>
  <c r="AF94" i="2"/>
  <c r="AC94" i="2"/>
  <c r="X94" i="2"/>
  <c r="Y94" i="2" s="1"/>
  <c r="U94" i="2"/>
  <c r="R94" i="2"/>
  <c r="O94" i="2"/>
  <c r="J94" i="2"/>
  <c r="K94" i="2" s="1"/>
  <c r="E94" i="2"/>
  <c r="F94" i="2" s="1"/>
  <c r="AI93" i="2"/>
  <c r="AF93" i="2"/>
  <c r="AC93" i="2"/>
  <c r="AD93" i="2" s="1"/>
  <c r="X93" i="2"/>
  <c r="U93" i="2"/>
  <c r="R93" i="2"/>
  <c r="O93" i="2"/>
  <c r="P93" i="2" s="1"/>
  <c r="J93" i="2"/>
  <c r="K93" i="2" s="1"/>
  <c r="E93" i="2"/>
  <c r="F93" i="2" s="1"/>
  <c r="AI92" i="2"/>
  <c r="AF92" i="2"/>
  <c r="AC92" i="2"/>
  <c r="AD92" i="2" s="1"/>
  <c r="X92" i="2"/>
  <c r="AG92" i="2" s="1"/>
  <c r="U92" i="2"/>
  <c r="R92" i="2"/>
  <c r="O92" i="2"/>
  <c r="P92" i="2" s="1"/>
  <c r="J92" i="2"/>
  <c r="K92" i="2" s="1"/>
  <c r="E92" i="2"/>
  <c r="F92" i="2" s="1"/>
  <c r="AI91" i="2"/>
  <c r="AF91" i="2"/>
  <c r="AC91" i="2"/>
  <c r="AD91" i="2" s="1"/>
  <c r="X91" i="2"/>
  <c r="U91" i="2"/>
  <c r="R91" i="2"/>
  <c r="P91" i="2"/>
  <c r="O91" i="2"/>
  <c r="J91" i="2"/>
  <c r="E91" i="2"/>
  <c r="F91" i="2" s="1"/>
  <c r="AI90" i="2"/>
  <c r="AF90" i="2"/>
  <c r="AC90" i="2"/>
  <c r="AD90" i="2" s="1"/>
  <c r="X90" i="2"/>
  <c r="AG90" i="2" s="1"/>
  <c r="U90" i="2"/>
  <c r="R90" i="2"/>
  <c r="O90" i="2"/>
  <c r="P90" i="2" s="1"/>
  <c r="J90" i="2"/>
  <c r="K90" i="2" s="1"/>
  <c r="E90" i="2"/>
  <c r="F90" i="2" s="1"/>
  <c r="AI89" i="2"/>
  <c r="AF89" i="2"/>
  <c r="AC89" i="2"/>
  <c r="AD89" i="2" s="1"/>
  <c r="X89" i="2"/>
  <c r="U89" i="2"/>
  <c r="R89" i="2"/>
  <c r="O89" i="2"/>
  <c r="P89" i="2" s="1"/>
  <c r="J89" i="2"/>
  <c r="K89" i="2" s="1"/>
  <c r="E89" i="2"/>
  <c r="F89" i="2" s="1"/>
  <c r="AI88" i="2"/>
  <c r="U88" i="2"/>
  <c r="M88" i="2"/>
  <c r="O88" i="2" s="1"/>
  <c r="P88" i="2" s="1"/>
  <c r="Q87" i="2" s="1"/>
  <c r="Q85" i="2" s="1"/>
  <c r="H88" i="2"/>
  <c r="J88" i="2" s="1"/>
  <c r="S88" i="2" s="1"/>
  <c r="C88" i="2"/>
  <c r="E88" i="2" s="1"/>
  <c r="F88" i="2" s="1"/>
  <c r="G87" i="2" s="1"/>
  <c r="G85" i="2" s="1"/>
  <c r="AH87" i="2"/>
  <c r="AG87" i="2"/>
  <c r="AF87" i="2"/>
  <c r="T87" i="2"/>
  <c r="S87" i="2"/>
  <c r="R87" i="2"/>
  <c r="AI86" i="2"/>
  <c r="U86" i="2"/>
  <c r="AF85" i="2"/>
  <c r="R85" i="2"/>
  <c r="AI84" i="2"/>
  <c r="AF84" i="2"/>
  <c r="AC84" i="2"/>
  <c r="AD84" i="2" s="1"/>
  <c r="X84" i="2"/>
  <c r="U84" i="2"/>
  <c r="R84" i="2"/>
  <c r="O84" i="2"/>
  <c r="P84" i="2" s="1"/>
  <c r="J84" i="2"/>
  <c r="E84" i="2"/>
  <c r="F84" i="2" s="1"/>
  <c r="AI83" i="2"/>
  <c r="AG83" i="2"/>
  <c r="AF83" i="2"/>
  <c r="AC83" i="2"/>
  <c r="AD83" i="2" s="1"/>
  <c r="X83" i="2"/>
  <c r="Y83" i="2" s="1"/>
  <c r="U83" i="2"/>
  <c r="R83" i="2"/>
  <c r="O83" i="2"/>
  <c r="P83" i="2" s="1"/>
  <c r="J83" i="2"/>
  <c r="E83" i="2"/>
  <c r="F83" i="2" s="1"/>
  <c r="AI82" i="2"/>
  <c r="AF82" i="2"/>
  <c r="AC82" i="2"/>
  <c r="AD82" i="2" s="1"/>
  <c r="X82" i="2"/>
  <c r="AG82" i="2" s="1"/>
  <c r="U82" i="2"/>
  <c r="R82" i="2"/>
  <c r="O82" i="2"/>
  <c r="P82" i="2" s="1"/>
  <c r="J82" i="2"/>
  <c r="F82" i="2"/>
  <c r="E82" i="2"/>
  <c r="AF81" i="2"/>
  <c r="AC81" i="2"/>
  <c r="AE81" i="2" s="1"/>
  <c r="AD81" i="2" s="1"/>
  <c r="X81" i="2"/>
  <c r="Z81" i="2" s="1"/>
  <c r="R81" i="2"/>
  <c r="O81" i="2"/>
  <c r="Q81" i="2" s="1"/>
  <c r="Q80" i="2" s="1"/>
  <c r="J81" i="2"/>
  <c r="G81" i="2"/>
  <c r="E81" i="2"/>
  <c r="AA80" i="2"/>
  <c r="V80" i="2"/>
  <c r="M80" i="2"/>
  <c r="H80" i="2"/>
  <c r="C80" i="2"/>
  <c r="AI79" i="2"/>
  <c r="AF79" i="2"/>
  <c r="AC79" i="2"/>
  <c r="AD79" i="2" s="1"/>
  <c r="X79" i="2"/>
  <c r="U79" i="2"/>
  <c r="R79" i="2"/>
  <c r="O79" i="2"/>
  <c r="P79" i="2" s="1"/>
  <c r="J79" i="2"/>
  <c r="K79" i="2" s="1"/>
  <c r="E79" i="2"/>
  <c r="F79" i="2" s="1"/>
  <c r="AI78" i="2"/>
  <c r="AF78" i="2"/>
  <c r="AC78" i="2"/>
  <c r="AD78" i="2" s="1"/>
  <c r="X78" i="2"/>
  <c r="U78" i="2"/>
  <c r="R78" i="2"/>
  <c r="O78" i="2"/>
  <c r="P78" i="2" s="1"/>
  <c r="J78" i="2"/>
  <c r="E78" i="2"/>
  <c r="F78" i="2" s="1"/>
  <c r="AI77" i="2"/>
  <c r="AF77" i="2"/>
  <c r="AC77" i="2"/>
  <c r="AD77" i="2" s="1"/>
  <c r="X77" i="2"/>
  <c r="Y77" i="2" s="1"/>
  <c r="U77" i="2"/>
  <c r="R77" i="2"/>
  <c r="O77" i="2"/>
  <c r="P77" i="2" s="1"/>
  <c r="J77" i="2"/>
  <c r="E77" i="2"/>
  <c r="F77" i="2" s="1"/>
  <c r="AI76" i="2"/>
  <c r="AF76" i="2"/>
  <c r="AC76" i="2"/>
  <c r="AD76" i="2" s="1"/>
  <c r="X76" i="2"/>
  <c r="U76" i="2"/>
  <c r="R76" i="2"/>
  <c r="O76" i="2"/>
  <c r="P76" i="2" s="1"/>
  <c r="J76" i="2"/>
  <c r="E76" i="2"/>
  <c r="F76" i="2" s="1"/>
  <c r="AI75" i="2"/>
  <c r="AF75" i="2"/>
  <c r="AC75" i="2"/>
  <c r="AD75" i="2" s="1"/>
  <c r="X75" i="2"/>
  <c r="Y75" i="2" s="1"/>
  <c r="U75" i="2"/>
  <c r="R75" i="2"/>
  <c r="O75" i="2"/>
  <c r="P75" i="2" s="1"/>
  <c r="J75" i="2"/>
  <c r="K75" i="2" s="1"/>
  <c r="E75" i="2"/>
  <c r="F75" i="2" s="1"/>
  <c r="AI74" i="2"/>
  <c r="AF74" i="2"/>
  <c r="AC74" i="2"/>
  <c r="AD74" i="2" s="1"/>
  <c r="X74" i="2"/>
  <c r="U74" i="2"/>
  <c r="R74" i="2"/>
  <c r="O74" i="2"/>
  <c r="P74" i="2" s="1"/>
  <c r="J74" i="2"/>
  <c r="K74" i="2" s="1"/>
  <c r="E74" i="2"/>
  <c r="F74" i="2" s="1"/>
  <c r="AI73" i="2"/>
  <c r="AF73" i="2"/>
  <c r="AC73" i="2"/>
  <c r="AD73" i="2" s="1"/>
  <c r="X73" i="2"/>
  <c r="U73" i="2"/>
  <c r="R73" i="2"/>
  <c r="O73" i="2"/>
  <c r="P73" i="2" s="1"/>
  <c r="J73" i="2"/>
  <c r="E73" i="2"/>
  <c r="F73" i="2" s="1"/>
  <c r="AI72" i="2"/>
  <c r="AF72" i="2"/>
  <c r="AC72" i="2"/>
  <c r="AD72" i="2" s="1"/>
  <c r="X72" i="2"/>
  <c r="Y72" i="2" s="1"/>
  <c r="AH72" i="2" s="1"/>
  <c r="U72" i="2"/>
  <c r="R72" i="2"/>
  <c r="O72" i="2"/>
  <c r="P72" i="2" s="1"/>
  <c r="J72" i="2"/>
  <c r="S72" i="2" s="1"/>
  <c r="E72" i="2"/>
  <c r="F72" i="2" s="1"/>
  <c r="AI71" i="2"/>
  <c r="AF71" i="2"/>
  <c r="AC71" i="2"/>
  <c r="AD71" i="2" s="1"/>
  <c r="X71" i="2"/>
  <c r="U71" i="2"/>
  <c r="R71" i="2"/>
  <c r="O71" i="2"/>
  <c r="P71" i="2" s="1"/>
  <c r="J71" i="2"/>
  <c r="E71" i="2"/>
  <c r="F71" i="2" s="1"/>
  <c r="AI70" i="2"/>
  <c r="AF70" i="2"/>
  <c r="AC70" i="2"/>
  <c r="AD70" i="2" s="1"/>
  <c r="X70" i="2"/>
  <c r="Y70" i="2" s="1"/>
  <c r="U70" i="2"/>
  <c r="R70" i="2"/>
  <c r="O70" i="2"/>
  <c r="P70" i="2" s="1"/>
  <c r="J70" i="2"/>
  <c r="K70" i="2" s="1"/>
  <c r="E70" i="2"/>
  <c r="F70" i="2" s="1"/>
  <c r="AI69" i="2"/>
  <c r="AF69" i="2"/>
  <c r="AC69" i="2"/>
  <c r="AD69" i="2" s="1"/>
  <c r="X69" i="2"/>
  <c r="U69" i="2"/>
  <c r="R69" i="2"/>
  <c r="O69" i="2"/>
  <c r="P69" i="2" s="1"/>
  <c r="J69" i="2"/>
  <c r="E69" i="2"/>
  <c r="F69" i="2" s="1"/>
  <c r="AI68" i="2"/>
  <c r="AF68" i="2"/>
  <c r="AC68" i="2"/>
  <c r="AD68" i="2" s="1"/>
  <c r="X68" i="2"/>
  <c r="U68" i="2"/>
  <c r="R68" i="2"/>
  <c r="O68" i="2"/>
  <c r="P68" i="2" s="1"/>
  <c r="K68" i="2"/>
  <c r="J68" i="2"/>
  <c r="E68" i="2"/>
  <c r="F68" i="2" s="1"/>
  <c r="AI67" i="2"/>
  <c r="AF67" i="2"/>
  <c r="AC67" i="2"/>
  <c r="AD67" i="2" s="1"/>
  <c r="X67" i="2"/>
  <c r="U67" i="2"/>
  <c r="R67" i="2"/>
  <c r="O67" i="2"/>
  <c r="P67" i="2" s="1"/>
  <c r="J67" i="2"/>
  <c r="E67" i="2"/>
  <c r="F67" i="2" s="1"/>
  <c r="AI66" i="2"/>
  <c r="AF66" i="2"/>
  <c r="AC66" i="2"/>
  <c r="AD66" i="2" s="1"/>
  <c r="X66" i="2"/>
  <c r="Y66" i="2" s="1"/>
  <c r="AH66" i="2" s="1"/>
  <c r="U66" i="2"/>
  <c r="R66" i="2"/>
  <c r="O66" i="2"/>
  <c r="P66" i="2" s="1"/>
  <c r="J66" i="2"/>
  <c r="K66" i="2" s="1"/>
  <c r="T66" i="2" s="1"/>
  <c r="E66" i="2"/>
  <c r="F66" i="2" s="1"/>
  <c r="AI65" i="2"/>
  <c r="AF65" i="2"/>
  <c r="AD65" i="2"/>
  <c r="AC65" i="2"/>
  <c r="X65" i="2"/>
  <c r="U65" i="2"/>
  <c r="R65" i="2"/>
  <c r="O65" i="2"/>
  <c r="P65" i="2" s="1"/>
  <c r="J65" i="2"/>
  <c r="E65" i="2"/>
  <c r="F65" i="2" s="1"/>
  <c r="AI64" i="2"/>
  <c r="AF64" i="2"/>
  <c r="AC64" i="2"/>
  <c r="AD64" i="2" s="1"/>
  <c r="X64" i="2"/>
  <c r="Y64" i="2" s="1"/>
  <c r="AH64" i="2" s="1"/>
  <c r="U64" i="2"/>
  <c r="R64" i="2"/>
  <c r="O64" i="2"/>
  <c r="P64" i="2" s="1"/>
  <c r="J64" i="2"/>
  <c r="K64" i="2" s="1"/>
  <c r="T64" i="2" s="1"/>
  <c r="E64" i="2"/>
  <c r="F64" i="2" s="1"/>
  <c r="AI63" i="2"/>
  <c r="AF63" i="2"/>
  <c r="AC63" i="2"/>
  <c r="AD63" i="2" s="1"/>
  <c r="X63" i="2"/>
  <c r="U63" i="2"/>
  <c r="R63" i="2"/>
  <c r="O63" i="2"/>
  <c r="P63" i="2" s="1"/>
  <c r="J63" i="2"/>
  <c r="E63" i="2"/>
  <c r="F63" i="2" s="1"/>
  <c r="AI62" i="2"/>
  <c r="AF62" i="2"/>
  <c r="AC62" i="2"/>
  <c r="AD62" i="2" s="1"/>
  <c r="X62" i="2"/>
  <c r="Y62" i="2" s="1"/>
  <c r="U62" i="2"/>
  <c r="R62" i="2"/>
  <c r="O62" i="2"/>
  <c r="P62" i="2" s="1"/>
  <c r="J62" i="2"/>
  <c r="K62" i="2" s="1"/>
  <c r="E62" i="2"/>
  <c r="F62" i="2" s="1"/>
  <c r="AI61" i="2"/>
  <c r="AF61" i="2"/>
  <c r="AC61" i="2"/>
  <c r="AD61" i="2" s="1"/>
  <c r="X61" i="2"/>
  <c r="AG61" i="2" s="1"/>
  <c r="U61" i="2"/>
  <c r="R61" i="2"/>
  <c r="O61" i="2"/>
  <c r="P61" i="2" s="1"/>
  <c r="J61" i="2"/>
  <c r="S61" i="2" s="1"/>
  <c r="E61" i="2"/>
  <c r="F61" i="2" s="1"/>
  <c r="AI60" i="2"/>
  <c r="AF60" i="2"/>
  <c r="AC60" i="2"/>
  <c r="AD60" i="2" s="1"/>
  <c r="X60" i="2"/>
  <c r="U60" i="2"/>
  <c r="R60" i="2"/>
  <c r="O60" i="2"/>
  <c r="P60" i="2" s="1"/>
  <c r="J60" i="2"/>
  <c r="E60" i="2"/>
  <c r="F60" i="2" s="1"/>
  <c r="AI59" i="2"/>
  <c r="AF59" i="2"/>
  <c r="AC59" i="2"/>
  <c r="AD59" i="2" s="1"/>
  <c r="X59" i="2"/>
  <c r="U59" i="2"/>
  <c r="R59" i="2"/>
  <c r="O59" i="2"/>
  <c r="P59" i="2" s="1"/>
  <c r="J59" i="2"/>
  <c r="E59" i="2"/>
  <c r="F59" i="2" s="1"/>
  <c r="AE58" i="2"/>
  <c r="AA58" i="2"/>
  <c r="Z58" i="2"/>
  <c r="V58" i="2"/>
  <c r="Q58" i="2"/>
  <c r="M58" i="2"/>
  <c r="L58" i="2"/>
  <c r="H58" i="2"/>
  <c r="G58" i="2"/>
  <c r="C58" i="2"/>
  <c r="AI57" i="2"/>
  <c r="AF57" i="2"/>
  <c r="AC57" i="2"/>
  <c r="AD57" i="2" s="1"/>
  <c r="X57" i="2"/>
  <c r="U57" i="2"/>
  <c r="R57" i="2"/>
  <c r="O57" i="2"/>
  <c r="P57" i="2" s="1"/>
  <c r="J57" i="2"/>
  <c r="E57" i="2"/>
  <c r="F57" i="2" s="1"/>
  <c r="AI56" i="2"/>
  <c r="AF56" i="2"/>
  <c r="AC56" i="2"/>
  <c r="AD56" i="2" s="1"/>
  <c r="X56" i="2"/>
  <c r="U56" i="2"/>
  <c r="R56" i="2"/>
  <c r="O56" i="2"/>
  <c r="P56" i="2" s="1"/>
  <c r="J56" i="2"/>
  <c r="K56" i="2" s="1"/>
  <c r="E56" i="2"/>
  <c r="F56" i="2" s="1"/>
  <c r="AI55" i="2"/>
  <c r="AF55" i="2"/>
  <c r="AC55" i="2"/>
  <c r="AD55" i="2" s="1"/>
  <c r="X55" i="2"/>
  <c r="U55" i="2"/>
  <c r="R55" i="2"/>
  <c r="O55" i="2"/>
  <c r="P55" i="2" s="1"/>
  <c r="J55" i="2"/>
  <c r="K55" i="2" s="1"/>
  <c r="E55" i="2"/>
  <c r="F55" i="2" s="1"/>
  <c r="AI54" i="2"/>
  <c r="AF54" i="2"/>
  <c r="AC54" i="2"/>
  <c r="AD54" i="2" s="1"/>
  <c r="X54" i="2"/>
  <c r="AG54" i="2" s="1"/>
  <c r="U54" i="2"/>
  <c r="R54" i="2"/>
  <c r="O54" i="2"/>
  <c r="P54" i="2" s="1"/>
  <c r="J54" i="2"/>
  <c r="E54" i="2"/>
  <c r="F54" i="2" s="1"/>
  <c r="AI53" i="2"/>
  <c r="AF53" i="2"/>
  <c r="AC53" i="2"/>
  <c r="AD53" i="2" s="1"/>
  <c r="X53" i="2"/>
  <c r="U53" i="2"/>
  <c r="R53" i="2"/>
  <c r="O53" i="2"/>
  <c r="P53" i="2" s="1"/>
  <c r="J53" i="2"/>
  <c r="E53" i="2"/>
  <c r="F53" i="2" s="1"/>
  <c r="AI52" i="2"/>
  <c r="AF52" i="2"/>
  <c r="AC52" i="2"/>
  <c r="AD52" i="2" s="1"/>
  <c r="X52" i="2"/>
  <c r="U52" i="2"/>
  <c r="R52" i="2"/>
  <c r="O52" i="2"/>
  <c r="P52" i="2" s="1"/>
  <c r="J52" i="2"/>
  <c r="S52" i="2" s="1"/>
  <c r="E52" i="2"/>
  <c r="F52" i="2" s="1"/>
  <c r="AI51" i="2"/>
  <c r="AF51" i="2"/>
  <c r="AC51" i="2"/>
  <c r="AD51" i="2" s="1"/>
  <c r="X51" i="2"/>
  <c r="AG51" i="2" s="1"/>
  <c r="U51" i="2"/>
  <c r="R51" i="2"/>
  <c r="O51" i="2"/>
  <c r="P51" i="2" s="1"/>
  <c r="J51" i="2"/>
  <c r="K51" i="2" s="1"/>
  <c r="E51" i="2"/>
  <c r="F51" i="2" s="1"/>
  <c r="AI50" i="2"/>
  <c r="AF50" i="2"/>
  <c r="AC50" i="2"/>
  <c r="AD50" i="2" s="1"/>
  <c r="X50" i="2"/>
  <c r="U50" i="2"/>
  <c r="R50" i="2"/>
  <c r="P50" i="2"/>
  <c r="O50" i="2"/>
  <c r="J50" i="2"/>
  <c r="E50" i="2"/>
  <c r="F50" i="2" s="1"/>
  <c r="AI49" i="2"/>
  <c r="AF49" i="2"/>
  <c r="AC49" i="2"/>
  <c r="AD49" i="2" s="1"/>
  <c r="X49" i="2"/>
  <c r="AG49" i="2" s="1"/>
  <c r="U49" i="2"/>
  <c r="R49" i="2"/>
  <c r="O49" i="2"/>
  <c r="P49" i="2" s="1"/>
  <c r="J49" i="2"/>
  <c r="E49" i="2"/>
  <c r="F49" i="2" s="1"/>
  <c r="AI48" i="2"/>
  <c r="AF48" i="2"/>
  <c r="AC48" i="2"/>
  <c r="AD48" i="2" s="1"/>
  <c r="X48" i="2"/>
  <c r="U48" i="2"/>
  <c r="R48" i="2"/>
  <c r="O48" i="2"/>
  <c r="P48" i="2" s="1"/>
  <c r="J48" i="2"/>
  <c r="S48" i="2" s="1"/>
  <c r="E48" i="2"/>
  <c r="F48" i="2" s="1"/>
  <c r="AI47" i="2"/>
  <c r="AF47" i="2"/>
  <c r="AC47" i="2"/>
  <c r="AD47" i="2" s="1"/>
  <c r="X47" i="2"/>
  <c r="U47" i="2"/>
  <c r="R47" i="2"/>
  <c r="O47" i="2"/>
  <c r="P47" i="2" s="1"/>
  <c r="K47" i="2"/>
  <c r="J47" i="2"/>
  <c r="E47" i="2"/>
  <c r="AI46" i="2"/>
  <c r="AF46" i="2"/>
  <c r="AC46" i="2"/>
  <c r="AD46" i="2" s="1"/>
  <c r="X46" i="2"/>
  <c r="AG46" i="2" s="1"/>
  <c r="U46" i="2"/>
  <c r="R46" i="2"/>
  <c r="O46" i="2"/>
  <c r="P46" i="2" s="1"/>
  <c r="J46" i="2"/>
  <c r="S46" i="2" s="1"/>
  <c r="E46" i="2"/>
  <c r="F46" i="2" s="1"/>
  <c r="AI45" i="2"/>
  <c r="AF45" i="2"/>
  <c r="AC45" i="2"/>
  <c r="AD45" i="2" s="1"/>
  <c r="X45" i="2"/>
  <c r="AG45" i="2" s="1"/>
  <c r="U45" i="2"/>
  <c r="R45" i="2"/>
  <c r="O45" i="2"/>
  <c r="P45" i="2" s="1"/>
  <c r="J45" i="2"/>
  <c r="S45" i="2" s="1"/>
  <c r="F45" i="2"/>
  <c r="E45" i="2"/>
  <c r="AI44" i="2"/>
  <c r="AF44" i="2"/>
  <c r="AC44" i="2"/>
  <c r="AD44" i="2" s="1"/>
  <c r="X44" i="2"/>
  <c r="U44" i="2"/>
  <c r="R44" i="2"/>
  <c r="P44" i="2"/>
  <c r="O44" i="2"/>
  <c r="J44" i="2"/>
  <c r="S44" i="2" s="1"/>
  <c r="E44" i="2"/>
  <c r="F44" i="2" s="1"/>
  <c r="AI43" i="2"/>
  <c r="AF43" i="2"/>
  <c r="AC43" i="2"/>
  <c r="AD43" i="2" s="1"/>
  <c r="X43" i="2"/>
  <c r="AG43" i="2" s="1"/>
  <c r="U43" i="2"/>
  <c r="R43" i="2"/>
  <c r="O43" i="2"/>
  <c r="P43" i="2" s="1"/>
  <c r="J43" i="2"/>
  <c r="E43" i="2"/>
  <c r="F43" i="2" s="1"/>
  <c r="AI42" i="2"/>
  <c r="AF42" i="2"/>
  <c r="AC42" i="2"/>
  <c r="AD42" i="2" s="1"/>
  <c r="X42" i="2"/>
  <c r="U42" i="2"/>
  <c r="R42" i="2"/>
  <c r="O42" i="2"/>
  <c r="P42" i="2" s="1"/>
  <c r="J42" i="2"/>
  <c r="E42" i="2"/>
  <c r="F42" i="2" s="1"/>
  <c r="AI41" i="2"/>
  <c r="AF41" i="2"/>
  <c r="AC41" i="2"/>
  <c r="AD41" i="2" s="1"/>
  <c r="X41" i="2"/>
  <c r="U41" i="2"/>
  <c r="R41" i="2"/>
  <c r="O41" i="2"/>
  <c r="P41" i="2" s="1"/>
  <c r="J41" i="2"/>
  <c r="E41" i="2"/>
  <c r="F41" i="2" s="1"/>
  <c r="AI40" i="2"/>
  <c r="AF40" i="2"/>
  <c r="AC40" i="2"/>
  <c r="AD40" i="2" s="1"/>
  <c r="X40" i="2"/>
  <c r="U40" i="2"/>
  <c r="R40" i="2"/>
  <c r="O40" i="2"/>
  <c r="P40" i="2" s="1"/>
  <c r="J40" i="2"/>
  <c r="E40" i="2"/>
  <c r="F40" i="2" s="1"/>
  <c r="AI39" i="2"/>
  <c r="AF39" i="2"/>
  <c r="AC39" i="2"/>
  <c r="AD39" i="2" s="1"/>
  <c r="X39" i="2"/>
  <c r="U39" i="2"/>
  <c r="R39" i="2"/>
  <c r="O39" i="2"/>
  <c r="P39" i="2" s="1"/>
  <c r="J39" i="2"/>
  <c r="E39" i="2"/>
  <c r="F39" i="2" s="1"/>
  <c r="AI38" i="2"/>
  <c r="AI37" i="2" s="1"/>
  <c r="AF38" i="2"/>
  <c r="AC38" i="2"/>
  <c r="AD38" i="2" s="1"/>
  <c r="X38" i="2"/>
  <c r="AG38" i="2" s="1"/>
  <c r="U38" i="2"/>
  <c r="U37" i="2" s="1"/>
  <c r="R38" i="2"/>
  <c r="O38" i="2"/>
  <c r="P38" i="2" s="1"/>
  <c r="J38" i="2"/>
  <c r="S38" i="2" s="1"/>
  <c r="E38" i="2"/>
  <c r="F38" i="2" s="1"/>
  <c r="AE37" i="2"/>
  <c r="AA37" i="2"/>
  <c r="Z37" i="2"/>
  <c r="V37" i="2"/>
  <c r="V35" i="2" s="1"/>
  <c r="Q37" i="2"/>
  <c r="M37" i="2"/>
  <c r="M35" i="2" s="1"/>
  <c r="L37" i="2"/>
  <c r="H37" i="2"/>
  <c r="G37" i="2"/>
  <c r="C37" i="2"/>
  <c r="M34" i="2"/>
  <c r="AA34" i="2" s="1"/>
  <c r="AC34" i="2" s="1"/>
  <c r="H34" i="2"/>
  <c r="V34" i="2" s="1"/>
  <c r="E34" i="2"/>
  <c r="C34" i="2"/>
  <c r="AI33" i="2"/>
  <c r="AA33" i="2"/>
  <c r="AA88" i="2" s="1"/>
  <c r="X33" i="2"/>
  <c r="V33" i="2"/>
  <c r="V88" i="2" s="1"/>
  <c r="U33" i="2"/>
  <c r="R33" i="2"/>
  <c r="O33" i="2"/>
  <c r="P33" i="2" s="1"/>
  <c r="J33" i="2"/>
  <c r="E33" i="2"/>
  <c r="F33" i="2" s="1"/>
  <c r="M32" i="2"/>
  <c r="C32" i="2"/>
  <c r="V31" i="2"/>
  <c r="X31" i="2" s="1"/>
  <c r="Z31" i="2" s="1"/>
  <c r="M31" i="2"/>
  <c r="AA31" i="2" s="1"/>
  <c r="AC31" i="2" s="1"/>
  <c r="AE31" i="2" s="1"/>
  <c r="J31" i="2"/>
  <c r="L31" i="2" s="1"/>
  <c r="E31" i="2"/>
  <c r="G31" i="2" s="1"/>
  <c r="V30" i="2"/>
  <c r="M30" i="2"/>
  <c r="AA30" i="2" s="1"/>
  <c r="AC30" i="2" s="1"/>
  <c r="J30" i="2"/>
  <c r="E30" i="2"/>
  <c r="G30" i="2" s="1"/>
  <c r="AI29" i="2"/>
  <c r="X29" i="2"/>
  <c r="V29" i="2"/>
  <c r="U29" i="2"/>
  <c r="M29" i="2"/>
  <c r="J29" i="2"/>
  <c r="K29" i="2" s="1"/>
  <c r="E29" i="2"/>
  <c r="F29" i="2" s="1"/>
  <c r="AI28" i="2"/>
  <c r="V28" i="2"/>
  <c r="X28" i="2" s="1"/>
  <c r="U28" i="2"/>
  <c r="M28" i="2"/>
  <c r="AA28" i="2" s="1"/>
  <c r="AC28" i="2" s="1"/>
  <c r="AD28" i="2" s="1"/>
  <c r="J28" i="2"/>
  <c r="K28" i="2" s="1"/>
  <c r="E28" i="2"/>
  <c r="F28" i="2" s="1"/>
  <c r="AI27" i="2"/>
  <c r="V27" i="2"/>
  <c r="X27" i="2" s="1"/>
  <c r="Y27" i="2" s="1"/>
  <c r="U27" i="2"/>
  <c r="M27" i="2"/>
  <c r="R27" i="2" s="1"/>
  <c r="J27" i="2"/>
  <c r="E27" i="2"/>
  <c r="F27" i="2" s="1"/>
  <c r="AI26" i="2"/>
  <c r="V26" i="2"/>
  <c r="V24" i="2" s="1"/>
  <c r="U26" i="2"/>
  <c r="M26" i="2"/>
  <c r="AA26" i="2" s="1"/>
  <c r="AC26" i="2" s="1"/>
  <c r="AD26" i="2" s="1"/>
  <c r="J26" i="2"/>
  <c r="K26" i="2" s="1"/>
  <c r="E26" i="2"/>
  <c r="F26" i="2" s="1"/>
  <c r="AI25" i="2"/>
  <c r="V25" i="2"/>
  <c r="X25" i="2" s="1"/>
  <c r="U25" i="2"/>
  <c r="M25" i="2"/>
  <c r="J25" i="2"/>
  <c r="K25" i="2" s="1"/>
  <c r="E25" i="2"/>
  <c r="F25" i="2" s="1"/>
  <c r="H24" i="2"/>
  <c r="C24" i="2"/>
  <c r="AI23" i="2"/>
  <c r="V23" i="2"/>
  <c r="X23" i="2" s="1"/>
  <c r="U23" i="2"/>
  <c r="M23" i="2"/>
  <c r="AA23" i="2" s="1"/>
  <c r="AC23" i="2" s="1"/>
  <c r="AD23" i="2" s="1"/>
  <c r="J23" i="2"/>
  <c r="E23" i="2"/>
  <c r="F23" i="2" s="1"/>
  <c r="AI22" i="2"/>
  <c r="V22" i="2"/>
  <c r="X22" i="2" s="1"/>
  <c r="U22" i="2"/>
  <c r="M22" i="2"/>
  <c r="O22" i="2" s="1"/>
  <c r="P22" i="2" s="1"/>
  <c r="J22" i="2"/>
  <c r="K22" i="2" s="1"/>
  <c r="E22" i="2"/>
  <c r="F22" i="2" s="1"/>
  <c r="AI21" i="2"/>
  <c r="V21" i="2"/>
  <c r="U21" i="2"/>
  <c r="M21" i="2"/>
  <c r="AA21" i="2" s="1"/>
  <c r="AC21" i="2" s="1"/>
  <c r="AD21" i="2" s="1"/>
  <c r="J21" i="2"/>
  <c r="K21" i="2" s="1"/>
  <c r="E21" i="2"/>
  <c r="F21" i="2" s="1"/>
  <c r="AI20" i="2"/>
  <c r="V20" i="2"/>
  <c r="X20" i="2" s="1"/>
  <c r="Y20" i="2" s="1"/>
  <c r="U20" i="2"/>
  <c r="M20" i="2"/>
  <c r="R20" i="2" s="1"/>
  <c r="J20" i="2"/>
  <c r="K20" i="2" s="1"/>
  <c r="E20" i="2"/>
  <c r="F20" i="2" s="1"/>
  <c r="AI19" i="2"/>
  <c r="V19" i="2"/>
  <c r="X19" i="2" s="1"/>
  <c r="Y19" i="2" s="1"/>
  <c r="U19" i="2"/>
  <c r="M19" i="2"/>
  <c r="AA19" i="2" s="1"/>
  <c r="AC19" i="2" s="1"/>
  <c r="J19" i="2"/>
  <c r="K19" i="2" s="1"/>
  <c r="E19" i="2"/>
  <c r="F19" i="2" s="1"/>
  <c r="AI18" i="2"/>
  <c r="V18" i="2"/>
  <c r="U18" i="2"/>
  <c r="M18" i="2"/>
  <c r="O18" i="2" s="1"/>
  <c r="J18" i="2"/>
  <c r="E18" i="2"/>
  <c r="AE16" i="2"/>
  <c r="Z16" i="2"/>
  <c r="Q16" i="2"/>
  <c r="L16" i="2"/>
  <c r="H16" i="2"/>
  <c r="G16" i="2"/>
  <c r="C16" i="2"/>
  <c r="AG93" i="2" l="1"/>
  <c r="S94" i="2"/>
  <c r="K99" i="2"/>
  <c r="AG99" i="2"/>
  <c r="U99" i="2"/>
  <c r="U97" i="2" s="1"/>
  <c r="Y100" i="2"/>
  <c r="AH100" i="2" s="1"/>
  <c r="E32" i="2"/>
  <c r="S33" i="2"/>
  <c r="AG39" i="2"/>
  <c r="S41" i="2"/>
  <c r="AG41" i="2"/>
  <c r="S47" i="2"/>
  <c r="S50" i="2"/>
  <c r="K52" i="2"/>
  <c r="AG52" i="2"/>
  <c r="AG56" i="2"/>
  <c r="U58" i="2"/>
  <c r="AH70" i="2"/>
  <c r="S83" i="2"/>
  <c r="H86" i="2"/>
  <c r="J86" i="2" s="1"/>
  <c r="Y90" i="2"/>
  <c r="AD100" i="2"/>
  <c r="H15" i="2"/>
  <c r="H32" i="2"/>
  <c r="S40" i="2"/>
  <c r="S42" i="2"/>
  <c r="AG42" i="2"/>
  <c r="AG47" i="2"/>
  <c r="S53" i="2"/>
  <c r="AG53" i="2"/>
  <c r="S57" i="2"/>
  <c r="AG57" i="2"/>
  <c r="S60" i="2"/>
  <c r="AG60" i="2"/>
  <c r="AG68" i="2"/>
  <c r="T74" i="2"/>
  <c r="G80" i="2"/>
  <c r="R97" i="2"/>
  <c r="AI100" i="2"/>
  <c r="Q34" i="2"/>
  <c r="Q32" i="2" s="1"/>
  <c r="G34" i="2"/>
  <c r="G32" i="2" s="1"/>
  <c r="O19" i="2"/>
  <c r="P19" i="2" s="1"/>
  <c r="AD37" i="2"/>
  <c r="C15" i="2"/>
  <c r="S18" i="2"/>
  <c r="AI16" i="2"/>
  <c r="S23" i="2"/>
  <c r="R28" i="2"/>
  <c r="J34" i="2"/>
  <c r="AC37" i="2"/>
  <c r="R37" i="2"/>
  <c r="S39" i="2"/>
  <c r="AG40" i="2"/>
  <c r="S43" i="2"/>
  <c r="AG44" i="2"/>
  <c r="K48" i="2"/>
  <c r="S49" i="2"/>
  <c r="AG50" i="2"/>
  <c r="S54" i="2"/>
  <c r="AG55" i="2"/>
  <c r="Y57" i="2"/>
  <c r="S59" i="2"/>
  <c r="AH62" i="2"/>
  <c r="S64" i="2"/>
  <c r="S70" i="2"/>
  <c r="T79" i="2"/>
  <c r="H35" i="2"/>
  <c r="L81" i="2"/>
  <c r="U81" i="2" s="1"/>
  <c r="AF80" i="2"/>
  <c r="C86" i="2"/>
  <c r="E86" i="2" s="1"/>
  <c r="E85" i="2" s="1"/>
  <c r="E80" i="2" s="1"/>
  <c r="F100" i="2"/>
  <c r="S51" i="2"/>
  <c r="G35" i="2"/>
  <c r="S84" i="2"/>
  <c r="O23" i="2"/>
  <c r="P23" i="2" s="1"/>
  <c r="K33" i="2"/>
  <c r="O34" i="2"/>
  <c r="O37" i="2"/>
  <c r="E37" i="2"/>
  <c r="S55" i="2"/>
  <c r="Y68" i="2"/>
  <c r="AH68" i="2" s="1"/>
  <c r="K72" i="2"/>
  <c r="T72" i="2" s="1"/>
  <c r="AI31" i="2"/>
  <c r="R23" i="2"/>
  <c r="F47" i="2"/>
  <c r="F37" i="2" s="1"/>
  <c r="S62" i="2"/>
  <c r="AA35" i="2"/>
  <c r="U100" i="2"/>
  <c r="H101" i="2"/>
  <c r="AG91" i="2"/>
  <c r="S92" i="2"/>
  <c r="S93" i="2"/>
  <c r="O97" i="2"/>
  <c r="S89" i="2"/>
  <c r="S90" i="2"/>
  <c r="AG89" i="2"/>
  <c r="S91" i="2"/>
  <c r="Y92" i="2"/>
  <c r="AH92" i="2" s="1"/>
  <c r="S100" i="2"/>
  <c r="C35" i="2"/>
  <c r="C101" i="2" s="1"/>
  <c r="Y82" i="2"/>
  <c r="AH82" i="2" s="1"/>
  <c r="K83" i="2"/>
  <c r="T83" i="2" s="1"/>
  <c r="R80" i="2"/>
  <c r="Q35" i="2"/>
  <c r="F81" i="2"/>
  <c r="AG84" i="2"/>
  <c r="K38" i="2"/>
  <c r="T38" i="2" s="1"/>
  <c r="K39" i="2"/>
  <c r="T39" i="2" s="1"/>
  <c r="K40" i="2"/>
  <c r="T40" i="2" s="1"/>
  <c r="K41" i="2"/>
  <c r="T41" i="2" s="1"/>
  <c r="K42" i="2"/>
  <c r="T42" i="2" s="1"/>
  <c r="K43" i="2"/>
  <c r="T43" i="2" s="1"/>
  <c r="K44" i="2"/>
  <c r="T44" i="2" s="1"/>
  <c r="Y47" i="2"/>
  <c r="AH47" i="2" s="1"/>
  <c r="Y51" i="2"/>
  <c r="AH51" i="2" s="1"/>
  <c r="Y55" i="2"/>
  <c r="AH55" i="2" s="1"/>
  <c r="S56" i="2"/>
  <c r="AG59" i="2"/>
  <c r="K60" i="2"/>
  <c r="T60" i="2" s="1"/>
  <c r="AI58" i="2"/>
  <c r="K61" i="2"/>
  <c r="T61" i="2" s="1"/>
  <c r="T75" i="2"/>
  <c r="T92" i="2"/>
  <c r="T93" i="2"/>
  <c r="P37" i="2"/>
  <c r="T47" i="2"/>
  <c r="T51" i="2"/>
  <c r="T55" i="2"/>
  <c r="AH57" i="2"/>
  <c r="P58" i="2"/>
  <c r="AD58" i="2"/>
  <c r="T62" i="2"/>
  <c r="T68" i="2"/>
  <c r="T70" i="2"/>
  <c r="AH75" i="2"/>
  <c r="S77" i="2"/>
  <c r="AH77" i="2"/>
  <c r="AG79" i="2"/>
  <c r="T89" i="2"/>
  <c r="Y38" i="2"/>
  <c r="AH38" i="2" s="1"/>
  <c r="Y39" i="2"/>
  <c r="AH39" i="2" s="1"/>
  <c r="Y40" i="2"/>
  <c r="AH40" i="2" s="1"/>
  <c r="Y41" i="2"/>
  <c r="AH41" i="2" s="1"/>
  <c r="Y42" i="2"/>
  <c r="AH42" i="2" s="1"/>
  <c r="Y43" i="2"/>
  <c r="AH43" i="2" s="1"/>
  <c r="Y44" i="2"/>
  <c r="AH44" i="2" s="1"/>
  <c r="Y45" i="2"/>
  <c r="AH45" i="2" s="1"/>
  <c r="AF37" i="2"/>
  <c r="Y49" i="2"/>
  <c r="AH49" i="2" s="1"/>
  <c r="Y53" i="2"/>
  <c r="AH53" i="2" s="1"/>
  <c r="K57" i="2"/>
  <c r="T57" i="2" s="1"/>
  <c r="AG62" i="2"/>
  <c r="AG70" i="2"/>
  <c r="J37" i="2"/>
  <c r="K45" i="2"/>
  <c r="T45" i="2" s="1"/>
  <c r="K46" i="2"/>
  <c r="T46" i="2" s="1"/>
  <c r="X37" i="2"/>
  <c r="K49" i="2"/>
  <c r="T49" i="2" s="1"/>
  <c r="K50" i="2"/>
  <c r="T50" i="2" s="1"/>
  <c r="K53" i="2"/>
  <c r="T53" i="2" s="1"/>
  <c r="K54" i="2"/>
  <c r="T54" i="2" s="1"/>
  <c r="AF58" i="2"/>
  <c r="Y60" i="2"/>
  <c r="AH60" i="2" s="1"/>
  <c r="S75" i="2"/>
  <c r="AA22" i="2"/>
  <c r="AC22" i="2" s="1"/>
  <c r="AD22" i="2" s="1"/>
  <c r="AA27" i="2"/>
  <c r="AC27" i="2" s="1"/>
  <c r="AD27" i="2" s="1"/>
  <c r="AH27" i="2" s="1"/>
  <c r="S22" i="2"/>
  <c r="O26" i="2"/>
  <c r="S26" i="2" s="1"/>
  <c r="AF28" i="2"/>
  <c r="O30" i="2"/>
  <c r="F31" i="2"/>
  <c r="AF30" i="2"/>
  <c r="O31" i="2"/>
  <c r="S31" i="2" s="1"/>
  <c r="U16" i="2"/>
  <c r="R26" i="2"/>
  <c r="AG28" i="2"/>
  <c r="V16" i="2"/>
  <c r="R19" i="2"/>
  <c r="AF21" i="2"/>
  <c r="J24" i="2"/>
  <c r="O28" i="2"/>
  <c r="P28" i="2" s="1"/>
  <c r="T28" i="2" s="1"/>
  <c r="S30" i="2"/>
  <c r="X30" i="2"/>
  <c r="AG30" i="2" s="1"/>
  <c r="T19" i="2"/>
  <c r="AE30" i="2"/>
  <c r="AE24" i="2" s="1"/>
  <c r="AG23" i="2"/>
  <c r="AD19" i="2"/>
  <c r="AH19" i="2" s="1"/>
  <c r="AG19" i="2"/>
  <c r="T20" i="2"/>
  <c r="Y22" i="2"/>
  <c r="K18" i="2"/>
  <c r="AA18" i="2"/>
  <c r="AF18" i="2" s="1"/>
  <c r="S19" i="2"/>
  <c r="AF19" i="2"/>
  <c r="O20" i="2"/>
  <c r="P20" i="2" s="1"/>
  <c r="AA20" i="2"/>
  <c r="X21" i="2"/>
  <c r="R22" i="2"/>
  <c r="F30" i="2"/>
  <c r="F24" i="2" s="1"/>
  <c r="G24" i="2"/>
  <c r="G15" i="2" s="1"/>
  <c r="T22" i="2"/>
  <c r="AF23" i="2"/>
  <c r="AA29" i="2"/>
  <c r="O29" i="2"/>
  <c r="R29" i="2"/>
  <c r="Y29" i="2"/>
  <c r="L30" i="2"/>
  <c r="K30" i="2" s="1"/>
  <c r="X34" i="2"/>
  <c r="X32" i="2" s="1"/>
  <c r="AF34" i="2"/>
  <c r="V32" i="2"/>
  <c r="F18" i="2"/>
  <c r="F16" i="2" s="1"/>
  <c r="E16" i="2"/>
  <c r="P18" i="2"/>
  <c r="S20" i="2"/>
  <c r="O21" i="2"/>
  <c r="O16" i="2" s="1"/>
  <c r="K23" i="2"/>
  <c r="T23" i="2" s="1"/>
  <c r="Y23" i="2"/>
  <c r="AH23" i="2" s="1"/>
  <c r="E24" i="2"/>
  <c r="AF26" i="2"/>
  <c r="X26" i="2"/>
  <c r="Y28" i="2"/>
  <c r="AH28" i="2" s="1"/>
  <c r="Z30" i="2"/>
  <c r="Y30" i="2" s="1"/>
  <c r="AD31" i="2"/>
  <c r="AF31" i="2"/>
  <c r="Y33" i="2"/>
  <c r="F58" i="2"/>
  <c r="M16" i="2"/>
  <c r="J16" i="2"/>
  <c r="R18" i="2"/>
  <c r="X18" i="2"/>
  <c r="R21" i="2"/>
  <c r="M24" i="2"/>
  <c r="AA25" i="2"/>
  <c r="O25" i="2"/>
  <c r="R25" i="2"/>
  <c r="Y25" i="2"/>
  <c r="K27" i="2"/>
  <c r="Q30" i="2"/>
  <c r="P30" i="2" s="1"/>
  <c r="AG31" i="2"/>
  <c r="T33" i="2"/>
  <c r="L34" i="2"/>
  <c r="K34" i="2" s="1"/>
  <c r="P26" i="2"/>
  <c r="T26" i="2" s="1"/>
  <c r="O27" i="2"/>
  <c r="P27" i="2" s="1"/>
  <c r="R30" i="2"/>
  <c r="K31" i="2"/>
  <c r="Y31" i="2"/>
  <c r="AH31" i="2" s="1"/>
  <c r="AF88" i="2"/>
  <c r="X88" i="2"/>
  <c r="V86" i="2"/>
  <c r="AC33" i="2"/>
  <c r="Y46" i="2"/>
  <c r="AH46" i="2" s="1"/>
  <c r="Y50" i="2"/>
  <c r="AH50" i="2" s="1"/>
  <c r="Y54" i="2"/>
  <c r="AH54" i="2" s="1"/>
  <c r="Y61" i="2"/>
  <c r="AH61" i="2" s="1"/>
  <c r="AG64" i="2"/>
  <c r="S66" i="2"/>
  <c r="S67" i="2"/>
  <c r="K67" i="2"/>
  <c r="T67" i="2" s="1"/>
  <c r="AG69" i="2"/>
  <c r="Y69" i="2"/>
  <c r="AH69" i="2" s="1"/>
  <c r="AG72" i="2"/>
  <c r="AG77" i="2"/>
  <c r="AH90" i="2"/>
  <c r="S65" i="2"/>
  <c r="K65" i="2"/>
  <c r="T65" i="2" s="1"/>
  <c r="AG67" i="2"/>
  <c r="Y67" i="2"/>
  <c r="AH67" i="2" s="1"/>
  <c r="S73" i="2"/>
  <c r="K73" i="2"/>
  <c r="T73" i="2" s="1"/>
  <c r="AG75" i="2"/>
  <c r="AG78" i="2"/>
  <c r="Y78" i="2"/>
  <c r="AH78" i="2" s="1"/>
  <c r="F80" i="2"/>
  <c r="F86" i="2"/>
  <c r="F85" i="2" s="1"/>
  <c r="R31" i="2"/>
  <c r="AA32" i="2"/>
  <c r="AF33" i="2"/>
  <c r="R34" i="2"/>
  <c r="R32" i="2" s="1"/>
  <c r="Y48" i="2"/>
  <c r="AH48" i="2" s="1"/>
  <c r="AG48" i="2"/>
  <c r="Y52" i="2"/>
  <c r="AH52" i="2" s="1"/>
  <c r="Y56" i="2"/>
  <c r="AH56" i="2" s="1"/>
  <c r="X58" i="2"/>
  <c r="AC58" i="2"/>
  <c r="R58" i="2"/>
  <c r="Y59" i="2"/>
  <c r="S63" i="2"/>
  <c r="K63" i="2"/>
  <c r="T63" i="2" s="1"/>
  <c r="AG65" i="2"/>
  <c r="Y65" i="2"/>
  <c r="AH65" i="2" s="1"/>
  <c r="S71" i="2"/>
  <c r="K71" i="2"/>
  <c r="T71" i="2" s="1"/>
  <c r="AG73" i="2"/>
  <c r="Y73" i="2"/>
  <c r="AH73" i="2" s="1"/>
  <c r="S76" i="2"/>
  <c r="K76" i="2"/>
  <c r="T76" i="2" s="1"/>
  <c r="P81" i="2"/>
  <c r="S81" i="2"/>
  <c r="AI81" i="2"/>
  <c r="S82" i="2"/>
  <c r="K82" i="2"/>
  <c r="AH83" i="2"/>
  <c r="T90" i="2"/>
  <c r="AA86" i="2"/>
  <c r="AC86" i="2" s="1"/>
  <c r="AC88" i="2"/>
  <c r="AD88" i="2" s="1"/>
  <c r="AE87" i="2" s="1"/>
  <c r="AE85" i="2" s="1"/>
  <c r="AE80" i="2" s="1"/>
  <c r="AE35" i="2" s="1"/>
  <c r="T48" i="2"/>
  <c r="T52" i="2"/>
  <c r="T56" i="2"/>
  <c r="E58" i="2"/>
  <c r="J58" i="2"/>
  <c r="O58" i="2"/>
  <c r="K59" i="2"/>
  <c r="AG63" i="2"/>
  <c r="Y63" i="2"/>
  <c r="AH63" i="2" s="1"/>
  <c r="AG66" i="2"/>
  <c r="S68" i="2"/>
  <c r="S69" i="2"/>
  <c r="K69" i="2"/>
  <c r="T69" i="2" s="1"/>
  <c r="AG71" i="2"/>
  <c r="Y71" i="2"/>
  <c r="AH71" i="2" s="1"/>
  <c r="S79" i="2"/>
  <c r="S74" i="2"/>
  <c r="AG76" i="2"/>
  <c r="Y76" i="2"/>
  <c r="AH76" i="2" s="1"/>
  <c r="K77" i="2"/>
  <c r="T77" i="2" s="1"/>
  <c r="Y79" i="2"/>
  <c r="AH79" i="2" s="1"/>
  <c r="AG81" i="2"/>
  <c r="K84" i="2"/>
  <c r="T84" i="2" s="1"/>
  <c r="M86" i="2"/>
  <c r="K88" i="2"/>
  <c r="Y89" i="2"/>
  <c r="AH89" i="2" s="1"/>
  <c r="Y93" i="2"/>
  <c r="AH93" i="2" s="1"/>
  <c r="AG95" i="2"/>
  <c r="Y95" i="2"/>
  <c r="AH95" i="2" s="1"/>
  <c r="P96" i="2"/>
  <c r="T96" i="2" s="1"/>
  <c r="S96" i="2"/>
  <c r="AD94" i="2"/>
  <c r="AH94" i="2" s="1"/>
  <c r="AG94" i="2"/>
  <c r="S98" i="2"/>
  <c r="K98" i="2"/>
  <c r="J97" i="2"/>
  <c r="Y91" i="2"/>
  <c r="AH91" i="2" s="1"/>
  <c r="AD96" i="2"/>
  <c r="AH96" i="2" s="1"/>
  <c r="AG96" i="2"/>
  <c r="AG98" i="2"/>
  <c r="AG97" i="2" s="1"/>
  <c r="Y98" i="2"/>
  <c r="X97" i="2"/>
  <c r="Z97" i="2"/>
  <c r="AG74" i="2"/>
  <c r="Y74" i="2"/>
  <c r="AH74" i="2" s="1"/>
  <c r="S78" i="2"/>
  <c r="K78" i="2"/>
  <c r="T78" i="2" s="1"/>
  <c r="Y81" i="2"/>
  <c r="Y84" i="2"/>
  <c r="AH84" i="2" s="1"/>
  <c r="J85" i="2"/>
  <c r="K86" i="2"/>
  <c r="R88" i="2"/>
  <c r="K91" i="2"/>
  <c r="T91" i="2" s="1"/>
  <c r="P94" i="2"/>
  <c r="T94" i="2" s="1"/>
  <c r="S95" i="2"/>
  <c r="K95" i="2"/>
  <c r="T95" i="2" s="1"/>
  <c r="E97" i="2"/>
  <c r="G99" i="2"/>
  <c r="G97" i="2" s="1"/>
  <c r="Q97" i="2"/>
  <c r="P99" i="2"/>
  <c r="P97" i="2" s="1"/>
  <c r="AC97" i="2"/>
  <c r="AE99" i="2"/>
  <c r="AE97" i="2" s="1"/>
  <c r="S99" i="2"/>
  <c r="Y99" i="2"/>
  <c r="P100" i="2"/>
  <c r="K100" i="2"/>
  <c r="AG100" i="2"/>
  <c r="AG27" i="2" l="1"/>
  <c r="AG22" i="2"/>
  <c r="F34" i="2"/>
  <c r="F32" i="2" s="1"/>
  <c r="F15" i="2" s="1"/>
  <c r="AG37" i="2"/>
  <c r="AF27" i="2"/>
  <c r="AF35" i="2"/>
  <c r="S37" i="2"/>
  <c r="T37" i="2"/>
  <c r="AF22" i="2"/>
  <c r="AG58" i="2"/>
  <c r="E35" i="2"/>
  <c r="R35" i="2"/>
  <c r="M15" i="2"/>
  <c r="M101" i="2" s="1"/>
  <c r="S28" i="2"/>
  <c r="V15" i="2"/>
  <c r="V101" i="2" s="1"/>
  <c r="P34" i="2"/>
  <c r="P32" i="2" s="1"/>
  <c r="O32" i="2"/>
  <c r="K81" i="2"/>
  <c r="T81" i="2" s="1"/>
  <c r="AH22" i="2"/>
  <c r="S34" i="2"/>
  <c r="S32" i="2" s="1"/>
  <c r="J32" i="2"/>
  <c r="J15" i="2" s="1"/>
  <c r="AD99" i="2"/>
  <c r="AD97" i="2" s="1"/>
  <c r="AI99" i="2"/>
  <c r="AI97" i="2" s="1"/>
  <c r="AH37" i="2"/>
  <c r="K37" i="2"/>
  <c r="S58" i="2"/>
  <c r="F35" i="2"/>
  <c r="T27" i="2"/>
  <c r="Q31" i="2"/>
  <c r="U31" i="2" s="1"/>
  <c r="AF16" i="2"/>
  <c r="S97" i="2"/>
  <c r="T100" i="2"/>
  <c r="AH81" i="2"/>
  <c r="T99" i="2"/>
  <c r="T88" i="2"/>
  <c r="L87" i="2"/>
  <c r="T59" i="2"/>
  <c r="T58" i="2" s="1"/>
  <c r="K58" i="2"/>
  <c r="AD86" i="2"/>
  <c r="AD85" i="2" s="1"/>
  <c r="AD80" i="2" s="1"/>
  <c r="AD35" i="2" s="1"/>
  <c r="AC85" i="2"/>
  <c r="AC80" i="2" s="1"/>
  <c r="AC35" i="2" s="1"/>
  <c r="AF32" i="2"/>
  <c r="Y37" i="2"/>
  <c r="AF86" i="2"/>
  <c r="X86" i="2"/>
  <c r="U34" i="2"/>
  <c r="U32" i="2" s="1"/>
  <c r="L32" i="2"/>
  <c r="S27" i="2"/>
  <c r="R24" i="2"/>
  <c r="AG34" i="2"/>
  <c r="T18" i="2"/>
  <c r="K16" i="2"/>
  <c r="AD30" i="2"/>
  <c r="AH30" i="2" s="1"/>
  <c r="K85" i="2"/>
  <c r="O86" i="2"/>
  <c r="R86" i="2"/>
  <c r="Y88" i="2"/>
  <c r="AG88" i="2"/>
  <c r="P25" i="2"/>
  <c r="S25" i="2"/>
  <c r="O24" i="2"/>
  <c r="Z34" i="2"/>
  <c r="T30" i="2"/>
  <c r="G101" i="2"/>
  <c r="J80" i="2"/>
  <c r="J35" i="2" s="1"/>
  <c r="AH98" i="2"/>
  <c r="Y97" i="2"/>
  <c r="T98" i="2"/>
  <c r="K97" i="2"/>
  <c r="K32" i="2"/>
  <c r="AF25" i="2"/>
  <c r="AC25" i="2"/>
  <c r="AA24" i="2"/>
  <c r="Y18" i="2"/>
  <c r="X16" i="2"/>
  <c r="AG18" i="2"/>
  <c r="K24" i="2"/>
  <c r="P21" i="2"/>
  <c r="T21" i="2" s="1"/>
  <c r="S21" i="2"/>
  <c r="S16" i="2" s="1"/>
  <c r="E15" i="2"/>
  <c r="E101" i="2" s="1"/>
  <c r="U30" i="2"/>
  <c r="L24" i="2"/>
  <c r="P29" i="2"/>
  <c r="T29" i="2" s="1"/>
  <c r="S29" i="2"/>
  <c r="AG21" i="2"/>
  <c r="Y21" i="2"/>
  <c r="AH21" i="2" s="1"/>
  <c r="F99" i="2"/>
  <c r="F97" i="2" s="1"/>
  <c r="T82" i="2"/>
  <c r="AH59" i="2"/>
  <c r="AH58" i="2" s="1"/>
  <c r="Y58" i="2"/>
  <c r="AC32" i="2"/>
  <c r="AD33" i="2"/>
  <c r="AH33" i="2" s="1"/>
  <c r="R16" i="2"/>
  <c r="AG33" i="2"/>
  <c r="AI30" i="2"/>
  <c r="AI24" i="2" s="1"/>
  <c r="Z24" i="2"/>
  <c r="Y26" i="2"/>
  <c r="AH26" i="2" s="1"/>
  <c r="AG26" i="2"/>
  <c r="X24" i="2"/>
  <c r="AF29" i="2"/>
  <c r="AC29" i="2"/>
  <c r="AC20" i="2"/>
  <c r="AF20" i="2"/>
  <c r="AC18" i="2"/>
  <c r="AA16" i="2"/>
  <c r="L15" i="2" l="1"/>
  <c r="K80" i="2"/>
  <c r="K35" i="2" s="1"/>
  <c r="U24" i="2"/>
  <c r="U15" i="2" s="1"/>
  <c r="O15" i="2"/>
  <c r="R15" i="2"/>
  <c r="R101" i="2" s="1"/>
  <c r="Q24" i="2"/>
  <c r="Q15" i="2" s="1"/>
  <c r="Q101" i="2" s="1"/>
  <c r="J101" i="2"/>
  <c r="AG32" i="2"/>
  <c r="T34" i="2"/>
  <c r="T32" i="2" s="1"/>
  <c r="AH99" i="2"/>
  <c r="AH97" i="2"/>
  <c r="AA15" i="2"/>
  <c r="AA101" i="2" s="1"/>
  <c r="S24" i="2"/>
  <c r="S15" i="2" s="1"/>
  <c r="P31" i="2"/>
  <c r="T31" i="2" s="1"/>
  <c r="Z32" i="2"/>
  <c r="Z15" i="2" s="1"/>
  <c r="X15" i="2"/>
  <c r="O85" i="2"/>
  <c r="P86" i="2"/>
  <c r="S86" i="2"/>
  <c r="Y16" i="2"/>
  <c r="K15" i="2"/>
  <c r="AD20" i="2"/>
  <c r="AH20" i="2" s="1"/>
  <c r="AG20" i="2"/>
  <c r="AG16" i="2" s="1"/>
  <c r="F101" i="2"/>
  <c r="Y24" i="2"/>
  <c r="T97" i="2"/>
  <c r="P16" i="2"/>
  <c r="Z87" i="2"/>
  <c r="AH88" i="2"/>
  <c r="T16" i="2"/>
  <c r="Y86" i="2"/>
  <c r="X85" i="2"/>
  <c r="AG86" i="2"/>
  <c r="AC24" i="2"/>
  <c r="AD25" i="2"/>
  <c r="AG25" i="2"/>
  <c r="Y34" i="2"/>
  <c r="U87" i="2"/>
  <c r="L85" i="2"/>
  <c r="T25" i="2"/>
  <c r="AD29" i="2"/>
  <c r="AH29" i="2" s="1"/>
  <c r="AG29" i="2"/>
  <c r="AE34" i="2"/>
  <c r="AI34" i="2" s="1"/>
  <c r="AI32" i="2" s="1"/>
  <c r="AI15" i="2" s="1"/>
  <c r="AC16" i="2"/>
  <c r="AD18" i="2"/>
  <c r="AF24" i="2"/>
  <c r="AF15" i="2" s="1"/>
  <c r="AF101" i="2" s="1"/>
  <c r="P24" i="2" l="1"/>
  <c r="K101" i="2"/>
  <c r="T24" i="2"/>
  <c r="T15" i="2" s="1"/>
  <c r="AD16" i="2"/>
  <c r="Y85" i="2"/>
  <c r="AH86" i="2"/>
  <c r="AI87" i="2"/>
  <c r="Z85" i="2"/>
  <c r="Y32" i="2"/>
  <c r="Y15" i="2" s="1"/>
  <c r="P15" i="2"/>
  <c r="AH18" i="2"/>
  <c r="AH16" i="2" s="1"/>
  <c r="AC15" i="2"/>
  <c r="AC101" i="2" s="1"/>
  <c r="AG24" i="2"/>
  <c r="AG15" i="2" s="1"/>
  <c r="P85" i="2"/>
  <c r="T86" i="2"/>
  <c r="AE32" i="2"/>
  <c r="AE15" i="2" s="1"/>
  <c r="AE101" i="2" s="1"/>
  <c r="AD34" i="2"/>
  <c r="AD32" i="2" s="1"/>
  <c r="U85" i="2"/>
  <c r="U80" i="2" s="1"/>
  <c r="U35" i="2" s="1"/>
  <c r="U101" i="2" s="1"/>
  <c r="L80" i="2"/>
  <c r="L35" i="2" s="1"/>
  <c r="L101" i="2" s="1"/>
  <c r="AD24" i="2"/>
  <c r="AH25" i="2"/>
  <c r="AH24" i="2" s="1"/>
  <c r="AG85" i="2"/>
  <c r="AG80" i="2" s="1"/>
  <c r="AG35" i="2" s="1"/>
  <c r="X80" i="2"/>
  <c r="X35" i="2" s="1"/>
  <c r="X101" i="2" s="1"/>
  <c r="O80" i="2"/>
  <c r="O35" i="2" s="1"/>
  <c r="O101" i="2" s="1"/>
  <c r="S85" i="2"/>
  <c r="S80" i="2" s="1"/>
  <c r="S35" i="2" s="1"/>
  <c r="S101" i="2" s="1"/>
  <c r="AH34" i="2" l="1"/>
  <c r="AH32" i="2" s="1"/>
  <c r="AH15" i="2"/>
  <c r="AD15" i="2"/>
  <c r="AD101" i="2" s="1"/>
  <c r="P80" i="2"/>
  <c r="P35" i="2" s="1"/>
  <c r="T85" i="2"/>
  <c r="T80" i="2" s="1"/>
  <c r="T35" i="2" s="1"/>
  <c r="T101" i="2" s="1"/>
  <c r="AH85" i="2"/>
  <c r="AH80" i="2" s="1"/>
  <c r="AH35" i="2" s="1"/>
  <c r="AH101" i="2" s="1"/>
  <c r="Y80" i="2"/>
  <c r="Y35" i="2" s="1"/>
  <c r="Y101" i="2" s="1"/>
  <c r="P101" i="2"/>
  <c r="AG101" i="2"/>
  <c r="AI85" i="2"/>
  <c r="AI80" i="2" s="1"/>
  <c r="AI35" i="2" s="1"/>
  <c r="AI101" i="2" s="1"/>
  <c r="Z80" i="2"/>
  <c r="Z35" i="2" s="1"/>
  <c r="Z101" i="2" s="1"/>
</calcChain>
</file>

<file path=xl/sharedStrings.xml><?xml version="1.0" encoding="utf-8"?>
<sst xmlns="http://schemas.openxmlformats.org/spreadsheetml/2006/main" count="212" uniqueCount="184">
  <si>
    <t>Приложение № 4</t>
  </si>
  <si>
    <t>к постановлению администрации</t>
  </si>
  <si>
    <t>города Благовещенска</t>
  </si>
  <si>
    <t>от ___________________ № ______</t>
  </si>
  <si>
    <t xml:space="preserve">Объемы потребления услуги в сфере обращения с твердыми коммунальными отходами </t>
  </si>
  <si>
    <t>муниципальными учреждениями, финансируемыми из городского бюджета, на 2023 год и плановый период 2024 и 2025 годов</t>
  </si>
  <si>
    <t>№</t>
  </si>
  <si>
    <t>Потребители</t>
  </si>
  <si>
    <t>План на 2023 год</t>
  </si>
  <si>
    <t>План на 1 полугодие 2024 года</t>
  </si>
  <si>
    <t>План на 2 полугодие 2024 года</t>
  </si>
  <si>
    <t>План на 2024 год</t>
  </si>
  <si>
    <t>План на 1 полугодие 2025 года</t>
  </si>
  <si>
    <t>План на 2 полугодие 2025 года</t>
  </si>
  <si>
    <t>План на 2025 год</t>
  </si>
  <si>
    <t>куб.м</t>
  </si>
  <si>
    <t xml:space="preserve">тариф </t>
  </si>
  <si>
    <t>тыс.руб.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</si>
  <si>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</si>
  <si>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</si>
  <si>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</si>
  <si>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1.</t>
  </si>
  <si>
    <t>Культура всего:</t>
  </si>
  <si>
    <t>1.1.</t>
  </si>
  <si>
    <t>Образовательные  учреждения всего:</t>
  </si>
  <si>
    <t>в том числе:</t>
  </si>
  <si>
    <t>1.1.1.</t>
  </si>
  <si>
    <t>МБУДО "Центральная детская школа искусств"</t>
  </si>
  <si>
    <t>1.1.2.</t>
  </si>
  <si>
    <t>МБУДО "Музыкальная школа"</t>
  </si>
  <si>
    <t>1.1.3.</t>
  </si>
  <si>
    <t>МБУДО "Художественная школа"</t>
  </si>
  <si>
    <t>1.1.4.</t>
  </si>
  <si>
    <t>МБУДО "Школа искусств с.Белогорье"</t>
  </si>
  <si>
    <t>1.2.</t>
  </si>
  <si>
    <t>МБУК "Муниципальная информационная библиотечная система"</t>
  </si>
  <si>
    <t>1.3.</t>
  </si>
  <si>
    <t>МБУК "Городской Дом культуры"</t>
  </si>
  <si>
    <t>1.4.</t>
  </si>
  <si>
    <t>МАУК "Общественно-культурный центр", в том чи сле:</t>
  </si>
  <si>
    <t>1.4.1.</t>
  </si>
  <si>
    <t>ул. Ленина, 100</t>
  </si>
  <si>
    <t>1.4.2.</t>
  </si>
  <si>
    <t>ул. Институтская, 3</t>
  </si>
  <si>
    <t>1.4.3.</t>
  </si>
  <si>
    <t>Парк Дружбы</t>
  </si>
  <si>
    <t>1.4.4.</t>
  </si>
  <si>
    <t>ул. Чаковского, 191</t>
  </si>
  <si>
    <t>1.4.5.</t>
  </si>
  <si>
    <t>ул. Кузенчная, 210</t>
  </si>
  <si>
    <t>1.4.6.</t>
  </si>
  <si>
    <t>ул. Калинина, 82/2</t>
  </si>
  <si>
    <t>1.4.7.</t>
  </si>
  <si>
    <t>Лагерь им. Гагарина (ул. Чайковского, 305)</t>
  </si>
  <si>
    <t>1.5.</t>
  </si>
  <si>
    <t>возмещение МАОУ ДО ЦЭВД  (управление образования) по договору № 337.2022 от 13.01.2023</t>
  </si>
  <si>
    <t>2.</t>
  </si>
  <si>
    <t>Образование всего:</t>
  </si>
  <si>
    <t>в т.ч.:</t>
  </si>
  <si>
    <t>2.1.</t>
  </si>
  <si>
    <t>Дошкольное образование:</t>
  </si>
  <si>
    <t>2.1.1.</t>
  </si>
  <si>
    <t>МАДОУ "ДС №3 г. Благовещенска"</t>
  </si>
  <si>
    <t>2.1.2.</t>
  </si>
  <si>
    <t xml:space="preserve">МАДОУ ДСЦРР №4 г.Благовещенска </t>
  </si>
  <si>
    <t>2.1.3.</t>
  </si>
  <si>
    <t>МАДОУ "ДС №5 г. Благовещенска"</t>
  </si>
  <si>
    <t>2.1.4.</t>
  </si>
  <si>
    <t>МАДОУ "ДС №14 г. Благовещенска"</t>
  </si>
  <si>
    <t>2.1.5.</t>
  </si>
  <si>
    <t>МАДОУ "ДС №15 г. Благовещенска"</t>
  </si>
  <si>
    <t>2.1.6.</t>
  </si>
  <si>
    <t>МАДОУ "ДС №19 г. Благовещенска"</t>
  </si>
  <si>
    <t>2.1.7.</t>
  </si>
  <si>
    <t>МАДОУ "ДС №28 г. Благовещенска"</t>
  </si>
  <si>
    <t>2.1.8.</t>
  </si>
  <si>
    <t>МАДОУ "ДС №32 г. Благовещенска"</t>
  </si>
  <si>
    <t>2.1.9.</t>
  </si>
  <si>
    <t>МАДОУ "ДС №35 г. Благовещенска"</t>
  </si>
  <si>
    <t>2.1.10.</t>
  </si>
  <si>
    <t>МАДОУ "ДС №40 г. Благовещенска"</t>
  </si>
  <si>
    <t>2.1.11.</t>
  </si>
  <si>
    <t>МАДОУ "ДС №47 г. Благовещенска"</t>
  </si>
  <si>
    <t>2.1.12.</t>
  </si>
  <si>
    <t>МАДОУ "ДС №49 г. Благовещенска"</t>
  </si>
  <si>
    <t>2.1.13.</t>
  </si>
  <si>
    <t>МАДОУ "ДС №50 г. Благовещенска"</t>
  </si>
  <si>
    <t>2.1.14.</t>
  </si>
  <si>
    <t>МАДОУ "ДС №55 г. Благовещенска"</t>
  </si>
  <si>
    <t>2.1.15.</t>
  </si>
  <si>
    <t>МАДОУ "ДС №60 г. Благовещенска"</t>
  </si>
  <si>
    <t>2.1.16.</t>
  </si>
  <si>
    <t>МАДОУ "ДС №67 г. Благовещенска"</t>
  </si>
  <si>
    <t>2.1.17.</t>
  </si>
  <si>
    <t>МАДОУ ДС- ЦРР №68 г. Благовещенска</t>
  </si>
  <si>
    <t>2.1.18.</t>
  </si>
  <si>
    <t>МАОУ "Школа № 23 г.Благовещенска" (ДС 22, 69)</t>
  </si>
  <si>
    <t>2.1.19.</t>
  </si>
  <si>
    <t>МАОУ "Школа № 24 г.Благовещенска" (ДС 45)</t>
  </si>
  <si>
    <t>2.1.20.</t>
  </si>
  <si>
    <t>МАОУ "Прогимназия г.Благовещенска"</t>
  </si>
  <si>
    <t>2.2.</t>
  </si>
  <si>
    <t>Общее образование всего:</t>
  </si>
  <si>
    <t>2.2.1.</t>
  </si>
  <si>
    <t>МАОУ "Гимназия №1 г.Благовещенска"</t>
  </si>
  <si>
    <t>2.2.2.</t>
  </si>
  <si>
    <t>МАОУ "Школа № 2 г. Благовещенска"</t>
  </si>
  <si>
    <t>2.2.3.</t>
  </si>
  <si>
    <t>МАОУ "Алексеевская гимназия г. Благовещенска"</t>
  </si>
  <si>
    <t>2.2.4.</t>
  </si>
  <si>
    <t>МАОУ "Школа № 5 г. Благовещенска"</t>
  </si>
  <si>
    <t>2.2.5.</t>
  </si>
  <si>
    <t>МАОУ "Лицей № 6 г. Благовещенска"</t>
  </si>
  <si>
    <t>2.2.6.</t>
  </si>
  <si>
    <t>МАОУ "Школа № 10 г. Благовещенска"</t>
  </si>
  <si>
    <t>2.2.7.</t>
  </si>
  <si>
    <t>МОАУ "Лицей № 11 г. Благовещенска"</t>
  </si>
  <si>
    <t>2.2.8.</t>
  </si>
  <si>
    <t>МАОУ "Школа № 12 г. Благовещенска"</t>
  </si>
  <si>
    <t>2.2.9.</t>
  </si>
  <si>
    <t>МАОУ "Школа № 13 г. Благовещенска"</t>
  </si>
  <si>
    <t>2.2.10.</t>
  </si>
  <si>
    <t>МАОУ "Школа № 14 г. Благовещенска"</t>
  </si>
  <si>
    <t>2.2.11.</t>
  </si>
  <si>
    <t>МАОУ "Школа № 15 г. Благовещенска"</t>
  </si>
  <si>
    <t>2.2.12.</t>
  </si>
  <si>
    <t>МАОУ "Школа № 16 г. Благовещенска им. Героя Советского Союза летчика-космонавта А.А.Леонова"</t>
  </si>
  <si>
    <t>2.2.13.</t>
  </si>
  <si>
    <t>МАОУ "Школа № 17 г. Благовещенска"</t>
  </si>
  <si>
    <t>2.2.14.</t>
  </si>
  <si>
    <t xml:space="preserve">МАОУ "Школа № 22 г. Благовещенска" </t>
  </si>
  <si>
    <t>2.2.15.</t>
  </si>
  <si>
    <t>МАОУ "Школа № 23 г. Благовещенска"</t>
  </si>
  <si>
    <t>2.2.16.</t>
  </si>
  <si>
    <t>МАОУ "Школа № 24 г. Благовещенска"</t>
  </si>
  <si>
    <t>2.2.17.</t>
  </si>
  <si>
    <t>МАОУ "Гимназия №25 г.Благовещенска им.Героя России А.Иванова"</t>
  </si>
  <si>
    <t>2.2.18.</t>
  </si>
  <si>
    <t>МАОУ "Школа № 26 г. Благовещенска"</t>
  </si>
  <si>
    <t>2.2.19.</t>
  </si>
  <si>
    <t>МАОУ "Школа № 27 г. Благовещенска"</t>
  </si>
  <si>
    <t>2.2.20.</t>
  </si>
  <si>
    <t>МАОУ "Школа № 28 г. Благовещенска"</t>
  </si>
  <si>
    <t>2.2.21.</t>
  </si>
  <si>
    <t xml:space="preserve">МАОУ "Школа на 1500 мест в 406 квартале г.Благовещенска" </t>
  </si>
  <si>
    <t>2.3.</t>
  </si>
  <si>
    <t>Учреждения дополнительного образования всего:</t>
  </si>
  <si>
    <t>2.3.1.</t>
  </si>
  <si>
    <t xml:space="preserve">МАОУ ДО "СШ № 1 г.Благовещенска" </t>
  </si>
  <si>
    <t>2.3.2.</t>
  </si>
  <si>
    <t xml:space="preserve">МАОУ ДО "СШ № 3 г.Благовещенска" </t>
  </si>
  <si>
    <t>2.3.3.</t>
  </si>
  <si>
    <t xml:space="preserve">МАОУ ДО "СШ № 5 г.Благовещенска" </t>
  </si>
  <si>
    <t>2.3.4.</t>
  </si>
  <si>
    <t xml:space="preserve">МАОУ ДО "СШ № 7 г.Благовещенска" </t>
  </si>
  <si>
    <t>2.3.5.</t>
  </si>
  <si>
    <t>МАОУ ДО ЦЭВД г.Благовещенска, в том числе:</t>
  </si>
  <si>
    <t>возмещение МАОУ ДО ЦЭВД  по договору № 337.2022 от 13.01.2023</t>
  </si>
  <si>
    <t>2.3.6.</t>
  </si>
  <si>
    <t>МАОУ "Лицей № 6 г. Благовещенска" (УДО)</t>
  </si>
  <si>
    <t>2.3.7.</t>
  </si>
  <si>
    <t>МАОУ "Школа № 16 г. Благовещенска" (УДО)</t>
  </si>
  <si>
    <t>2.3.8.</t>
  </si>
  <si>
    <t>МАОУ "Школа № 12 г. Благовещенска" (УДО)</t>
  </si>
  <si>
    <t>3.</t>
  </si>
  <si>
    <t>МУ "Городское управление капитального строительства"</t>
  </si>
  <si>
    <t>4.</t>
  </si>
  <si>
    <t>МКУ "Эксплуатационно-хозяйственная служба"</t>
  </si>
  <si>
    <t>5.</t>
  </si>
  <si>
    <t xml:space="preserve">МКУ "Управление по делам ГОЧС" </t>
  </si>
  <si>
    <t>6.</t>
  </si>
  <si>
    <t>МБУ ЦРМ и ОИ "Выбор"</t>
  </si>
  <si>
    <t>7.</t>
  </si>
  <si>
    <t>МУ СОК "Юность"</t>
  </si>
  <si>
    <t>8.</t>
  </si>
  <si>
    <t>МУ "Информационное агентство Город"</t>
  </si>
  <si>
    <t>ул. Пионерская, 31</t>
  </si>
  <si>
    <t>ул. Октябрьская, 217</t>
  </si>
  <si>
    <t>9.</t>
  </si>
  <si>
    <t>МАУ "Спортивная школа "Центр боевых искусств"</t>
  </si>
  <si>
    <t>ИТОГО:</t>
  </si>
  <si>
    <t>МАУ ДО "Детская хореографическая школа "Ровесники"</t>
  </si>
  <si>
    <t>МАУ ДО "Детская хореографическая школа "Ровесники" (управление культуры)</t>
  </si>
  <si>
    <t>МАОУ ДО ЦЭВД г.Благовещенска (за исключением объемов потребления МАУ ДО "Детская хореографическая школа "Ровесники")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</si>
</sst>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2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2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/>
    </xf>
    <xf numFmtId="4" fontId="6" fillId="0" borderId="0" xfId="0" applyNumberFormat="1" applyFont="1" applyFill="1"/>
    <xf numFmtId="4" fontId="2" fillId="0" borderId="0" xfId="0" applyNumberFormat="1" applyFont="1" applyFill="1"/>
    <xf numFmtId="9" fontId="6" fillId="0" borderId="1" xfId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48;&#1052;&#1048;&#1058;&#1067;%20&#1085;&#1072;%202023-2025%20&#1075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пло"/>
      <sheetName val="Электроэн."/>
      <sheetName val="Вода"/>
      <sheetName val="ТКО"/>
      <sheetName val="Топливо"/>
      <sheetName val="Лист1"/>
    </sheetNames>
    <sheetDataSet>
      <sheetData sheetId="0">
        <row r="85">
          <cell r="E85">
            <v>1035.3867766000001</v>
          </cell>
          <cell r="F85">
            <v>1035.3867766000001</v>
          </cell>
          <cell r="G85"/>
        </row>
      </sheetData>
      <sheetData sheetId="1">
        <row r="94">
          <cell r="E94">
            <v>384.42900000000003</v>
          </cell>
          <cell r="F94">
            <v>384.42900000000003</v>
          </cell>
          <cell r="G94"/>
        </row>
      </sheetData>
      <sheetData sheetId="2">
        <row r="351">
          <cell r="E351">
            <v>32.715273499999995</v>
          </cell>
          <cell r="F351">
            <v>32.715273499999995</v>
          </cell>
          <cell r="G351">
            <v>0</v>
          </cell>
        </row>
      </sheetData>
      <sheetData sheetId="3">
        <row r="88">
          <cell r="E88">
            <v>9.6762903999999992</v>
          </cell>
          <cell r="F88">
            <v>9.6762903999999992</v>
          </cell>
          <cell r="G88"/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7"/>
  <sheetViews>
    <sheetView tabSelected="1" topLeftCell="A87" zoomScale="80" zoomScaleNormal="80" workbookViewId="0">
      <selection activeCell="E101" sqref="E101"/>
    </sheetView>
  </sheetViews>
  <sheetFormatPr defaultColWidth="9.109375" defaultRowHeight="15.6" x14ac:dyDescent="0.3"/>
  <cols>
    <col min="1" max="1" width="7.5546875" style="1" customWidth="1"/>
    <col min="2" max="2" width="29.5546875" style="2" customWidth="1"/>
    <col min="3" max="3" width="10.33203125" style="2" customWidth="1"/>
    <col min="4" max="4" width="9.109375" style="2" customWidth="1"/>
    <col min="5" max="5" width="13.88671875" style="2" customWidth="1"/>
    <col min="6" max="6" width="10.44140625" style="2" customWidth="1"/>
    <col min="7" max="7" width="8.6640625" style="2" customWidth="1"/>
    <col min="8" max="8" width="10.33203125" style="2" hidden="1" customWidth="1"/>
    <col min="9" max="9" width="11.33203125" style="2" hidden="1" customWidth="1"/>
    <col min="10" max="11" width="10.33203125" style="2" hidden="1" customWidth="1"/>
    <col min="12" max="12" width="9.44140625" style="2" hidden="1" customWidth="1"/>
    <col min="13" max="13" width="10.33203125" style="2" hidden="1" customWidth="1"/>
    <col min="14" max="14" width="11.33203125" style="2" hidden="1" customWidth="1"/>
    <col min="15" max="16" width="10.33203125" style="2" hidden="1" customWidth="1"/>
    <col min="17" max="17" width="9.44140625" style="2" hidden="1" customWidth="1"/>
    <col min="18" max="18" width="10.33203125" style="2" bestFit="1" customWidth="1"/>
    <col min="19" max="20" width="11.44140625" style="2" bestFit="1" customWidth="1"/>
    <col min="21" max="21" width="9.44140625" style="2" bestFit="1" customWidth="1"/>
    <col min="22" max="22" width="10.33203125" style="2" hidden="1" customWidth="1"/>
    <col min="23" max="23" width="11.33203125" style="2" hidden="1" customWidth="1"/>
    <col min="24" max="25" width="10.33203125" style="2" hidden="1" customWidth="1"/>
    <col min="26" max="26" width="8.88671875" style="2" hidden="1" customWidth="1"/>
    <col min="27" max="27" width="10.33203125" style="2" hidden="1" customWidth="1"/>
    <col min="28" max="28" width="11.33203125" style="2" hidden="1" customWidth="1"/>
    <col min="29" max="30" width="10.33203125" style="2" hidden="1" customWidth="1"/>
    <col min="31" max="31" width="9.44140625" style="2" hidden="1" customWidth="1"/>
    <col min="32" max="32" width="10.33203125" style="2" bestFit="1" customWidth="1"/>
    <col min="33" max="33" width="11.44140625" style="2" bestFit="1" customWidth="1"/>
    <col min="34" max="34" width="11.109375" style="2" customWidth="1"/>
    <col min="35" max="35" width="9.33203125" style="2" customWidth="1"/>
    <col min="36" max="16384" width="9.109375" style="2"/>
  </cols>
  <sheetData>
    <row r="1" spans="1:35" x14ac:dyDescent="0.3">
      <c r="AI1" s="3" t="s">
        <v>0</v>
      </c>
    </row>
    <row r="2" spans="1:35" x14ac:dyDescent="0.3">
      <c r="AI2" s="3" t="s">
        <v>1</v>
      </c>
    </row>
    <row r="3" spans="1:35" x14ac:dyDescent="0.3">
      <c r="AI3" s="3" t="s">
        <v>2</v>
      </c>
    </row>
    <row r="4" spans="1:35" x14ac:dyDescent="0.3">
      <c r="AI4" s="3" t="s">
        <v>3</v>
      </c>
    </row>
    <row r="7" spans="1:35" s="5" customFormat="1" ht="18" x14ac:dyDescent="0.35">
      <c r="A7" s="4"/>
    </row>
    <row r="8" spans="1:35" s="5" customFormat="1" ht="18" hidden="1" x14ac:dyDescent="0.3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9" spans="1:35" s="5" customFormat="1" ht="18" hidden="1" x14ac:dyDescent="0.35">
      <c r="A9" s="39" t="s">
        <v>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</row>
    <row r="10" spans="1:35" hidden="1" x14ac:dyDescent="0.3"/>
    <row r="11" spans="1:35" s="6" customFormat="1" hidden="1" x14ac:dyDescent="0.3">
      <c r="A11" s="40" t="s">
        <v>6</v>
      </c>
      <c r="B11" s="41" t="s">
        <v>7</v>
      </c>
      <c r="C11" s="44" t="s">
        <v>8</v>
      </c>
      <c r="D11" s="45"/>
      <c r="E11" s="45"/>
      <c r="F11" s="45"/>
      <c r="G11" s="46"/>
      <c r="H11" s="37" t="s">
        <v>9</v>
      </c>
      <c r="I11" s="37"/>
      <c r="J11" s="37"/>
      <c r="K11" s="37"/>
      <c r="L11" s="37"/>
      <c r="M11" s="37" t="s">
        <v>10</v>
      </c>
      <c r="N11" s="37"/>
      <c r="O11" s="37"/>
      <c r="P11" s="37"/>
      <c r="Q11" s="37"/>
      <c r="R11" s="37" t="s">
        <v>11</v>
      </c>
      <c r="S11" s="37"/>
      <c r="T11" s="37"/>
      <c r="U11" s="37"/>
      <c r="V11" s="37" t="s">
        <v>12</v>
      </c>
      <c r="W11" s="37"/>
      <c r="X11" s="37"/>
      <c r="Y11" s="37"/>
      <c r="Z11" s="37"/>
      <c r="AA11" s="37" t="s">
        <v>13</v>
      </c>
      <c r="AB11" s="37"/>
      <c r="AC11" s="37"/>
      <c r="AD11" s="37"/>
      <c r="AE11" s="37"/>
      <c r="AF11" s="37" t="s">
        <v>14</v>
      </c>
      <c r="AG11" s="37"/>
      <c r="AH11" s="37"/>
      <c r="AI11" s="37"/>
    </row>
    <row r="12" spans="1:35" s="6" customFormat="1" hidden="1" x14ac:dyDescent="0.3">
      <c r="A12" s="40"/>
      <c r="B12" s="42"/>
      <c r="C12" s="47"/>
      <c r="D12" s="48"/>
      <c r="E12" s="48"/>
      <c r="F12" s="48"/>
      <c r="G12" s="49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</row>
    <row r="13" spans="1:35" s="6" customFormat="1" ht="140.4" hidden="1" x14ac:dyDescent="0.3">
      <c r="A13" s="40"/>
      <c r="B13" s="43"/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15</v>
      </c>
      <c r="I13" s="7" t="s">
        <v>16</v>
      </c>
      <c r="J13" s="7" t="s">
        <v>17</v>
      </c>
      <c r="K13" s="7" t="s">
        <v>18</v>
      </c>
      <c r="L13" s="7" t="s">
        <v>19</v>
      </c>
      <c r="M13" s="7" t="s">
        <v>15</v>
      </c>
      <c r="N13" s="7" t="s">
        <v>20</v>
      </c>
      <c r="O13" s="7" t="s">
        <v>17</v>
      </c>
      <c r="P13" s="7" t="s">
        <v>18</v>
      </c>
      <c r="Q13" s="7" t="s">
        <v>19</v>
      </c>
      <c r="R13" s="7" t="s">
        <v>15</v>
      </c>
      <c r="S13" s="7" t="s">
        <v>17</v>
      </c>
      <c r="T13" s="7" t="s">
        <v>18</v>
      </c>
      <c r="U13" s="7" t="s">
        <v>19</v>
      </c>
      <c r="V13" s="7" t="s">
        <v>15</v>
      </c>
      <c r="W13" s="7" t="s">
        <v>16</v>
      </c>
      <c r="X13" s="7" t="s">
        <v>17</v>
      </c>
      <c r="Y13" s="7" t="s">
        <v>18</v>
      </c>
      <c r="Z13" s="7" t="s">
        <v>19</v>
      </c>
      <c r="AA13" s="7" t="s">
        <v>15</v>
      </c>
      <c r="AB13" s="7" t="s">
        <v>20</v>
      </c>
      <c r="AC13" s="7" t="s">
        <v>17</v>
      </c>
      <c r="AD13" s="7" t="s">
        <v>18</v>
      </c>
      <c r="AE13" s="7" t="s">
        <v>19</v>
      </c>
      <c r="AF13" s="7" t="s">
        <v>15</v>
      </c>
      <c r="AG13" s="7" t="s">
        <v>17</v>
      </c>
      <c r="AH13" s="7" t="s">
        <v>18</v>
      </c>
      <c r="AI13" s="7" t="s">
        <v>19</v>
      </c>
    </row>
    <row r="14" spans="1:35" hidden="1" x14ac:dyDescent="0.3">
      <c r="A14" s="8">
        <v>1</v>
      </c>
      <c r="B14" s="9">
        <v>2</v>
      </c>
      <c r="C14" s="10">
        <v>3</v>
      </c>
      <c r="D14" s="10">
        <v>4</v>
      </c>
      <c r="E14" s="10">
        <v>5</v>
      </c>
      <c r="F14" s="10"/>
      <c r="G14" s="7"/>
      <c r="H14" s="10"/>
      <c r="I14" s="10"/>
      <c r="J14" s="10"/>
      <c r="K14" s="10"/>
      <c r="L14" s="7"/>
      <c r="M14" s="10"/>
      <c r="N14" s="10"/>
      <c r="O14" s="10"/>
      <c r="P14" s="10"/>
      <c r="Q14" s="7"/>
      <c r="R14" s="10">
        <v>13</v>
      </c>
      <c r="S14" s="10">
        <v>14</v>
      </c>
      <c r="T14" s="10">
        <v>15</v>
      </c>
      <c r="U14" s="7">
        <v>16</v>
      </c>
      <c r="V14" s="10"/>
      <c r="W14" s="10"/>
      <c r="X14" s="10"/>
      <c r="Y14" s="10"/>
      <c r="Z14" s="7"/>
      <c r="AA14" s="10"/>
      <c r="AB14" s="10"/>
      <c r="AC14" s="10"/>
      <c r="AD14" s="10"/>
      <c r="AE14" s="7"/>
      <c r="AF14" s="10">
        <v>17</v>
      </c>
      <c r="AG14" s="10">
        <v>18</v>
      </c>
      <c r="AH14" s="10">
        <v>19</v>
      </c>
      <c r="AI14" s="7">
        <v>20</v>
      </c>
    </row>
    <row r="15" spans="1:35" s="14" customFormat="1" x14ac:dyDescent="0.3">
      <c r="A15" s="11" t="s">
        <v>21</v>
      </c>
      <c r="B15" s="12" t="s">
        <v>22</v>
      </c>
      <c r="C15" s="13">
        <f>C16+C22+C23+C24+C32</f>
        <v>2327.46</v>
      </c>
      <c r="D15" s="13"/>
      <c r="E15" s="13">
        <f t="shared" ref="E15:H15" si="0">E16+E22+E23+E24+E32</f>
        <v>1157.3062103999998</v>
      </c>
      <c r="F15" s="13">
        <f t="shared" si="0"/>
        <v>1058.3355607999999</v>
      </c>
      <c r="G15" s="13">
        <f t="shared" si="0"/>
        <v>98.970649600000002</v>
      </c>
      <c r="H15" s="13">
        <f t="shared" si="0"/>
        <v>1090.7399999999998</v>
      </c>
      <c r="I15" s="13"/>
      <c r="J15" s="13">
        <f t="shared" ref="J15:M15" si="1">J16+J22+J23+J24+J32</f>
        <v>542.35955760000002</v>
      </c>
      <c r="K15" s="13">
        <f t="shared" si="1"/>
        <v>497.37922720000006</v>
      </c>
      <c r="L15" s="13">
        <f t="shared" si="1"/>
        <v>44.9803304</v>
      </c>
      <c r="M15" s="13">
        <f t="shared" si="1"/>
        <v>1236.72</v>
      </c>
      <c r="N15" s="13"/>
      <c r="O15" s="13">
        <f t="shared" ref="O15:V15" si="2">O16+O22+O23+O24+O32</f>
        <v>643.84879920000003</v>
      </c>
      <c r="P15" s="13">
        <f t="shared" si="2"/>
        <v>587.32096539999998</v>
      </c>
      <c r="Q15" s="13">
        <f t="shared" si="2"/>
        <v>56.52783380000001</v>
      </c>
      <c r="R15" s="13">
        <f t="shared" si="2"/>
        <v>2327.46</v>
      </c>
      <c r="S15" s="13">
        <f t="shared" si="2"/>
        <v>1186.2083567999998</v>
      </c>
      <c r="T15" s="13">
        <f t="shared" si="2"/>
        <v>1084.7001925999998</v>
      </c>
      <c r="U15" s="13">
        <f t="shared" si="2"/>
        <v>101.50816420000001</v>
      </c>
      <c r="V15" s="13">
        <f t="shared" si="2"/>
        <v>1090.7399999999998</v>
      </c>
      <c r="W15" s="13"/>
      <c r="X15" s="13">
        <f t="shared" ref="X15:AA15" si="3">X16+X22+X23+X24+X32</f>
        <v>567.85015139999996</v>
      </c>
      <c r="Y15" s="13">
        <f t="shared" si="3"/>
        <v>520.75577080000005</v>
      </c>
      <c r="Z15" s="13">
        <f t="shared" si="3"/>
        <v>47.094380600000001</v>
      </c>
      <c r="AA15" s="13">
        <f t="shared" si="3"/>
        <v>1236.72</v>
      </c>
      <c r="AB15" s="13"/>
      <c r="AC15" s="13">
        <f t="shared" ref="AC15:AI15" si="4">AC16+AC22+AC23+AC24+AC32</f>
        <v>669.59730960000002</v>
      </c>
      <c r="AD15" s="13">
        <f t="shared" si="4"/>
        <v>610.80884019999996</v>
      </c>
      <c r="AE15" s="13">
        <f t="shared" si="4"/>
        <v>58.78846939999999</v>
      </c>
      <c r="AF15" s="13">
        <f t="shared" si="4"/>
        <v>2327.46</v>
      </c>
      <c r="AG15" s="13">
        <f t="shared" si="4"/>
        <v>1237.447461</v>
      </c>
      <c r="AH15" s="13">
        <f t="shared" si="4"/>
        <v>1131.5646109999998</v>
      </c>
      <c r="AI15" s="13">
        <f t="shared" si="4"/>
        <v>105.88284999999999</v>
      </c>
    </row>
    <row r="16" spans="1:35" s="14" customFormat="1" ht="31.2" x14ac:dyDescent="0.3">
      <c r="A16" s="11" t="s">
        <v>23</v>
      </c>
      <c r="B16" s="12" t="s">
        <v>24</v>
      </c>
      <c r="C16" s="13">
        <f t="shared" ref="C16" si="5">SUM(C18:C21)</f>
        <v>191.55</v>
      </c>
      <c r="D16" s="13"/>
      <c r="E16" s="13">
        <f t="shared" ref="E16:AI16" si="6">SUM(E18:E21)</f>
        <v>95.246322000000006</v>
      </c>
      <c r="F16" s="13">
        <f t="shared" si="6"/>
        <v>95.246322000000006</v>
      </c>
      <c r="G16" s="13">
        <f t="shared" si="6"/>
        <v>0</v>
      </c>
      <c r="H16" s="13">
        <f t="shared" si="6"/>
        <v>95.77</v>
      </c>
      <c r="I16" s="13"/>
      <c r="J16" s="13">
        <f t="shared" si="6"/>
        <v>47.620674800000003</v>
      </c>
      <c r="K16" s="13">
        <f t="shared" si="6"/>
        <v>47.620674800000003</v>
      </c>
      <c r="L16" s="13">
        <f t="shared" si="6"/>
        <v>0</v>
      </c>
      <c r="M16" s="13">
        <f t="shared" si="6"/>
        <v>95.78</v>
      </c>
      <c r="N16" s="13"/>
      <c r="O16" s="13">
        <f t="shared" si="6"/>
        <v>49.8640258</v>
      </c>
      <c r="P16" s="13">
        <f t="shared" si="6"/>
        <v>49.8640258</v>
      </c>
      <c r="Q16" s="13">
        <f t="shared" si="6"/>
        <v>0</v>
      </c>
      <c r="R16" s="13">
        <f t="shared" si="6"/>
        <v>191.55</v>
      </c>
      <c r="S16" s="13">
        <f t="shared" si="6"/>
        <v>97.484700600000011</v>
      </c>
      <c r="T16" s="13">
        <f t="shared" si="6"/>
        <v>97.484700600000011</v>
      </c>
      <c r="U16" s="13">
        <f t="shared" si="6"/>
        <v>0</v>
      </c>
      <c r="V16" s="13">
        <f t="shared" si="6"/>
        <v>95.77</v>
      </c>
      <c r="W16" s="13"/>
      <c r="X16" s="13">
        <f t="shared" si="6"/>
        <v>49.858819700000005</v>
      </c>
      <c r="Y16" s="13">
        <f t="shared" si="6"/>
        <v>49.858819700000005</v>
      </c>
      <c r="Z16" s="13">
        <f t="shared" si="6"/>
        <v>0</v>
      </c>
      <c r="AA16" s="13">
        <f t="shared" si="6"/>
        <v>95.78</v>
      </c>
      <c r="AB16" s="13"/>
      <c r="AC16" s="13">
        <f t="shared" si="6"/>
        <v>51.858165400000004</v>
      </c>
      <c r="AD16" s="13">
        <f t="shared" si="6"/>
        <v>51.858165400000004</v>
      </c>
      <c r="AE16" s="13">
        <f t="shared" si="6"/>
        <v>0</v>
      </c>
      <c r="AF16" s="13">
        <f t="shared" si="6"/>
        <v>191.55</v>
      </c>
      <c r="AG16" s="13">
        <f t="shared" si="6"/>
        <v>101.71698509999999</v>
      </c>
      <c r="AH16" s="13">
        <f t="shared" si="6"/>
        <v>101.71698509999999</v>
      </c>
      <c r="AI16" s="13">
        <f t="shared" si="6"/>
        <v>0</v>
      </c>
    </row>
    <row r="17" spans="1:35" x14ac:dyDescent="0.3">
      <c r="A17" s="15"/>
      <c r="B17" s="16" t="s">
        <v>25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</row>
    <row r="18" spans="1:35" ht="31.2" x14ac:dyDescent="0.3">
      <c r="A18" s="15" t="s">
        <v>26</v>
      </c>
      <c r="B18" s="18" t="s">
        <v>27</v>
      </c>
      <c r="C18" s="17">
        <v>39</v>
      </c>
      <c r="D18" s="17">
        <v>497.24</v>
      </c>
      <c r="E18" s="17">
        <f>C18*D18/1000</f>
        <v>19.39236</v>
      </c>
      <c r="F18" s="17">
        <f>E18-G18</f>
        <v>19.39236</v>
      </c>
      <c r="G18" s="17">
        <v>0</v>
      </c>
      <c r="H18" s="17">
        <v>19.5</v>
      </c>
      <c r="I18" s="17">
        <v>497.24</v>
      </c>
      <c r="J18" s="17">
        <f>H18*I18/1000</f>
        <v>9.69618</v>
      </c>
      <c r="K18" s="17">
        <f t="shared" ref="K18:K31" si="7">J18-L18</f>
        <v>9.69618</v>
      </c>
      <c r="L18" s="17">
        <v>0</v>
      </c>
      <c r="M18" s="17">
        <f>C18-H18</f>
        <v>19.5</v>
      </c>
      <c r="N18" s="17">
        <v>520.61</v>
      </c>
      <c r="O18" s="17">
        <f>M18*N18/1000</f>
        <v>10.151895</v>
      </c>
      <c r="P18" s="17">
        <f t="shared" ref="P18:P31" si="8">O18-Q18</f>
        <v>10.151895</v>
      </c>
      <c r="Q18" s="17">
        <v>0</v>
      </c>
      <c r="R18" s="17">
        <f t="shared" ref="R18:R23" si="9">H18+M18</f>
        <v>39</v>
      </c>
      <c r="S18" s="17">
        <f t="shared" ref="S18:U23" si="10">J18+O18</f>
        <v>19.848075000000001</v>
      </c>
      <c r="T18" s="17">
        <f t="shared" si="10"/>
        <v>19.848075000000001</v>
      </c>
      <c r="U18" s="17">
        <f t="shared" si="10"/>
        <v>0</v>
      </c>
      <c r="V18" s="17">
        <f>H18</f>
        <v>19.5</v>
      </c>
      <c r="W18" s="17">
        <v>520.61</v>
      </c>
      <c r="X18" s="17">
        <f>V18*W18/1000</f>
        <v>10.151895</v>
      </c>
      <c r="Y18" s="17">
        <f>X18-Z18</f>
        <v>10.151895</v>
      </c>
      <c r="Z18" s="17">
        <v>0</v>
      </c>
      <c r="AA18" s="17">
        <f>M18</f>
        <v>19.5</v>
      </c>
      <c r="AB18" s="17">
        <v>541.42999999999995</v>
      </c>
      <c r="AC18" s="17">
        <f>AA18*AB18/1000</f>
        <v>10.557884999999999</v>
      </c>
      <c r="AD18" s="17">
        <f t="shared" ref="AD18:AD31" si="11">AC18-AE18</f>
        <v>10.557884999999999</v>
      </c>
      <c r="AE18" s="17">
        <v>0</v>
      </c>
      <c r="AF18" s="17">
        <f t="shared" ref="AF18:AF23" si="12">V18+AA18</f>
        <v>39</v>
      </c>
      <c r="AG18" s="17">
        <f t="shared" ref="AG18:AI23" si="13">X18+AC18</f>
        <v>20.709779999999999</v>
      </c>
      <c r="AH18" s="17">
        <f t="shared" si="13"/>
        <v>20.709779999999999</v>
      </c>
      <c r="AI18" s="17">
        <f t="shared" si="13"/>
        <v>0</v>
      </c>
    </row>
    <row r="19" spans="1:35" ht="31.2" x14ac:dyDescent="0.3">
      <c r="A19" s="15" t="s">
        <v>28</v>
      </c>
      <c r="B19" s="18" t="s">
        <v>29</v>
      </c>
      <c r="C19" s="17">
        <v>54.89</v>
      </c>
      <c r="D19" s="17">
        <v>497.24</v>
      </c>
      <c r="E19" s="17">
        <f t="shared" ref="E19:E21" si="14">C19*D19/1000</f>
        <v>27.293503600000001</v>
      </c>
      <c r="F19" s="17">
        <f t="shared" ref="F19:F21" si="15">E19-G19</f>
        <v>27.293503600000001</v>
      </c>
      <c r="G19" s="17">
        <v>0</v>
      </c>
      <c r="H19" s="17">
        <v>27.44</v>
      </c>
      <c r="I19" s="17">
        <v>497.24</v>
      </c>
      <c r="J19" s="17">
        <f t="shared" ref="J19:J21" si="16">H19*I19/1000</f>
        <v>13.644265600000001</v>
      </c>
      <c r="K19" s="17">
        <f t="shared" si="7"/>
        <v>13.644265600000001</v>
      </c>
      <c r="L19" s="17">
        <v>0</v>
      </c>
      <c r="M19" s="17">
        <f t="shared" ref="M19:M31" si="17">C19-H19</f>
        <v>27.45</v>
      </c>
      <c r="N19" s="17">
        <v>520.61</v>
      </c>
      <c r="O19" s="17">
        <f t="shared" ref="O19:O23" si="18">M19*N19/1000</f>
        <v>14.290744500000001</v>
      </c>
      <c r="P19" s="17">
        <f t="shared" si="8"/>
        <v>14.290744500000001</v>
      </c>
      <c r="Q19" s="17">
        <v>0</v>
      </c>
      <c r="R19" s="17">
        <f t="shared" si="9"/>
        <v>54.89</v>
      </c>
      <c r="S19" s="17">
        <f t="shared" si="10"/>
        <v>27.9350101</v>
      </c>
      <c r="T19" s="17">
        <f t="shared" si="10"/>
        <v>27.9350101</v>
      </c>
      <c r="U19" s="17">
        <f t="shared" si="10"/>
        <v>0</v>
      </c>
      <c r="V19" s="17">
        <f t="shared" ref="V19:V31" si="19">H19</f>
        <v>27.44</v>
      </c>
      <c r="W19" s="17">
        <v>520.61</v>
      </c>
      <c r="X19" s="17">
        <f t="shared" ref="X19:X21" si="20">V19*W19/1000</f>
        <v>14.285538400000002</v>
      </c>
      <c r="Y19" s="17">
        <f t="shared" ref="Y19:Y21" si="21">X19-Z19</f>
        <v>14.285538400000002</v>
      </c>
      <c r="Z19" s="17">
        <v>0</v>
      </c>
      <c r="AA19" s="17">
        <f t="shared" ref="AA19:AA31" si="22">M19</f>
        <v>27.45</v>
      </c>
      <c r="AB19" s="17">
        <v>541.42999999999995</v>
      </c>
      <c r="AC19" s="17">
        <f t="shared" ref="AC19:AC23" si="23">AA19*AB19/1000</f>
        <v>14.8622535</v>
      </c>
      <c r="AD19" s="17">
        <f t="shared" si="11"/>
        <v>14.8622535</v>
      </c>
      <c r="AE19" s="17">
        <v>0</v>
      </c>
      <c r="AF19" s="17">
        <f t="shared" si="12"/>
        <v>54.89</v>
      </c>
      <c r="AG19" s="17">
        <f t="shared" si="13"/>
        <v>29.147791900000001</v>
      </c>
      <c r="AH19" s="17">
        <f t="shared" si="13"/>
        <v>29.147791900000001</v>
      </c>
      <c r="AI19" s="17">
        <f t="shared" si="13"/>
        <v>0</v>
      </c>
    </row>
    <row r="20" spans="1:35" ht="31.2" x14ac:dyDescent="0.3">
      <c r="A20" s="15" t="s">
        <v>30</v>
      </c>
      <c r="B20" s="18" t="s">
        <v>31</v>
      </c>
      <c r="C20" s="17">
        <v>88.66</v>
      </c>
      <c r="D20" s="17">
        <v>497.24</v>
      </c>
      <c r="E20" s="17">
        <f t="shared" si="14"/>
        <v>44.085298399999999</v>
      </c>
      <c r="F20" s="17">
        <f t="shared" si="15"/>
        <v>44.085298399999999</v>
      </c>
      <c r="G20" s="17">
        <v>0</v>
      </c>
      <c r="H20" s="17">
        <v>44.33</v>
      </c>
      <c r="I20" s="17">
        <v>497.24</v>
      </c>
      <c r="J20" s="17">
        <f t="shared" si="16"/>
        <v>22.0426492</v>
      </c>
      <c r="K20" s="17">
        <f t="shared" si="7"/>
        <v>22.0426492</v>
      </c>
      <c r="L20" s="17">
        <v>0</v>
      </c>
      <c r="M20" s="17">
        <f t="shared" si="17"/>
        <v>44.33</v>
      </c>
      <c r="N20" s="17">
        <v>520.61</v>
      </c>
      <c r="O20" s="17">
        <f t="shared" si="18"/>
        <v>23.078641300000001</v>
      </c>
      <c r="P20" s="17">
        <f t="shared" si="8"/>
        <v>23.078641300000001</v>
      </c>
      <c r="Q20" s="17">
        <v>0</v>
      </c>
      <c r="R20" s="17">
        <f t="shared" si="9"/>
        <v>88.66</v>
      </c>
      <c r="S20" s="17">
        <f t="shared" si="10"/>
        <v>45.121290500000001</v>
      </c>
      <c r="T20" s="17">
        <f t="shared" si="10"/>
        <v>45.121290500000001</v>
      </c>
      <c r="U20" s="17">
        <f t="shared" si="10"/>
        <v>0</v>
      </c>
      <c r="V20" s="17">
        <f t="shared" si="19"/>
        <v>44.33</v>
      </c>
      <c r="W20" s="17">
        <v>520.61</v>
      </c>
      <c r="X20" s="17">
        <f t="shared" si="20"/>
        <v>23.078641300000001</v>
      </c>
      <c r="Y20" s="17">
        <f t="shared" si="21"/>
        <v>23.078641300000001</v>
      </c>
      <c r="Z20" s="17">
        <v>0</v>
      </c>
      <c r="AA20" s="17">
        <f t="shared" si="22"/>
        <v>44.33</v>
      </c>
      <c r="AB20" s="17">
        <v>541.42999999999995</v>
      </c>
      <c r="AC20" s="17">
        <f t="shared" si="23"/>
        <v>24.001591899999998</v>
      </c>
      <c r="AD20" s="17">
        <f t="shared" si="11"/>
        <v>24.001591899999998</v>
      </c>
      <c r="AE20" s="17">
        <v>0</v>
      </c>
      <c r="AF20" s="17">
        <f t="shared" si="12"/>
        <v>88.66</v>
      </c>
      <c r="AG20" s="17">
        <f t="shared" si="13"/>
        <v>47.080233199999995</v>
      </c>
      <c r="AH20" s="17">
        <f t="shared" si="13"/>
        <v>47.080233199999995</v>
      </c>
      <c r="AI20" s="17">
        <f t="shared" si="13"/>
        <v>0</v>
      </c>
    </row>
    <row r="21" spans="1:35" ht="31.2" x14ac:dyDescent="0.3">
      <c r="A21" s="15" t="s">
        <v>32</v>
      </c>
      <c r="B21" s="18" t="s">
        <v>33</v>
      </c>
      <c r="C21" s="17">
        <v>9</v>
      </c>
      <c r="D21" s="17">
        <v>497.24</v>
      </c>
      <c r="E21" s="17">
        <f t="shared" si="14"/>
        <v>4.4751599999999998</v>
      </c>
      <c r="F21" s="17">
        <f t="shared" si="15"/>
        <v>4.4751599999999998</v>
      </c>
      <c r="G21" s="17">
        <v>0</v>
      </c>
      <c r="H21" s="17">
        <v>4.5</v>
      </c>
      <c r="I21" s="17">
        <v>497.24</v>
      </c>
      <c r="J21" s="17">
        <f t="shared" si="16"/>
        <v>2.2375799999999999</v>
      </c>
      <c r="K21" s="17">
        <f t="shared" si="7"/>
        <v>2.2375799999999999</v>
      </c>
      <c r="L21" s="17">
        <v>0</v>
      </c>
      <c r="M21" s="17">
        <f t="shared" si="17"/>
        <v>4.5</v>
      </c>
      <c r="N21" s="17">
        <v>520.61</v>
      </c>
      <c r="O21" s="17">
        <f t="shared" si="18"/>
        <v>2.3427449999999999</v>
      </c>
      <c r="P21" s="17">
        <f t="shared" si="8"/>
        <v>2.3427449999999999</v>
      </c>
      <c r="Q21" s="17">
        <v>0</v>
      </c>
      <c r="R21" s="17">
        <f t="shared" si="9"/>
        <v>9</v>
      </c>
      <c r="S21" s="17">
        <f t="shared" si="10"/>
        <v>4.5803250000000002</v>
      </c>
      <c r="T21" s="17">
        <f t="shared" si="10"/>
        <v>4.5803250000000002</v>
      </c>
      <c r="U21" s="17">
        <f t="shared" si="10"/>
        <v>0</v>
      </c>
      <c r="V21" s="17">
        <f t="shared" si="19"/>
        <v>4.5</v>
      </c>
      <c r="W21" s="17">
        <v>520.61</v>
      </c>
      <c r="X21" s="17">
        <f t="shared" si="20"/>
        <v>2.3427449999999999</v>
      </c>
      <c r="Y21" s="17">
        <f t="shared" si="21"/>
        <v>2.3427449999999999</v>
      </c>
      <c r="Z21" s="17">
        <v>0</v>
      </c>
      <c r="AA21" s="17">
        <f t="shared" si="22"/>
        <v>4.5</v>
      </c>
      <c r="AB21" s="17">
        <v>541.42999999999995</v>
      </c>
      <c r="AC21" s="17">
        <f t="shared" si="23"/>
        <v>2.4364349999999999</v>
      </c>
      <c r="AD21" s="17">
        <f t="shared" si="11"/>
        <v>2.4364349999999999</v>
      </c>
      <c r="AE21" s="17">
        <v>0</v>
      </c>
      <c r="AF21" s="17">
        <f t="shared" si="12"/>
        <v>9</v>
      </c>
      <c r="AG21" s="17">
        <f t="shared" si="13"/>
        <v>4.7791800000000002</v>
      </c>
      <c r="AH21" s="17">
        <f t="shared" si="13"/>
        <v>4.7791800000000002</v>
      </c>
      <c r="AI21" s="17">
        <f t="shared" si="13"/>
        <v>0</v>
      </c>
    </row>
    <row r="22" spans="1:35" ht="46.8" x14ac:dyDescent="0.3">
      <c r="A22" s="15" t="s">
        <v>34</v>
      </c>
      <c r="B22" s="18" t="s">
        <v>35</v>
      </c>
      <c r="C22" s="17">
        <v>190.7</v>
      </c>
      <c r="D22" s="17">
        <v>497.24</v>
      </c>
      <c r="E22" s="17">
        <f>C22*D22/1000</f>
        <v>94.823667999999984</v>
      </c>
      <c r="F22" s="17">
        <f>E22-G22</f>
        <v>94.823667999999984</v>
      </c>
      <c r="G22" s="17">
        <v>0</v>
      </c>
      <c r="H22" s="17">
        <v>95.35</v>
      </c>
      <c r="I22" s="17">
        <v>497.24</v>
      </c>
      <c r="J22" s="17">
        <f>H22*I22/1000</f>
        <v>47.411833999999992</v>
      </c>
      <c r="K22" s="17">
        <f t="shared" si="7"/>
        <v>47.411833999999992</v>
      </c>
      <c r="L22" s="17">
        <v>0</v>
      </c>
      <c r="M22" s="17">
        <f t="shared" si="17"/>
        <v>95.35</v>
      </c>
      <c r="N22" s="17">
        <v>520.61</v>
      </c>
      <c r="O22" s="17">
        <f t="shared" si="18"/>
        <v>49.640163499999993</v>
      </c>
      <c r="P22" s="17">
        <f t="shared" si="8"/>
        <v>49.640163499999993</v>
      </c>
      <c r="Q22" s="17">
        <v>0</v>
      </c>
      <c r="R22" s="17">
        <f t="shared" si="9"/>
        <v>190.7</v>
      </c>
      <c r="S22" s="17">
        <f t="shared" si="10"/>
        <v>97.051997499999985</v>
      </c>
      <c r="T22" s="17">
        <f t="shared" si="10"/>
        <v>97.051997499999985</v>
      </c>
      <c r="U22" s="17">
        <f t="shared" si="10"/>
        <v>0</v>
      </c>
      <c r="V22" s="17">
        <f t="shared" si="19"/>
        <v>95.35</v>
      </c>
      <c r="W22" s="17">
        <v>520.61</v>
      </c>
      <c r="X22" s="17">
        <f>V22*W22/1000</f>
        <v>49.640163499999993</v>
      </c>
      <c r="Y22" s="17">
        <f>X22-Z22</f>
        <v>49.640163499999993</v>
      </c>
      <c r="Z22" s="17">
        <v>0</v>
      </c>
      <c r="AA22" s="17">
        <f t="shared" si="22"/>
        <v>95.35</v>
      </c>
      <c r="AB22" s="17">
        <v>541.42999999999995</v>
      </c>
      <c r="AC22" s="17">
        <f t="shared" si="23"/>
        <v>51.625350499999996</v>
      </c>
      <c r="AD22" s="17">
        <f t="shared" si="11"/>
        <v>51.625350499999996</v>
      </c>
      <c r="AE22" s="17">
        <v>0</v>
      </c>
      <c r="AF22" s="17">
        <f t="shared" si="12"/>
        <v>190.7</v>
      </c>
      <c r="AG22" s="17">
        <f t="shared" si="13"/>
        <v>101.265514</v>
      </c>
      <c r="AH22" s="17">
        <f t="shared" si="13"/>
        <v>101.265514</v>
      </c>
      <c r="AI22" s="17">
        <f t="shared" si="13"/>
        <v>0</v>
      </c>
    </row>
    <row r="23" spans="1:35" ht="31.2" x14ac:dyDescent="0.3">
      <c r="A23" s="15" t="s">
        <v>36</v>
      </c>
      <c r="B23" s="18" t="s">
        <v>37</v>
      </c>
      <c r="C23" s="19">
        <v>82.24</v>
      </c>
      <c r="D23" s="17">
        <v>497.24</v>
      </c>
      <c r="E23" s="17">
        <f>C23*D23/1000</f>
        <v>40.8930176</v>
      </c>
      <c r="F23" s="17">
        <f>E23-G23</f>
        <v>40.8930176</v>
      </c>
      <c r="G23" s="17">
        <v>0</v>
      </c>
      <c r="H23" s="17">
        <v>41.12</v>
      </c>
      <c r="I23" s="17">
        <v>497.24</v>
      </c>
      <c r="J23" s="17">
        <f>H23*I23/1000</f>
        <v>20.4465088</v>
      </c>
      <c r="K23" s="17">
        <f t="shared" si="7"/>
        <v>20.4465088</v>
      </c>
      <c r="L23" s="17">
        <v>0</v>
      </c>
      <c r="M23" s="17">
        <f t="shared" si="17"/>
        <v>41.12</v>
      </c>
      <c r="N23" s="17">
        <v>520.61</v>
      </c>
      <c r="O23" s="17">
        <f t="shared" si="18"/>
        <v>21.407483199999998</v>
      </c>
      <c r="P23" s="17">
        <f t="shared" si="8"/>
        <v>21.407483199999998</v>
      </c>
      <c r="Q23" s="17">
        <v>0</v>
      </c>
      <c r="R23" s="17">
        <f t="shared" si="9"/>
        <v>82.24</v>
      </c>
      <c r="S23" s="17">
        <f t="shared" si="10"/>
        <v>41.853991999999998</v>
      </c>
      <c r="T23" s="17">
        <f t="shared" si="10"/>
        <v>41.853991999999998</v>
      </c>
      <c r="U23" s="17">
        <f t="shared" si="10"/>
        <v>0</v>
      </c>
      <c r="V23" s="17">
        <f t="shared" si="19"/>
        <v>41.12</v>
      </c>
      <c r="W23" s="17">
        <v>520.61</v>
      </c>
      <c r="X23" s="17">
        <f>V23*W23/1000</f>
        <v>21.407483199999998</v>
      </c>
      <c r="Y23" s="17">
        <f>X23-Z23</f>
        <v>21.407483199999998</v>
      </c>
      <c r="Z23" s="17">
        <v>0</v>
      </c>
      <c r="AA23" s="17">
        <f t="shared" si="22"/>
        <v>41.12</v>
      </c>
      <c r="AB23" s="17">
        <v>541.42999999999995</v>
      </c>
      <c r="AC23" s="17">
        <f t="shared" si="23"/>
        <v>22.263601599999998</v>
      </c>
      <c r="AD23" s="17">
        <f t="shared" si="11"/>
        <v>22.263601599999998</v>
      </c>
      <c r="AE23" s="17">
        <v>0</v>
      </c>
      <c r="AF23" s="17">
        <f t="shared" si="12"/>
        <v>82.24</v>
      </c>
      <c r="AG23" s="17">
        <f t="shared" si="13"/>
        <v>43.671084799999996</v>
      </c>
      <c r="AH23" s="17">
        <f t="shared" si="13"/>
        <v>43.671084799999996</v>
      </c>
      <c r="AI23" s="17">
        <f t="shared" si="13"/>
        <v>0</v>
      </c>
    </row>
    <row r="24" spans="1:35" s="14" customFormat="1" ht="46.8" x14ac:dyDescent="0.3">
      <c r="A24" s="11" t="s">
        <v>38</v>
      </c>
      <c r="B24" s="12" t="s">
        <v>39</v>
      </c>
      <c r="C24" s="13">
        <f t="shared" ref="C24:AI24" si="24">SUM(C25:C31)</f>
        <v>1862.9699999999998</v>
      </c>
      <c r="D24" s="13"/>
      <c r="E24" s="13">
        <f t="shared" si="24"/>
        <v>926.34320279999986</v>
      </c>
      <c r="F24" s="13">
        <f t="shared" si="24"/>
        <v>817.69626279999989</v>
      </c>
      <c r="G24" s="13">
        <f t="shared" si="24"/>
        <v>108.64694</v>
      </c>
      <c r="H24" s="13">
        <f t="shared" si="24"/>
        <v>858.49999999999989</v>
      </c>
      <c r="I24" s="13"/>
      <c r="J24" s="13">
        <f t="shared" si="24"/>
        <v>426.88054</v>
      </c>
      <c r="K24" s="13">
        <f t="shared" si="24"/>
        <v>377.20626400000003</v>
      </c>
      <c r="L24" s="13">
        <f t="shared" si="24"/>
        <v>49.674275999999999</v>
      </c>
      <c r="M24" s="13">
        <f t="shared" si="24"/>
        <v>1004.47</v>
      </c>
      <c r="N24" s="13"/>
      <c r="O24" s="13">
        <f t="shared" si="24"/>
        <v>522.93712670000002</v>
      </c>
      <c r="P24" s="13">
        <f t="shared" si="24"/>
        <v>461.19278069999996</v>
      </c>
      <c r="Q24" s="13">
        <f t="shared" si="24"/>
        <v>61.744346000000007</v>
      </c>
      <c r="R24" s="13">
        <f t="shared" si="24"/>
        <v>1862.9699999999998</v>
      </c>
      <c r="S24" s="13">
        <f t="shared" si="24"/>
        <v>949.8176666999999</v>
      </c>
      <c r="T24" s="13">
        <f t="shared" si="24"/>
        <v>838.39904469999988</v>
      </c>
      <c r="U24" s="13">
        <f t="shared" si="24"/>
        <v>111.41862200000001</v>
      </c>
      <c r="V24" s="13">
        <f t="shared" si="24"/>
        <v>858.49999999999989</v>
      </c>
      <c r="W24" s="13"/>
      <c r="X24" s="13">
        <f t="shared" si="24"/>
        <v>446.94368500000002</v>
      </c>
      <c r="Y24" s="13">
        <f t="shared" si="24"/>
        <v>394.93474600000002</v>
      </c>
      <c r="Z24" s="13">
        <f t="shared" si="24"/>
        <v>52.008938999999998</v>
      </c>
      <c r="AA24" s="13">
        <f t="shared" si="24"/>
        <v>1004.47</v>
      </c>
      <c r="AB24" s="13"/>
      <c r="AC24" s="13">
        <f t="shared" si="24"/>
        <v>543.85019209999996</v>
      </c>
      <c r="AD24" s="13">
        <f t="shared" si="24"/>
        <v>479.63659409999997</v>
      </c>
      <c r="AE24" s="13">
        <f t="shared" si="24"/>
        <v>64.21359799999999</v>
      </c>
      <c r="AF24" s="13">
        <f t="shared" si="24"/>
        <v>1862.9699999999998</v>
      </c>
      <c r="AG24" s="13">
        <f t="shared" si="24"/>
        <v>990.79387709999992</v>
      </c>
      <c r="AH24" s="13">
        <f t="shared" si="24"/>
        <v>874.57134009999993</v>
      </c>
      <c r="AI24" s="13">
        <f t="shared" si="24"/>
        <v>116.22253699999999</v>
      </c>
    </row>
    <row r="25" spans="1:35" x14ac:dyDescent="0.3">
      <c r="A25" s="15" t="s">
        <v>40</v>
      </c>
      <c r="B25" s="20" t="s">
        <v>41</v>
      </c>
      <c r="C25" s="20">
        <v>1030.55</v>
      </c>
      <c r="D25" s="17">
        <v>497.24</v>
      </c>
      <c r="E25" s="17">
        <f t="shared" ref="E25:E31" si="25">C25*D25/1000</f>
        <v>512.43068199999993</v>
      </c>
      <c r="F25" s="17">
        <f t="shared" ref="F25:F31" si="26">E25-G25</f>
        <v>512.43068199999993</v>
      </c>
      <c r="G25" s="17">
        <v>0</v>
      </c>
      <c r="H25" s="17">
        <v>513.9</v>
      </c>
      <c r="I25" s="17">
        <v>497.24</v>
      </c>
      <c r="J25" s="17">
        <f t="shared" ref="J25:J31" si="27">H25*I25/1000</f>
        <v>255.53163599999999</v>
      </c>
      <c r="K25" s="17">
        <f t="shared" si="7"/>
        <v>255.53163599999999</v>
      </c>
      <c r="L25" s="17">
        <v>0</v>
      </c>
      <c r="M25" s="17">
        <f t="shared" si="17"/>
        <v>516.65</v>
      </c>
      <c r="N25" s="17">
        <v>520.61</v>
      </c>
      <c r="O25" s="17">
        <f t="shared" ref="O25:O31" si="28">M25*N25/1000</f>
        <v>268.97315649999996</v>
      </c>
      <c r="P25" s="17">
        <f t="shared" si="8"/>
        <v>268.97315649999996</v>
      </c>
      <c r="Q25" s="17">
        <v>0</v>
      </c>
      <c r="R25" s="17">
        <f t="shared" ref="R25:R31" si="29">H25+M25</f>
        <v>1030.55</v>
      </c>
      <c r="S25" s="17">
        <f t="shared" ref="S25:U31" si="30">J25+O25</f>
        <v>524.50479249999989</v>
      </c>
      <c r="T25" s="17">
        <f t="shared" si="30"/>
        <v>524.50479249999989</v>
      </c>
      <c r="U25" s="17">
        <f t="shared" si="30"/>
        <v>0</v>
      </c>
      <c r="V25" s="17">
        <f t="shared" si="19"/>
        <v>513.9</v>
      </c>
      <c r="W25" s="17">
        <v>520.61</v>
      </c>
      <c r="X25" s="17">
        <f t="shared" ref="X25:X31" si="31">V25*W25/1000</f>
        <v>267.54147899999998</v>
      </c>
      <c r="Y25" s="17">
        <f t="shared" ref="Y25:Y31" si="32">X25-Z25</f>
        <v>267.54147899999998</v>
      </c>
      <c r="Z25" s="17">
        <v>0</v>
      </c>
      <c r="AA25" s="17">
        <f t="shared" si="22"/>
        <v>516.65</v>
      </c>
      <c r="AB25" s="17">
        <v>541.42999999999995</v>
      </c>
      <c r="AC25" s="17">
        <f t="shared" ref="AC25:AC31" si="33">AA25*AB25/1000</f>
        <v>279.72980949999999</v>
      </c>
      <c r="AD25" s="17">
        <f t="shared" si="11"/>
        <v>279.72980949999999</v>
      </c>
      <c r="AE25" s="17">
        <v>0</v>
      </c>
      <c r="AF25" s="17">
        <f t="shared" ref="AF25:AF31" si="34">V25+AA25</f>
        <v>1030.55</v>
      </c>
      <c r="AG25" s="17">
        <f t="shared" ref="AG25:AI31" si="35">X25+AC25</f>
        <v>547.27128849999997</v>
      </c>
      <c r="AH25" s="17">
        <f t="shared" si="35"/>
        <v>547.27128849999997</v>
      </c>
      <c r="AI25" s="17">
        <f t="shared" si="35"/>
        <v>0</v>
      </c>
    </row>
    <row r="26" spans="1:35" x14ac:dyDescent="0.3">
      <c r="A26" s="15" t="s">
        <v>42</v>
      </c>
      <c r="B26" s="20" t="s">
        <v>43</v>
      </c>
      <c r="C26" s="20">
        <v>39</v>
      </c>
      <c r="D26" s="17">
        <v>497.24</v>
      </c>
      <c r="E26" s="17">
        <f t="shared" si="25"/>
        <v>19.39236</v>
      </c>
      <c r="F26" s="17">
        <f t="shared" si="26"/>
        <v>19.39236</v>
      </c>
      <c r="G26" s="17">
        <v>0</v>
      </c>
      <c r="H26" s="17">
        <v>18.75</v>
      </c>
      <c r="I26" s="17">
        <v>497.24</v>
      </c>
      <c r="J26" s="17">
        <f t="shared" si="27"/>
        <v>9.3232499999999998</v>
      </c>
      <c r="K26" s="17">
        <f t="shared" si="7"/>
        <v>9.3232499999999998</v>
      </c>
      <c r="L26" s="17">
        <v>0</v>
      </c>
      <c r="M26" s="17">
        <f t="shared" si="17"/>
        <v>20.25</v>
      </c>
      <c r="N26" s="17">
        <v>520.61</v>
      </c>
      <c r="O26" s="17">
        <f t="shared" si="28"/>
        <v>10.542352500000002</v>
      </c>
      <c r="P26" s="17">
        <f t="shared" si="8"/>
        <v>10.542352500000002</v>
      </c>
      <c r="Q26" s="17">
        <v>0</v>
      </c>
      <c r="R26" s="17">
        <f t="shared" si="29"/>
        <v>39</v>
      </c>
      <c r="S26" s="17">
        <f t="shared" si="30"/>
        <v>19.865602500000001</v>
      </c>
      <c r="T26" s="17">
        <f t="shared" si="30"/>
        <v>19.865602500000001</v>
      </c>
      <c r="U26" s="17">
        <f t="shared" si="30"/>
        <v>0</v>
      </c>
      <c r="V26" s="17">
        <f t="shared" si="19"/>
        <v>18.75</v>
      </c>
      <c r="W26" s="17">
        <v>520.61</v>
      </c>
      <c r="X26" s="17">
        <f t="shared" si="31"/>
        <v>9.7614374999999995</v>
      </c>
      <c r="Y26" s="17">
        <f t="shared" si="32"/>
        <v>9.7614374999999995</v>
      </c>
      <c r="Z26" s="17">
        <v>0</v>
      </c>
      <c r="AA26" s="17">
        <f t="shared" si="22"/>
        <v>20.25</v>
      </c>
      <c r="AB26" s="17">
        <v>541.42999999999995</v>
      </c>
      <c r="AC26" s="17">
        <f t="shared" si="33"/>
        <v>10.963957499999999</v>
      </c>
      <c r="AD26" s="17">
        <f t="shared" si="11"/>
        <v>10.963957499999999</v>
      </c>
      <c r="AE26" s="17">
        <v>0</v>
      </c>
      <c r="AF26" s="17">
        <f t="shared" si="34"/>
        <v>39</v>
      </c>
      <c r="AG26" s="17">
        <f t="shared" si="35"/>
        <v>20.725394999999999</v>
      </c>
      <c r="AH26" s="17">
        <f t="shared" si="35"/>
        <v>20.725394999999999</v>
      </c>
      <c r="AI26" s="17">
        <f t="shared" si="35"/>
        <v>0</v>
      </c>
    </row>
    <row r="27" spans="1:35" x14ac:dyDescent="0.3">
      <c r="A27" s="15" t="s">
        <v>44</v>
      </c>
      <c r="B27" s="20" t="s">
        <v>45</v>
      </c>
      <c r="C27" s="20">
        <v>523.79999999999995</v>
      </c>
      <c r="D27" s="17">
        <v>497.24</v>
      </c>
      <c r="E27" s="17">
        <f t="shared" si="25"/>
        <v>260.45431199999996</v>
      </c>
      <c r="F27" s="17">
        <f t="shared" si="26"/>
        <v>260.45431199999996</v>
      </c>
      <c r="G27" s="17">
        <v>0</v>
      </c>
      <c r="H27" s="17">
        <v>200.4</v>
      </c>
      <c r="I27" s="17">
        <v>497.24</v>
      </c>
      <c r="J27" s="17">
        <f t="shared" si="27"/>
        <v>99.646896000000012</v>
      </c>
      <c r="K27" s="17">
        <f t="shared" si="7"/>
        <v>99.646896000000012</v>
      </c>
      <c r="L27" s="17">
        <v>0</v>
      </c>
      <c r="M27" s="17">
        <f t="shared" si="17"/>
        <v>323.39999999999998</v>
      </c>
      <c r="N27" s="17">
        <v>520.61</v>
      </c>
      <c r="O27" s="17">
        <f t="shared" si="28"/>
        <v>168.365274</v>
      </c>
      <c r="P27" s="17">
        <f t="shared" si="8"/>
        <v>168.365274</v>
      </c>
      <c r="Q27" s="17">
        <v>0</v>
      </c>
      <c r="R27" s="17">
        <f t="shared" si="29"/>
        <v>523.79999999999995</v>
      </c>
      <c r="S27" s="17">
        <f t="shared" si="30"/>
        <v>268.01217000000003</v>
      </c>
      <c r="T27" s="17">
        <f t="shared" si="30"/>
        <v>268.01217000000003</v>
      </c>
      <c r="U27" s="17">
        <f t="shared" si="30"/>
        <v>0</v>
      </c>
      <c r="V27" s="17">
        <f t="shared" si="19"/>
        <v>200.4</v>
      </c>
      <c r="W27" s="17">
        <v>520.61</v>
      </c>
      <c r="X27" s="17">
        <f t="shared" si="31"/>
        <v>104.33024400000001</v>
      </c>
      <c r="Y27" s="17">
        <f t="shared" si="32"/>
        <v>104.33024400000001</v>
      </c>
      <c r="Z27" s="17">
        <v>0</v>
      </c>
      <c r="AA27" s="17">
        <f t="shared" si="22"/>
        <v>323.39999999999998</v>
      </c>
      <c r="AB27" s="17">
        <v>541.42999999999995</v>
      </c>
      <c r="AC27" s="17">
        <f t="shared" si="33"/>
        <v>175.09846199999998</v>
      </c>
      <c r="AD27" s="17">
        <f t="shared" si="11"/>
        <v>175.09846199999998</v>
      </c>
      <c r="AE27" s="17">
        <v>0</v>
      </c>
      <c r="AF27" s="17">
        <f t="shared" si="34"/>
        <v>523.79999999999995</v>
      </c>
      <c r="AG27" s="17">
        <f t="shared" si="35"/>
        <v>279.42870599999998</v>
      </c>
      <c r="AH27" s="17">
        <f t="shared" si="35"/>
        <v>279.42870599999998</v>
      </c>
      <c r="AI27" s="17">
        <f t="shared" si="35"/>
        <v>0</v>
      </c>
    </row>
    <row r="28" spans="1:35" x14ac:dyDescent="0.3">
      <c r="A28" s="15" t="s">
        <v>46</v>
      </c>
      <c r="B28" s="20" t="s">
        <v>47</v>
      </c>
      <c r="C28" s="20">
        <v>25.07</v>
      </c>
      <c r="D28" s="17">
        <v>497.24</v>
      </c>
      <c r="E28" s="17">
        <f t="shared" si="25"/>
        <v>12.465806800000001</v>
      </c>
      <c r="F28" s="17">
        <f t="shared" si="26"/>
        <v>12.465806800000001</v>
      </c>
      <c r="G28" s="17">
        <v>0</v>
      </c>
      <c r="H28" s="17">
        <v>12.38</v>
      </c>
      <c r="I28" s="17">
        <v>497.24</v>
      </c>
      <c r="J28" s="17">
        <f t="shared" si="27"/>
        <v>6.1558312000000006</v>
      </c>
      <c r="K28" s="17">
        <f t="shared" si="7"/>
        <v>6.1558312000000006</v>
      </c>
      <c r="L28" s="17">
        <v>0</v>
      </c>
      <c r="M28" s="17">
        <f t="shared" si="17"/>
        <v>12.69</v>
      </c>
      <c r="N28" s="17">
        <v>520.61</v>
      </c>
      <c r="O28" s="17">
        <f t="shared" si="28"/>
        <v>6.6065408999999997</v>
      </c>
      <c r="P28" s="17">
        <f t="shared" si="8"/>
        <v>6.6065408999999997</v>
      </c>
      <c r="Q28" s="17">
        <v>0</v>
      </c>
      <c r="R28" s="17">
        <f t="shared" si="29"/>
        <v>25.07</v>
      </c>
      <c r="S28" s="17">
        <f t="shared" si="30"/>
        <v>12.7623721</v>
      </c>
      <c r="T28" s="17">
        <f t="shared" si="30"/>
        <v>12.7623721</v>
      </c>
      <c r="U28" s="17">
        <f t="shared" si="30"/>
        <v>0</v>
      </c>
      <c r="V28" s="17">
        <f t="shared" si="19"/>
        <v>12.38</v>
      </c>
      <c r="W28" s="17">
        <v>520.61</v>
      </c>
      <c r="X28" s="17">
        <f t="shared" si="31"/>
        <v>6.4451518000000005</v>
      </c>
      <c r="Y28" s="17">
        <f t="shared" si="32"/>
        <v>6.4451518000000005</v>
      </c>
      <c r="Z28" s="17">
        <v>0</v>
      </c>
      <c r="AA28" s="17">
        <f t="shared" si="22"/>
        <v>12.69</v>
      </c>
      <c r="AB28" s="17">
        <v>541.42999999999995</v>
      </c>
      <c r="AC28" s="17">
        <f t="shared" si="33"/>
        <v>6.8707466999999989</v>
      </c>
      <c r="AD28" s="17">
        <f t="shared" si="11"/>
        <v>6.8707466999999989</v>
      </c>
      <c r="AE28" s="17">
        <v>0</v>
      </c>
      <c r="AF28" s="17">
        <f t="shared" si="34"/>
        <v>25.07</v>
      </c>
      <c r="AG28" s="17">
        <f t="shared" si="35"/>
        <v>13.315898499999999</v>
      </c>
      <c r="AH28" s="17">
        <f t="shared" si="35"/>
        <v>13.315898499999999</v>
      </c>
      <c r="AI28" s="17">
        <f t="shared" si="35"/>
        <v>0</v>
      </c>
    </row>
    <row r="29" spans="1:35" x14ac:dyDescent="0.3">
      <c r="A29" s="15" t="s">
        <v>48</v>
      </c>
      <c r="B29" s="20" t="s">
        <v>49</v>
      </c>
      <c r="C29" s="20">
        <v>26.05</v>
      </c>
      <c r="D29" s="17">
        <v>497.24</v>
      </c>
      <c r="E29" s="17">
        <f t="shared" si="25"/>
        <v>12.953102000000001</v>
      </c>
      <c r="F29" s="17">
        <f t="shared" si="26"/>
        <v>12.953102000000001</v>
      </c>
      <c r="G29" s="17">
        <v>0</v>
      </c>
      <c r="H29" s="17">
        <v>13.17</v>
      </c>
      <c r="I29" s="17">
        <v>497.24</v>
      </c>
      <c r="J29" s="17">
        <f t="shared" si="27"/>
        <v>6.5486508000000008</v>
      </c>
      <c r="K29" s="17">
        <f t="shared" si="7"/>
        <v>6.5486508000000008</v>
      </c>
      <c r="L29" s="17">
        <v>0</v>
      </c>
      <c r="M29" s="17">
        <f t="shared" si="17"/>
        <v>12.88</v>
      </c>
      <c r="N29" s="17">
        <v>520.61</v>
      </c>
      <c r="O29" s="17">
        <f t="shared" si="28"/>
        <v>6.7054568000000012</v>
      </c>
      <c r="P29" s="17">
        <f t="shared" si="8"/>
        <v>6.7054568000000012</v>
      </c>
      <c r="Q29" s="17">
        <v>0</v>
      </c>
      <c r="R29" s="17">
        <f t="shared" si="29"/>
        <v>26.05</v>
      </c>
      <c r="S29" s="17">
        <f t="shared" si="30"/>
        <v>13.254107600000001</v>
      </c>
      <c r="T29" s="17">
        <f t="shared" si="30"/>
        <v>13.254107600000001</v>
      </c>
      <c r="U29" s="17">
        <f t="shared" si="30"/>
        <v>0</v>
      </c>
      <c r="V29" s="17">
        <f t="shared" si="19"/>
        <v>13.17</v>
      </c>
      <c r="W29" s="17">
        <v>520.61</v>
      </c>
      <c r="X29" s="17">
        <f t="shared" si="31"/>
        <v>6.8564337000000002</v>
      </c>
      <c r="Y29" s="17">
        <f t="shared" si="32"/>
        <v>6.8564337000000002</v>
      </c>
      <c r="Z29" s="17">
        <v>0</v>
      </c>
      <c r="AA29" s="17">
        <f t="shared" si="22"/>
        <v>12.88</v>
      </c>
      <c r="AB29" s="17">
        <v>541.42999999999995</v>
      </c>
      <c r="AC29" s="17">
        <f t="shared" si="33"/>
        <v>6.9736183999999994</v>
      </c>
      <c r="AD29" s="17">
        <f t="shared" si="11"/>
        <v>6.9736183999999994</v>
      </c>
      <c r="AE29" s="17">
        <v>0</v>
      </c>
      <c r="AF29" s="17">
        <f t="shared" si="34"/>
        <v>26.05</v>
      </c>
      <c r="AG29" s="17">
        <f t="shared" si="35"/>
        <v>13.8300521</v>
      </c>
      <c r="AH29" s="17">
        <f t="shared" si="35"/>
        <v>13.8300521</v>
      </c>
      <c r="AI29" s="17">
        <f t="shared" si="35"/>
        <v>0</v>
      </c>
    </row>
    <row r="30" spans="1:35" x14ac:dyDescent="0.3">
      <c r="A30" s="15" t="s">
        <v>50</v>
      </c>
      <c r="B30" s="20" t="s">
        <v>51</v>
      </c>
      <c r="C30" s="20">
        <v>4.45</v>
      </c>
      <c r="D30" s="17">
        <v>497.24</v>
      </c>
      <c r="E30" s="17">
        <f t="shared" si="25"/>
        <v>2.2127180000000002</v>
      </c>
      <c r="F30" s="17">
        <f t="shared" si="26"/>
        <v>0</v>
      </c>
      <c r="G30" s="17">
        <f>E30</f>
        <v>2.2127180000000002</v>
      </c>
      <c r="H30" s="17">
        <v>2.25</v>
      </c>
      <c r="I30" s="17">
        <v>497.24</v>
      </c>
      <c r="J30" s="17">
        <f t="shared" si="27"/>
        <v>1.11879</v>
      </c>
      <c r="K30" s="17">
        <f t="shared" si="7"/>
        <v>0</v>
      </c>
      <c r="L30" s="17">
        <f>J30</f>
        <v>1.11879</v>
      </c>
      <c r="M30" s="17">
        <f t="shared" si="17"/>
        <v>2.2000000000000002</v>
      </c>
      <c r="N30" s="17">
        <v>520.61</v>
      </c>
      <c r="O30" s="17">
        <f t="shared" si="28"/>
        <v>1.1453420000000001</v>
      </c>
      <c r="P30" s="17">
        <f t="shared" si="8"/>
        <v>0</v>
      </c>
      <c r="Q30" s="17">
        <f>O30</f>
        <v>1.1453420000000001</v>
      </c>
      <c r="R30" s="17">
        <f t="shared" si="29"/>
        <v>4.45</v>
      </c>
      <c r="S30" s="17">
        <f t="shared" si="30"/>
        <v>2.264132</v>
      </c>
      <c r="T30" s="17">
        <f t="shared" si="30"/>
        <v>0</v>
      </c>
      <c r="U30" s="17">
        <f t="shared" si="30"/>
        <v>2.264132</v>
      </c>
      <c r="V30" s="17">
        <f t="shared" si="19"/>
        <v>2.25</v>
      </c>
      <c r="W30" s="17">
        <v>520.61</v>
      </c>
      <c r="X30" s="17">
        <f t="shared" si="31"/>
        <v>1.1713724999999999</v>
      </c>
      <c r="Y30" s="17">
        <f t="shared" si="32"/>
        <v>0</v>
      </c>
      <c r="Z30" s="17">
        <f>X30</f>
        <v>1.1713724999999999</v>
      </c>
      <c r="AA30" s="17">
        <f t="shared" si="22"/>
        <v>2.2000000000000002</v>
      </c>
      <c r="AB30" s="17">
        <v>541.42999999999995</v>
      </c>
      <c r="AC30" s="17">
        <f t="shared" si="33"/>
        <v>1.191146</v>
      </c>
      <c r="AD30" s="17">
        <f t="shared" si="11"/>
        <v>0</v>
      </c>
      <c r="AE30" s="17">
        <f>AC30</f>
        <v>1.191146</v>
      </c>
      <c r="AF30" s="17">
        <f t="shared" si="34"/>
        <v>4.45</v>
      </c>
      <c r="AG30" s="17">
        <f t="shared" si="35"/>
        <v>2.3625185000000002</v>
      </c>
      <c r="AH30" s="17">
        <f t="shared" si="35"/>
        <v>0</v>
      </c>
      <c r="AI30" s="17">
        <f t="shared" si="35"/>
        <v>2.3625185000000002</v>
      </c>
    </row>
    <row r="31" spans="1:35" ht="31.2" x14ac:dyDescent="0.3">
      <c r="A31" s="15" t="s">
        <v>52</v>
      </c>
      <c r="B31" s="21" t="s">
        <v>53</v>
      </c>
      <c r="C31" s="17">
        <v>214.05</v>
      </c>
      <c r="D31" s="17">
        <v>497.24</v>
      </c>
      <c r="E31" s="17">
        <f t="shared" si="25"/>
        <v>106.43422200000001</v>
      </c>
      <c r="F31" s="17">
        <f t="shared" si="26"/>
        <v>0</v>
      </c>
      <c r="G31" s="17">
        <f>E31</f>
        <v>106.43422200000001</v>
      </c>
      <c r="H31" s="17">
        <v>97.65</v>
      </c>
      <c r="I31" s="17">
        <v>497.24</v>
      </c>
      <c r="J31" s="17">
        <f t="shared" si="27"/>
        <v>48.555486000000002</v>
      </c>
      <c r="K31" s="17">
        <f t="shared" si="7"/>
        <v>0</v>
      </c>
      <c r="L31" s="17">
        <f>J31</f>
        <v>48.555486000000002</v>
      </c>
      <c r="M31" s="17">
        <f t="shared" si="17"/>
        <v>116.4</v>
      </c>
      <c r="N31" s="17">
        <v>520.61</v>
      </c>
      <c r="O31" s="17">
        <f t="shared" si="28"/>
        <v>60.599004000000008</v>
      </c>
      <c r="P31" s="17">
        <f t="shared" si="8"/>
        <v>0</v>
      </c>
      <c r="Q31" s="17">
        <f>O31</f>
        <v>60.599004000000008</v>
      </c>
      <c r="R31" s="17">
        <f t="shared" si="29"/>
        <v>214.05</v>
      </c>
      <c r="S31" s="17">
        <f t="shared" si="30"/>
        <v>109.15449000000001</v>
      </c>
      <c r="T31" s="17">
        <f t="shared" si="30"/>
        <v>0</v>
      </c>
      <c r="U31" s="17">
        <f t="shared" si="30"/>
        <v>109.15449000000001</v>
      </c>
      <c r="V31" s="17">
        <f t="shared" si="19"/>
        <v>97.65</v>
      </c>
      <c r="W31" s="17">
        <v>520.61</v>
      </c>
      <c r="X31" s="17">
        <f t="shared" si="31"/>
        <v>50.837566500000001</v>
      </c>
      <c r="Y31" s="17">
        <f t="shared" si="32"/>
        <v>0</v>
      </c>
      <c r="Z31" s="17">
        <f>X31</f>
        <v>50.837566500000001</v>
      </c>
      <c r="AA31" s="17">
        <f t="shared" si="22"/>
        <v>116.4</v>
      </c>
      <c r="AB31" s="17">
        <v>541.42999999999995</v>
      </c>
      <c r="AC31" s="17">
        <f t="shared" si="33"/>
        <v>63.022451999999994</v>
      </c>
      <c r="AD31" s="17">
        <f t="shared" si="11"/>
        <v>0</v>
      </c>
      <c r="AE31" s="17">
        <f>AC31</f>
        <v>63.022451999999994</v>
      </c>
      <c r="AF31" s="17">
        <f t="shared" si="34"/>
        <v>214.05</v>
      </c>
      <c r="AG31" s="17">
        <f t="shared" si="35"/>
        <v>113.8600185</v>
      </c>
      <c r="AH31" s="17">
        <f t="shared" si="35"/>
        <v>0</v>
      </c>
      <c r="AI31" s="17">
        <f t="shared" si="35"/>
        <v>113.8600185</v>
      </c>
    </row>
    <row r="32" spans="1:35" ht="46.8" x14ac:dyDescent="0.3">
      <c r="A32" s="11" t="s">
        <v>54</v>
      </c>
      <c r="B32" s="22" t="s">
        <v>181</v>
      </c>
      <c r="C32" s="13">
        <f>C33+C34</f>
        <v>0</v>
      </c>
      <c r="D32" s="13"/>
      <c r="E32" s="13">
        <f t="shared" ref="E32:H32" si="36">E33+E34</f>
        <v>0</v>
      </c>
      <c r="F32" s="13">
        <f t="shared" si="36"/>
        <v>9.6762903999999992</v>
      </c>
      <c r="G32" s="13">
        <f t="shared" si="36"/>
        <v>-9.6762903999999992</v>
      </c>
      <c r="H32" s="13">
        <f t="shared" si="36"/>
        <v>0</v>
      </c>
      <c r="I32" s="13"/>
      <c r="J32" s="13">
        <f t="shared" ref="J32:M32" si="37">J33+J34</f>
        <v>0</v>
      </c>
      <c r="K32" s="13">
        <f t="shared" si="37"/>
        <v>4.6939456000000002</v>
      </c>
      <c r="L32" s="13">
        <f t="shared" si="37"/>
        <v>-4.6939456000000002</v>
      </c>
      <c r="M32" s="13">
        <f t="shared" si="37"/>
        <v>0</v>
      </c>
      <c r="N32" s="13"/>
      <c r="O32" s="13">
        <f t="shared" ref="O32:U32" si="38">O33+O34</f>
        <v>0</v>
      </c>
      <c r="P32" s="13">
        <f t="shared" si="38"/>
        <v>5.2165122000000004</v>
      </c>
      <c r="Q32" s="13">
        <f t="shared" si="38"/>
        <v>-5.2165122000000004</v>
      </c>
      <c r="R32" s="13">
        <f t="shared" si="38"/>
        <v>0</v>
      </c>
      <c r="S32" s="13">
        <f t="shared" si="38"/>
        <v>0</v>
      </c>
      <c r="T32" s="13">
        <f t="shared" si="38"/>
        <v>9.9104577999999997</v>
      </c>
      <c r="U32" s="13">
        <f t="shared" si="38"/>
        <v>-9.9104577999999997</v>
      </c>
      <c r="V32" s="13">
        <f>V33+V34</f>
        <v>0</v>
      </c>
      <c r="W32" s="13"/>
      <c r="X32" s="13">
        <f t="shared" ref="X32:AA32" si="39">X33+X34</f>
        <v>0</v>
      </c>
      <c r="Y32" s="13">
        <f t="shared" si="39"/>
        <v>4.9145583999999998</v>
      </c>
      <c r="Z32" s="13">
        <f t="shared" si="39"/>
        <v>-4.9145583999999998</v>
      </c>
      <c r="AA32" s="13">
        <f t="shared" si="39"/>
        <v>0</v>
      </c>
      <c r="AB32" s="13"/>
      <c r="AC32" s="13">
        <f t="shared" ref="AC32:AI32" si="40">AC33+AC34</f>
        <v>0</v>
      </c>
      <c r="AD32" s="13">
        <f t="shared" si="40"/>
        <v>5.425128599999999</v>
      </c>
      <c r="AE32" s="13">
        <f t="shared" si="40"/>
        <v>-5.425128599999999</v>
      </c>
      <c r="AF32" s="13">
        <f t="shared" si="40"/>
        <v>0</v>
      </c>
      <c r="AG32" s="13">
        <f t="shared" si="40"/>
        <v>0</v>
      </c>
      <c r="AH32" s="13">
        <f t="shared" si="40"/>
        <v>10.339686999999998</v>
      </c>
      <c r="AI32" s="13">
        <f t="shared" si="40"/>
        <v>-10.339686999999998</v>
      </c>
    </row>
    <row r="33" spans="1:35" ht="40.200000000000003" x14ac:dyDescent="0.3">
      <c r="A33" s="15"/>
      <c r="B33" s="23" t="s">
        <v>182</v>
      </c>
      <c r="C33" s="24">
        <v>19.46</v>
      </c>
      <c r="D33" s="17">
        <v>497.24</v>
      </c>
      <c r="E33" s="17">
        <f t="shared" ref="E33:E34" si="41">C33*D33/1000</f>
        <v>9.6762903999999992</v>
      </c>
      <c r="F33" s="17">
        <f t="shared" ref="F33:F34" si="42">E33-G33</f>
        <v>9.6762903999999992</v>
      </c>
      <c r="G33" s="17"/>
      <c r="H33" s="24">
        <v>9.44</v>
      </c>
      <c r="I33" s="17">
        <v>497.24</v>
      </c>
      <c r="J33" s="17">
        <f t="shared" ref="J33:J34" si="43">H33*I33/1000</f>
        <v>4.6939456000000002</v>
      </c>
      <c r="K33" s="17">
        <f t="shared" ref="K33:K34" si="44">J33-L33</f>
        <v>4.6939456000000002</v>
      </c>
      <c r="L33" s="17"/>
      <c r="M33" s="24">
        <v>10.02</v>
      </c>
      <c r="N33" s="17">
        <v>520.61</v>
      </c>
      <c r="O33" s="17">
        <f t="shared" ref="O33:O34" si="45">M33*N33/1000</f>
        <v>5.2165122000000004</v>
      </c>
      <c r="P33" s="17">
        <f t="shared" ref="P33:P34" si="46">O33-Q33</f>
        <v>5.2165122000000004</v>
      </c>
      <c r="Q33" s="17"/>
      <c r="R33" s="17">
        <f t="shared" ref="R33:R34" si="47">H33+M33</f>
        <v>19.46</v>
      </c>
      <c r="S33" s="17">
        <f t="shared" ref="S33:U34" si="48">J33+O33</f>
        <v>9.9104577999999997</v>
      </c>
      <c r="T33" s="17">
        <f t="shared" si="48"/>
        <v>9.9104577999999997</v>
      </c>
      <c r="U33" s="17">
        <f t="shared" si="48"/>
        <v>0</v>
      </c>
      <c r="V33" s="24">
        <f>H33</f>
        <v>9.44</v>
      </c>
      <c r="W33" s="17">
        <v>520.61</v>
      </c>
      <c r="X33" s="17">
        <f t="shared" ref="X33:X34" si="49">V33*W33/1000</f>
        <v>4.9145583999999998</v>
      </c>
      <c r="Y33" s="17">
        <f t="shared" ref="Y33:Y34" si="50">X33-Z33</f>
        <v>4.9145583999999998</v>
      </c>
      <c r="Z33" s="17"/>
      <c r="AA33" s="24">
        <f>M33</f>
        <v>10.02</v>
      </c>
      <c r="AB33" s="17">
        <v>541.42999999999995</v>
      </c>
      <c r="AC33" s="17">
        <f t="shared" ref="AC33:AC34" si="51">AA33*AB33/1000</f>
        <v>5.425128599999999</v>
      </c>
      <c r="AD33" s="17">
        <f t="shared" ref="AD33:AD34" si="52">AC33-AE33</f>
        <v>5.425128599999999</v>
      </c>
      <c r="AE33" s="17"/>
      <c r="AF33" s="17">
        <f t="shared" ref="AF33:AF34" si="53">V33+AA33</f>
        <v>19.46</v>
      </c>
      <c r="AG33" s="17">
        <f t="shared" ref="AG33:AI34" si="54">X33+AC33</f>
        <v>10.339686999999998</v>
      </c>
      <c r="AH33" s="17">
        <f t="shared" si="54"/>
        <v>10.339686999999998</v>
      </c>
      <c r="AI33" s="17">
        <f t="shared" si="54"/>
        <v>0</v>
      </c>
    </row>
    <row r="34" spans="1:35" ht="53.4" x14ac:dyDescent="0.3">
      <c r="A34" s="15"/>
      <c r="B34" s="23" t="s">
        <v>55</v>
      </c>
      <c r="C34" s="24">
        <f>0-C33</f>
        <v>-19.46</v>
      </c>
      <c r="D34" s="17">
        <v>497.24</v>
      </c>
      <c r="E34" s="17">
        <f t="shared" si="41"/>
        <v>-9.6762903999999992</v>
      </c>
      <c r="F34" s="17">
        <f t="shared" si="42"/>
        <v>0</v>
      </c>
      <c r="G34" s="17">
        <f>0-F33</f>
        <v>-9.6762903999999992</v>
      </c>
      <c r="H34" s="24">
        <f>0-H33</f>
        <v>-9.44</v>
      </c>
      <c r="I34" s="17">
        <v>497.24</v>
      </c>
      <c r="J34" s="17">
        <f t="shared" si="43"/>
        <v>-4.6939456000000002</v>
      </c>
      <c r="K34" s="17">
        <f t="shared" si="44"/>
        <v>0</v>
      </c>
      <c r="L34" s="17">
        <f>0-K33</f>
        <v>-4.6939456000000002</v>
      </c>
      <c r="M34" s="24">
        <f>0-M33</f>
        <v>-10.02</v>
      </c>
      <c r="N34" s="17">
        <v>520.61</v>
      </c>
      <c r="O34" s="17">
        <f t="shared" si="45"/>
        <v>-5.2165122000000004</v>
      </c>
      <c r="P34" s="17">
        <f t="shared" si="46"/>
        <v>0</v>
      </c>
      <c r="Q34" s="17">
        <f>0-P33</f>
        <v>-5.2165122000000004</v>
      </c>
      <c r="R34" s="17">
        <f t="shared" si="47"/>
        <v>-19.46</v>
      </c>
      <c r="S34" s="17">
        <f t="shared" si="48"/>
        <v>-9.9104577999999997</v>
      </c>
      <c r="T34" s="17">
        <f t="shared" si="48"/>
        <v>0</v>
      </c>
      <c r="U34" s="17">
        <f t="shared" si="48"/>
        <v>-9.9104577999999997</v>
      </c>
      <c r="V34" s="24">
        <f>H34</f>
        <v>-9.44</v>
      </c>
      <c r="W34" s="17">
        <v>520.61</v>
      </c>
      <c r="X34" s="17">
        <f t="shared" si="49"/>
        <v>-4.9145583999999998</v>
      </c>
      <c r="Y34" s="17">
        <f t="shared" si="50"/>
        <v>0</v>
      </c>
      <c r="Z34" s="17">
        <f>0-Y33</f>
        <v>-4.9145583999999998</v>
      </c>
      <c r="AA34" s="24">
        <f>M34</f>
        <v>-10.02</v>
      </c>
      <c r="AB34" s="17">
        <v>541.42999999999995</v>
      </c>
      <c r="AC34" s="17">
        <f t="shared" si="51"/>
        <v>-5.425128599999999</v>
      </c>
      <c r="AD34" s="17">
        <f t="shared" si="52"/>
        <v>0</v>
      </c>
      <c r="AE34" s="17">
        <f>0-AD33</f>
        <v>-5.425128599999999</v>
      </c>
      <c r="AF34" s="17">
        <f t="shared" si="53"/>
        <v>-19.46</v>
      </c>
      <c r="AG34" s="17">
        <f t="shared" si="54"/>
        <v>-10.339686999999998</v>
      </c>
      <c r="AH34" s="17">
        <f t="shared" si="54"/>
        <v>0</v>
      </c>
      <c r="AI34" s="17">
        <f t="shared" si="54"/>
        <v>-10.339686999999998</v>
      </c>
    </row>
    <row r="35" spans="1:35" s="14" customFormat="1" x14ac:dyDescent="0.3">
      <c r="A35" s="11" t="s">
        <v>56</v>
      </c>
      <c r="B35" s="12" t="s">
        <v>57</v>
      </c>
      <c r="C35" s="13">
        <f t="shared" ref="C35:AI35" si="55">C37+C58+C80</f>
        <v>21142.21</v>
      </c>
      <c r="D35" s="13"/>
      <c r="E35" s="13">
        <f t="shared" si="55"/>
        <v>10512.7525004</v>
      </c>
      <c r="F35" s="13">
        <f t="shared" si="55"/>
        <v>10483.683850000001</v>
      </c>
      <c r="G35" s="13">
        <f t="shared" si="55"/>
        <v>29.068650399999999</v>
      </c>
      <c r="H35" s="13">
        <f t="shared" si="55"/>
        <v>10516.41</v>
      </c>
      <c r="I35" s="13"/>
      <c r="J35" s="13">
        <f t="shared" si="55"/>
        <v>5229.1797084</v>
      </c>
      <c r="K35" s="13">
        <f t="shared" si="55"/>
        <v>5213.7895827999992</v>
      </c>
      <c r="L35" s="13">
        <f t="shared" si="55"/>
        <v>15.390125600000001</v>
      </c>
      <c r="M35" s="13">
        <f t="shared" si="55"/>
        <v>11156.61</v>
      </c>
      <c r="N35" s="13"/>
      <c r="O35" s="13">
        <f t="shared" si="55"/>
        <v>5808.2427321000005</v>
      </c>
      <c r="P35" s="13">
        <f t="shared" si="55"/>
        <v>5791.8743248999999</v>
      </c>
      <c r="Q35" s="13">
        <f t="shared" si="55"/>
        <v>16.3684072</v>
      </c>
      <c r="R35" s="13">
        <f t="shared" si="55"/>
        <v>21673.02</v>
      </c>
      <c r="S35" s="13">
        <f t="shared" si="55"/>
        <v>11037.4224405</v>
      </c>
      <c r="T35" s="13">
        <f t="shared" si="55"/>
        <v>11005.6639077</v>
      </c>
      <c r="U35" s="13">
        <f t="shared" si="55"/>
        <v>31.758532800000001</v>
      </c>
      <c r="V35" s="13">
        <f t="shared" si="55"/>
        <v>10516.41</v>
      </c>
      <c r="W35" s="13"/>
      <c r="X35" s="13">
        <f t="shared" si="55"/>
        <v>5474.9482101000003</v>
      </c>
      <c r="Y35" s="13">
        <f t="shared" si="55"/>
        <v>5458.8817567000006</v>
      </c>
      <c r="Z35" s="13">
        <f t="shared" si="55"/>
        <v>16.0664534</v>
      </c>
      <c r="AA35" s="13">
        <f t="shared" si="55"/>
        <v>11156.61</v>
      </c>
      <c r="AB35" s="13"/>
      <c r="AC35" s="13">
        <f t="shared" si="55"/>
        <v>6040.5233522999997</v>
      </c>
      <c r="AD35" s="13">
        <f t="shared" si="55"/>
        <v>6023.5403386999997</v>
      </c>
      <c r="AE35" s="13">
        <f t="shared" si="55"/>
        <v>16.9830136</v>
      </c>
      <c r="AF35" s="13">
        <f t="shared" si="55"/>
        <v>21673.02</v>
      </c>
      <c r="AG35" s="13">
        <f t="shared" si="55"/>
        <v>11515.471562399998</v>
      </c>
      <c r="AH35" s="13">
        <f t="shared" si="55"/>
        <v>11482.422095399999</v>
      </c>
      <c r="AI35" s="13">
        <f t="shared" si="55"/>
        <v>33.049466999999993</v>
      </c>
    </row>
    <row r="36" spans="1:35" x14ac:dyDescent="0.3">
      <c r="A36" s="15"/>
      <c r="B36" s="16" t="s">
        <v>58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</row>
    <row r="37" spans="1:35" x14ac:dyDescent="0.3">
      <c r="A37" s="15" t="s">
        <v>59</v>
      </c>
      <c r="B37" s="25" t="s">
        <v>60</v>
      </c>
      <c r="C37" s="17">
        <f t="shared" ref="C37" si="56">SUM(C38:C57)</f>
        <v>12429.369999999999</v>
      </c>
      <c r="D37" s="17"/>
      <c r="E37" s="17">
        <f>SUM(E38:E57)</f>
        <v>6180.3799388000007</v>
      </c>
      <c r="F37" s="17">
        <f t="shared" ref="F37:AI37" si="57">SUM(F38:F57)</f>
        <v>6180.3799388000007</v>
      </c>
      <c r="G37" s="17">
        <f t="shared" si="57"/>
        <v>0</v>
      </c>
      <c r="H37" s="17">
        <f t="shared" si="57"/>
        <v>6031.97</v>
      </c>
      <c r="I37" s="17"/>
      <c r="J37" s="17">
        <f t="shared" si="57"/>
        <v>2999.3367627999996</v>
      </c>
      <c r="K37" s="17">
        <f t="shared" si="57"/>
        <v>2999.3367627999996</v>
      </c>
      <c r="L37" s="17">
        <f t="shared" si="57"/>
        <v>0</v>
      </c>
      <c r="M37" s="17">
        <f t="shared" si="57"/>
        <v>6397.4</v>
      </c>
      <c r="N37" s="17"/>
      <c r="O37" s="17">
        <f t="shared" si="57"/>
        <v>3330.5504140000003</v>
      </c>
      <c r="P37" s="17">
        <f t="shared" si="57"/>
        <v>3330.5504140000003</v>
      </c>
      <c r="Q37" s="17">
        <f t="shared" si="57"/>
        <v>0</v>
      </c>
      <c r="R37" s="17">
        <f t="shared" si="57"/>
        <v>12429.369999999999</v>
      </c>
      <c r="S37" s="17">
        <f t="shared" si="57"/>
        <v>6329.887176799999</v>
      </c>
      <c r="T37" s="17">
        <f t="shared" si="57"/>
        <v>6329.887176799999</v>
      </c>
      <c r="U37" s="17">
        <f t="shared" si="57"/>
        <v>0</v>
      </c>
      <c r="V37" s="17">
        <f t="shared" si="57"/>
        <v>6031.97</v>
      </c>
      <c r="W37" s="17"/>
      <c r="X37" s="17">
        <f t="shared" si="57"/>
        <v>3140.3039017000001</v>
      </c>
      <c r="Y37" s="17">
        <f t="shared" si="57"/>
        <v>3140.3039017000001</v>
      </c>
      <c r="Z37" s="17">
        <f t="shared" si="57"/>
        <v>0</v>
      </c>
      <c r="AA37" s="17">
        <f t="shared" si="57"/>
        <v>6397.4</v>
      </c>
      <c r="AB37" s="17"/>
      <c r="AC37" s="17">
        <f t="shared" si="57"/>
        <v>3463.7442820000001</v>
      </c>
      <c r="AD37" s="17">
        <f t="shared" si="57"/>
        <v>3463.7442820000001</v>
      </c>
      <c r="AE37" s="17">
        <f t="shared" si="57"/>
        <v>0</v>
      </c>
      <c r="AF37" s="17">
        <f t="shared" si="57"/>
        <v>12429.369999999999</v>
      </c>
      <c r="AG37" s="17">
        <f t="shared" si="57"/>
        <v>6604.0481836999998</v>
      </c>
      <c r="AH37" s="17">
        <f t="shared" si="57"/>
        <v>6604.0481836999998</v>
      </c>
      <c r="AI37" s="17">
        <f t="shared" si="57"/>
        <v>0</v>
      </c>
    </row>
    <row r="38" spans="1:35" ht="31.2" x14ac:dyDescent="0.3">
      <c r="A38" s="15" t="s">
        <v>61</v>
      </c>
      <c r="B38" s="18" t="s">
        <v>62</v>
      </c>
      <c r="C38" s="17">
        <v>810</v>
      </c>
      <c r="D38" s="17">
        <v>497.24</v>
      </c>
      <c r="E38" s="17">
        <f>C38*D38/1000</f>
        <v>402.76440000000002</v>
      </c>
      <c r="F38" s="17">
        <f>E38-G38</f>
        <v>402.76440000000002</v>
      </c>
      <c r="G38" s="17">
        <v>0</v>
      </c>
      <c r="H38" s="17">
        <v>385.5</v>
      </c>
      <c r="I38" s="17">
        <v>497.24</v>
      </c>
      <c r="J38" s="17">
        <f>H38*I38/1000</f>
        <v>191.68601999999998</v>
      </c>
      <c r="K38" s="17">
        <f>J38-L38</f>
        <v>191.68601999999998</v>
      </c>
      <c r="L38" s="17">
        <v>0</v>
      </c>
      <c r="M38" s="17">
        <v>424.5</v>
      </c>
      <c r="N38" s="17">
        <v>520.61</v>
      </c>
      <c r="O38" s="17">
        <f>M38*N38/1000</f>
        <v>220.99894500000002</v>
      </c>
      <c r="P38" s="17">
        <f>O38-Q38</f>
        <v>220.99894500000002</v>
      </c>
      <c r="Q38" s="17">
        <v>0</v>
      </c>
      <c r="R38" s="17">
        <f t="shared" ref="R38:R57" si="58">H38+M38</f>
        <v>810</v>
      </c>
      <c r="S38" s="17">
        <f t="shared" ref="S38:U57" si="59">J38+O38</f>
        <v>412.68496500000003</v>
      </c>
      <c r="T38" s="17">
        <f t="shared" si="59"/>
        <v>412.68496500000003</v>
      </c>
      <c r="U38" s="17">
        <f t="shared" si="59"/>
        <v>0</v>
      </c>
      <c r="V38" s="17">
        <v>385.5</v>
      </c>
      <c r="W38" s="17">
        <v>520.61</v>
      </c>
      <c r="X38" s="17">
        <f t="shared" ref="X38:X100" si="60">V38*W38/1000</f>
        <v>200.695155</v>
      </c>
      <c r="Y38" s="17">
        <f t="shared" ref="Y38:Y96" si="61">X38-Z38</f>
        <v>200.695155</v>
      </c>
      <c r="Z38" s="17">
        <v>0</v>
      </c>
      <c r="AA38" s="17">
        <v>424.5</v>
      </c>
      <c r="AB38" s="17">
        <v>541.42999999999995</v>
      </c>
      <c r="AC38" s="17">
        <f>AA38*AB38/1000</f>
        <v>229.83703499999999</v>
      </c>
      <c r="AD38" s="17">
        <f>AC38-AE38</f>
        <v>229.83703499999999</v>
      </c>
      <c r="AE38" s="17">
        <v>0</v>
      </c>
      <c r="AF38" s="17">
        <f>V38+AA38</f>
        <v>810</v>
      </c>
      <c r="AG38" s="17">
        <f>X38+AC38</f>
        <v>430.53219000000001</v>
      </c>
      <c r="AH38" s="17">
        <f>Y38+AD38</f>
        <v>430.53219000000001</v>
      </c>
      <c r="AI38" s="17">
        <f>Z38+AE38</f>
        <v>0</v>
      </c>
    </row>
    <row r="39" spans="1:35" ht="31.2" x14ac:dyDescent="0.3">
      <c r="A39" s="15" t="s">
        <v>63</v>
      </c>
      <c r="B39" s="18" t="s">
        <v>64</v>
      </c>
      <c r="C39" s="17">
        <v>580</v>
      </c>
      <c r="D39" s="17">
        <v>497.24</v>
      </c>
      <c r="E39" s="17">
        <f t="shared" ref="E39:E100" si="62">C39*D39/1000</f>
        <v>288.39920000000001</v>
      </c>
      <c r="F39" s="17">
        <f t="shared" ref="F39:F95" si="63">E39-G39</f>
        <v>288.39920000000001</v>
      </c>
      <c r="G39" s="17"/>
      <c r="H39" s="17">
        <v>312</v>
      </c>
      <c r="I39" s="17">
        <v>497.24</v>
      </c>
      <c r="J39" s="17">
        <f t="shared" ref="J39:J100" si="64">H39*I39/1000</f>
        <v>155.13888</v>
      </c>
      <c r="K39" s="17">
        <f t="shared" ref="K39:K96" si="65">J39-L39</f>
        <v>155.13888</v>
      </c>
      <c r="L39" s="17">
        <v>0</v>
      </c>
      <c r="M39" s="17">
        <v>268</v>
      </c>
      <c r="N39" s="17">
        <v>520.61</v>
      </c>
      <c r="O39" s="17">
        <f t="shared" ref="O39:O100" si="66">M39*N39/1000</f>
        <v>139.52348000000001</v>
      </c>
      <c r="P39" s="17">
        <f t="shared" ref="P39:P96" si="67">O39-Q39</f>
        <v>139.52348000000001</v>
      </c>
      <c r="Q39" s="17">
        <v>0</v>
      </c>
      <c r="R39" s="17">
        <f t="shared" si="58"/>
        <v>580</v>
      </c>
      <c r="S39" s="17">
        <f t="shared" si="59"/>
        <v>294.66236000000004</v>
      </c>
      <c r="T39" s="17">
        <f t="shared" si="59"/>
        <v>294.66236000000004</v>
      </c>
      <c r="U39" s="17">
        <f t="shared" si="59"/>
        <v>0</v>
      </c>
      <c r="V39" s="17">
        <v>312</v>
      </c>
      <c r="W39" s="17">
        <v>520.61</v>
      </c>
      <c r="X39" s="17">
        <f t="shared" si="60"/>
        <v>162.43031999999999</v>
      </c>
      <c r="Y39" s="17">
        <f t="shared" si="61"/>
        <v>162.43031999999999</v>
      </c>
      <c r="Z39" s="17">
        <v>0</v>
      </c>
      <c r="AA39" s="17">
        <v>268</v>
      </c>
      <c r="AB39" s="17">
        <v>541.42999999999995</v>
      </c>
      <c r="AC39" s="17">
        <f t="shared" ref="AC39:AC100" si="68">AA39*AB39/1000</f>
        <v>145.10324</v>
      </c>
      <c r="AD39" s="17">
        <f t="shared" ref="AD39:AD96" si="69">AC39-AE39</f>
        <v>145.10324</v>
      </c>
      <c r="AE39" s="17">
        <v>0</v>
      </c>
      <c r="AF39" s="17">
        <f t="shared" ref="AF39:AF96" si="70">V39+AA39</f>
        <v>580</v>
      </c>
      <c r="AG39" s="17">
        <f t="shared" ref="AG39:AI91" si="71">X39+AC39</f>
        <v>307.53355999999997</v>
      </c>
      <c r="AH39" s="17">
        <f t="shared" si="71"/>
        <v>307.53355999999997</v>
      </c>
      <c r="AI39" s="17">
        <f t="shared" si="71"/>
        <v>0</v>
      </c>
    </row>
    <row r="40" spans="1:35" ht="31.2" x14ac:dyDescent="0.3">
      <c r="A40" s="15" t="s">
        <v>65</v>
      </c>
      <c r="B40" s="18" t="s">
        <v>66</v>
      </c>
      <c r="C40" s="17">
        <v>546</v>
      </c>
      <c r="D40" s="17">
        <v>497.24</v>
      </c>
      <c r="E40" s="17">
        <f t="shared" si="62"/>
        <v>271.49303999999995</v>
      </c>
      <c r="F40" s="17">
        <f t="shared" si="63"/>
        <v>271.49303999999995</v>
      </c>
      <c r="G40" s="17"/>
      <c r="H40" s="17">
        <v>267</v>
      </c>
      <c r="I40" s="17">
        <v>497.24</v>
      </c>
      <c r="J40" s="17">
        <f t="shared" si="64"/>
        <v>132.76308</v>
      </c>
      <c r="K40" s="17">
        <f t="shared" si="65"/>
        <v>132.76308</v>
      </c>
      <c r="L40" s="17">
        <v>0</v>
      </c>
      <c r="M40" s="17">
        <v>279</v>
      </c>
      <c r="N40" s="17">
        <v>520.61</v>
      </c>
      <c r="O40" s="17">
        <f t="shared" si="66"/>
        <v>145.25019</v>
      </c>
      <c r="P40" s="17">
        <f t="shared" si="67"/>
        <v>145.25019</v>
      </c>
      <c r="Q40" s="17">
        <v>0</v>
      </c>
      <c r="R40" s="17">
        <f t="shared" si="58"/>
        <v>546</v>
      </c>
      <c r="S40" s="17">
        <f t="shared" si="59"/>
        <v>278.01327000000003</v>
      </c>
      <c r="T40" s="17">
        <f t="shared" si="59"/>
        <v>278.01327000000003</v>
      </c>
      <c r="U40" s="17">
        <f t="shared" si="59"/>
        <v>0</v>
      </c>
      <c r="V40" s="17">
        <v>267</v>
      </c>
      <c r="W40" s="17">
        <v>520.61</v>
      </c>
      <c r="X40" s="17">
        <f t="shared" si="60"/>
        <v>139.00287</v>
      </c>
      <c r="Y40" s="17">
        <f t="shared" si="61"/>
        <v>139.00287</v>
      </c>
      <c r="Z40" s="17">
        <v>0</v>
      </c>
      <c r="AA40" s="17">
        <v>279</v>
      </c>
      <c r="AB40" s="17">
        <v>541.42999999999995</v>
      </c>
      <c r="AC40" s="17">
        <f t="shared" si="68"/>
        <v>151.05896999999996</v>
      </c>
      <c r="AD40" s="17">
        <f t="shared" si="69"/>
        <v>151.05896999999996</v>
      </c>
      <c r="AE40" s="17">
        <v>0</v>
      </c>
      <c r="AF40" s="17">
        <f t="shared" si="70"/>
        <v>546</v>
      </c>
      <c r="AG40" s="17">
        <f t="shared" si="71"/>
        <v>290.06183999999996</v>
      </c>
      <c r="AH40" s="17">
        <f t="shared" si="71"/>
        <v>290.06183999999996</v>
      </c>
      <c r="AI40" s="17">
        <f t="shared" si="71"/>
        <v>0</v>
      </c>
    </row>
    <row r="41" spans="1:35" ht="31.2" x14ac:dyDescent="0.3">
      <c r="A41" s="15" t="s">
        <v>67</v>
      </c>
      <c r="B41" s="18" t="s">
        <v>68</v>
      </c>
      <c r="C41" s="17">
        <v>300</v>
      </c>
      <c r="D41" s="17">
        <v>497.24</v>
      </c>
      <c r="E41" s="17">
        <f t="shared" si="62"/>
        <v>149.172</v>
      </c>
      <c r="F41" s="17">
        <f t="shared" si="63"/>
        <v>149.172</v>
      </c>
      <c r="G41" s="17"/>
      <c r="H41" s="17">
        <v>147</v>
      </c>
      <c r="I41" s="17">
        <v>497.24</v>
      </c>
      <c r="J41" s="17">
        <f t="shared" si="64"/>
        <v>73.094279999999998</v>
      </c>
      <c r="K41" s="17">
        <f t="shared" si="65"/>
        <v>73.094279999999998</v>
      </c>
      <c r="L41" s="17">
        <v>0</v>
      </c>
      <c r="M41" s="17">
        <v>153</v>
      </c>
      <c r="N41" s="17">
        <v>520.61</v>
      </c>
      <c r="O41" s="17">
        <f t="shared" si="66"/>
        <v>79.653329999999997</v>
      </c>
      <c r="P41" s="17">
        <f t="shared" si="67"/>
        <v>79.653329999999997</v>
      </c>
      <c r="Q41" s="17">
        <v>0</v>
      </c>
      <c r="R41" s="17">
        <f t="shared" si="58"/>
        <v>300</v>
      </c>
      <c r="S41" s="17">
        <f t="shared" si="59"/>
        <v>152.74761000000001</v>
      </c>
      <c r="T41" s="17">
        <f t="shared" si="59"/>
        <v>152.74761000000001</v>
      </c>
      <c r="U41" s="17">
        <f t="shared" si="59"/>
        <v>0</v>
      </c>
      <c r="V41" s="17">
        <v>147</v>
      </c>
      <c r="W41" s="17">
        <v>520.61</v>
      </c>
      <c r="X41" s="17">
        <f t="shared" si="60"/>
        <v>76.529669999999996</v>
      </c>
      <c r="Y41" s="17">
        <f t="shared" si="61"/>
        <v>76.529669999999996</v>
      </c>
      <c r="Z41" s="17">
        <v>0</v>
      </c>
      <c r="AA41" s="17">
        <v>153</v>
      </c>
      <c r="AB41" s="17">
        <v>541.42999999999995</v>
      </c>
      <c r="AC41" s="17">
        <f t="shared" si="68"/>
        <v>82.838789999999989</v>
      </c>
      <c r="AD41" s="17">
        <f t="shared" si="69"/>
        <v>82.838789999999989</v>
      </c>
      <c r="AE41" s="17">
        <v>0</v>
      </c>
      <c r="AF41" s="17">
        <f t="shared" si="70"/>
        <v>300</v>
      </c>
      <c r="AG41" s="17">
        <f t="shared" si="71"/>
        <v>159.36845999999997</v>
      </c>
      <c r="AH41" s="17">
        <f t="shared" si="71"/>
        <v>159.36845999999997</v>
      </c>
      <c r="AI41" s="17">
        <f t="shared" si="71"/>
        <v>0</v>
      </c>
    </row>
    <row r="42" spans="1:35" ht="31.2" x14ac:dyDescent="0.3">
      <c r="A42" s="15" t="s">
        <v>69</v>
      </c>
      <c r="B42" s="18" t="s">
        <v>70</v>
      </c>
      <c r="C42" s="17">
        <v>564.75</v>
      </c>
      <c r="D42" s="17">
        <v>497.24</v>
      </c>
      <c r="E42" s="17">
        <f t="shared" si="62"/>
        <v>280.81628999999998</v>
      </c>
      <c r="F42" s="17">
        <f t="shared" si="63"/>
        <v>280.81628999999998</v>
      </c>
      <c r="G42" s="17"/>
      <c r="H42" s="17">
        <v>267.75</v>
      </c>
      <c r="I42" s="17">
        <v>497.24</v>
      </c>
      <c r="J42" s="17">
        <f t="shared" si="64"/>
        <v>133.13601</v>
      </c>
      <c r="K42" s="17">
        <f t="shared" si="65"/>
        <v>133.13601</v>
      </c>
      <c r="L42" s="17">
        <v>0</v>
      </c>
      <c r="M42" s="17">
        <v>297</v>
      </c>
      <c r="N42" s="17">
        <v>520.61</v>
      </c>
      <c r="O42" s="17">
        <f t="shared" si="66"/>
        <v>154.62117000000001</v>
      </c>
      <c r="P42" s="17">
        <f t="shared" si="67"/>
        <v>154.62117000000001</v>
      </c>
      <c r="Q42" s="17">
        <v>0</v>
      </c>
      <c r="R42" s="17">
        <f t="shared" si="58"/>
        <v>564.75</v>
      </c>
      <c r="S42" s="17">
        <f t="shared" si="59"/>
        <v>287.75718000000001</v>
      </c>
      <c r="T42" s="17">
        <f t="shared" si="59"/>
        <v>287.75718000000001</v>
      </c>
      <c r="U42" s="17">
        <f t="shared" si="59"/>
        <v>0</v>
      </c>
      <c r="V42" s="17">
        <v>267.75</v>
      </c>
      <c r="W42" s="17">
        <v>520.61</v>
      </c>
      <c r="X42" s="17">
        <f t="shared" si="60"/>
        <v>139.39332750000003</v>
      </c>
      <c r="Y42" s="17">
        <f t="shared" si="61"/>
        <v>139.39332750000003</v>
      </c>
      <c r="Z42" s="17">
        <v>0</v>
      </c>
      <c r="AA42" s="17">
        <v>297</v>
      </c>
      <c r="AB42" s="17">
        <v>541.42999999999995</v>
      </c>
      <c r="AC42" s="17">
        <f t="shared" si="68"/>
        <v>160.80471</v>
      </c>
      <c r="AD42" s="17">
        <f t="shared" si="69"/>
        <v>160.80471</v>
      </c>
      <c r="AE42" s="17">
        <v>0</v>
      </c>
      <c r="AF42" s="17">
        <f t="shared" si="70"/>
        <v>564.75</v>
      </c>
      <c r="AG42" s="17">
        <f t="shared" si="71"/>
        <v>300.19803750000005</v>
      </c>
      <c r="AH42" s="17">
        <f t="shared" si="71"/>
        <v>300.19803750000005</v>
      </c>
      <c r="AI42" s="17">
        <f t="shared" si="71"/>
        <v>0</v>
      </c>
    </row>
    <row r="43" spans="1:35" ht="31.2" x14ac:dyDescent="0.3">
      <c r="A43" s="15" t="s">
        <v>71</v>
      </c>
      <c r="B43" s="18" t="s">
        <v>72</v>
      </c>
      <c r="C43" s="17">
        <v>516</v>
      </c>
      <c r="D43" s="17">
        <v>497.24</v>
      </c>
      <c r="E43" s="17">
        <f t="shared" si="62"/>
        <v>256.57583999999997</v>
      </c>
      <c r="F43" s="17">
        <f t="shared" si="63"/>
        <v>256.57583999999997</v>
      </c>
      <c r="G43" s="17"/>
      <c r="H43" s="17">
        <v>247.5</v>
      </c>
      <c r="I43" s="17">
        <v>497.24</v>
      </c>
      <c r="J43" s="17">
        <f t="shared" si="64"/>
        <v>123.0669</v>
      </c>
      <c r="K43" s="17">
        <f t="shared" si="65"/>
        <v>123.0669</v>
      </c>
      <c r="L43" s="17">
        <v>0</v>
      </c>
      <c r="M43" s="17">
        <v>268.5</v>
      </c>
      <c r="N43" s="17">
        <v>520.61</v>
      </c>
      <c r="O43" s="17">
        <f t="shared" si="66"/>
        <v>139.78378499999999</v>
      </c>
      <c r="P43" s="17">
        <f t="shared" si="67"/>
        <v>139.78378499999999</v>
      </c>
      <c r="Q43" s="17">
        <v>0</v>
      </c>
      <c r="R43" s="17">
        <f t="shared" si="58"/>
        <v>516</v>
      </c>
      <c r="S43" s="17">
        <f t="shared" si="59"/>
        <v>262.850685</v>
      </c>
      <c r="T43" s="17">
        <f t="shared" si="59"/>
        <v>262.850685</v>
      </c>
      <c r="U43" s="17">
        <f t="shared" si="59"/>
        <v>0</v>
      </c>
      <c r="V43" s="17">
        <v>247.5</v>
      </c>
      <c r="W43" s="17">
        <v>520.61</v>
      </c>
      <c r="X43" s="17">
        <f t="shared" si="60"/>
        <v>128.85097500000001</v>
      </c>
      <c r="Y43" s="17">
        <f t="shared" si="61"/>
        <v>128.85097500000001</v>
      </c>
      <c r="Z43" s="17">
        <v>0</v>
      </c>
      <c r="AA43" s="17">
        <v>268.5</v>
      </c>
      <c r="AB43" s="17">
        <v>541.42999999999995</v>
      </c>
      <c r="AC43" s="17">
        <f t="shared" si="68"/>
        <v>145.373955</v>
      </c>
      <c r="AD43" s="17">
        <f t="shared" si="69"/>
        <v>145.373955</v>
      </c>
      <c r="AE43" s="17">
        <v>0</v>
      </c>
      <c r="AF43" s="17">
        <f t="shared" si="70"/>
        <v>516</v>
      </c>
      <c r="AG43" s="17">
        <f t="shared" si="71"/>
        <v>274.22492999999997</v>
      </c>
      <c r="AH43" s="17">
        <f t="shared" si="71"/>
        <v>274.22492999999997</v>
      </c>
      <c r="AI43" s="17">
        <f t="shared" si="71"/>
        <v>0</v>
      </c>
    </row>
    <row r="44" spans="1:35" ht="31.2" x14ac:dyDescent="0.3">
      <c r="A44" s="15" t="s">
        <v>73</v>
      </c>
      <c r="B44" s="18" t="s">
        <v>74</v>
      </c>
      <c r="C44" s="17">
        <v>969</v>
      </c>
      <c r="D44" s="17">
        <v>497.24</v>
      </c>
      <c r="E44" s="17">
        <f t="shared" si="62"/>
        <v>481.82556</v>
      </c>
      <c r="F44" s="17">
        <f t="shared" si="63"/>
        <v>481.82556</v>
      </c>
      <c r="G44" s="17"/>
      <c r="H44" s="17">
        <v>460.5</v>
      </c>
      <c r="I44" s="17">
        <v>497.24</v>
      </c>
      <c r="J44" s="17">
        <f t="shared" si="64"/>
        <v>228.97902000000002</v>
      </c>
      <c r="K44" s="17">
        <f t="shared" si="65"/>
        <v>228.97902000000002</v>
      </c>
      <c r="L44" s="17">
        <v>0</v>
      </c>
      <c r="M44" s="17">
        <v>508.5</v>
      </c>
      <c r="N44" s="17">
        <v>520.61</v>
      </c>
      <c r="O44" s="17">
        <f t="shared" si="66"/>
        <v>264.73018500000001</v>
      </c>
      <c r="P44" s="17">
        <f t="shared" si="67"/>
        <v>264.73018500000001</v>
      </c>
      <c r="Q44" s="17">
        <v>0</v>
      </c>
      <c r="R44" s="17">
        <f t="shared" si="58"/>
        <v>969</v>
      </c>
      <c r="S44" s="17">
        <f t="shared" si="59"/>
        <v>493.709205</v>
      </c>
      <c r="T44" s="17">
        <f t="shared" si="59"/>
        <v>493.709205</v>
      </c>
      <c r="U44" s="17">
        <f t="shared" si="59"/>
        <v>0</v>
      </c>
      <c r="V44" s="17">
        <v>460.5</v>
      </c>
      <c r="W44" s="17">
        <v>520.61</v>
      </c>
      <c r="X44" s="17">
        <f t="shared" si="60"/>
        <v>239.740905</v>
      </c>
      <c r="Y44" s="17">
        <f t="shared" si="61"/>
        <v>239.740905</v>
      </c>
      <c r="Z44" s="17">
        <v>0</v>
      </c>
      <c r="AA44" s="17">
        <v>508.5</v>
      </c>
      <c r="AB44" s="17">
        <v>541.42999999999995</v>
      </c>
      <c r="AC44" s="17">
        <f t="shared" si="68"/>
        <v>275.31715499999996</v>
      </c>
      <c r="AD44" s="17">
        <f t="shared" si="69"/>
        <v>275.31715499999996</v>
      </c>
      <c r="AE44" s="17">
        <v>0</v>
      </c>
      <c r="AF44" s="17">
        <f t="shared" si="70"/>
        <v>969</v>
      </c>
      <c r="AG44" s="17">
        <f t="shared" si="71"/>
        <v>515.05805999999995</v>
      </c>
      <c r="AH44" s="17">
        <f t="shared" si="71"/>
        <v>515.05805999999995</v>
      </c>
      <c r="AI44" s="17">
        <f t="shared" si="71"/>
        <v>0</v>
      </c>
    </row>
    <row r="45" spans="1:35" ht="31.2" x14ac:dyDescent="0.3">
      <c r="A45" s="15" t="s">
        <v>75</v>
      </c>
      <c r="B45" s="18" t="s">
        <v>76</v>
      </c>
      <c r="C45" s="17">
        <v>453.75</v>
      </c>
      <c r="D45" s="17">
        <v>497.24</v>
      </c>
      <c r="E45" s="17">
        <f t="shared" si="62"/>
        <v>225.62264999999999</v>
      </c>
      <c r="F45" s="17">
        <f t="shared" si="63"/>
        <v>225.62264999999999</v>
      </c>
      <c r="G45" s="17"/>
      <c r="H45" s="17">
        <v>217.5</v>
      </c>
      <c r="I45" s="17">
        <v>497.24</v>
      </c>
      <c r="J45" s="17">
        <f t="shared" si="64"/>
        <v>108.1497</v>
      </c>
      <c r="K45" s="17">
        <f t="shared" si="65"/>
        <v>108.1497</v>
      </c>
      <c r="L45" s="17">
        <v>0</v>
      </c>
      <c r="M45" s="17">
        <v>236.25</v>
      </c>
      <c r="N45" s="17">
        <v>520.61</v>
      </c>
      <c r="O45" s="17">
        <f t="shared" si="66"/>
        <v>122.9941125</v>
      </c>
      <c r="P45" s="17">
        <f t="shared" si="67"/>
        <v>122.9941125</v>
      </c>
      <c r="Q45" s="17">
        <v>0</v>
      </c>
      <c r="R45" s="17">
        <f t="shared" si="58"/>
        <v>453.75</v>
      </c>
      <c r="S45" s="17">
        <f t="shared" si="59"/>
        <v>231.1438125</v>
      </c>
      <c r="T45" s="17">
        <f t="shared" si="59"/>
        <v>231.1438125</v>
      </c>
      <c r="U45" s="17">
        <f t="shared" si="59"/>
        <v>0</v>
      </c>
      <c r="V45" s="17">
        <v>217.5</v>
      </c>
      <c r="W45" s="17">
        <v>520.61</v>
      </c>
      <c r="X45" s="17">
        <f t="shared" si="60"/>
        <v>113.232675</v>
      </c>
      <c r="Y45" s="17">
        <f t="shared" si="61"/>
        <v>113.232675</v>
      </c>
      <c r="Z45" s="17">
        <v>0</v>
      </c>
      <c r="AA45" s="17">
        <v>236.25</v>
      </c>
      <c r="AB45" s="17">
        <v>541.42999999999995</v>
      </c>
      <c r="AC45" s="17">
        <f t="shared" si="68"/>
        <v>127.91283749999999</v>
      </c>
      <c r="AD45" s="17">
        <f t="shared" si="69"/>
        <v>127.91283749999999</v>
      </c>
      <c r="AE45" s="17">
        <v>0</v>
      </c>
      <c r="AF45" s="17">
        <f t="shared" si="70"/>
        <v>453.75</v>
      </c>
      <c r="AG45" s="17">
        <f t="shared" si="71"/>
        <v>241.1455125</v>
      </c>
      <c r="AH45" s="17">
        <f t="shared" si="71"/>
        <v>241.1455125</v>
      </c>
      <c r="AI45" s="17">
        <f t="shared" si="71"/>
        <v>0</v>
      </c>
    </row>
    <row r="46" spans="1:35" ht="31.2" x14ac:dyDescent="0.3">
      <c r="A46" s="15" t="s">
        <v>77</v>
      </c>
      <c r="B46" s="18" t="s">
        <v>78</v>
      </c>
      <c r="C46" s="17">
        <v>735.75</v>
      </c>
      <c r="D46" s="17">
        <v>497.24</v>
      </c>
      <c r="E46" s="17">
        <f t="shared" si="62"/>
        <v>365.84433000000001</v>
      </c>
      <c r="F46" s="17">
        <f t="shared" si="63"/>
        <v>365.84433000000001</v>
      </c>
      <c r="G46" s="17"/>
      <c r="H46" s="17">
        <v>351</v>
      </c>
      <c r="I46" s="17">
        <v>497.24</v>
      </c>
      <c r="J46" s="17">
        <f t="shared" si="64"/>
        <v>174.53124</v>
      </c>
      <c r="K46" s="17">
        <f t="shared" si="65"/>
        <v>174.53124</v>
      </c>
      <c r="L46" s="17">
        <v>0</v>
      </c>
      <c r="M46" s="17">
        <v>384.75</v>
      </c>
      <c r="N46" s="17">
        <v>520.61</v>
      </c>
      <c r="O46" s="17">
        <f t="shared" si="66"/>
        <v>200.3046975</v>
      </c>
      <c r="P46" s="17">
        <f t="shared" si="67"/>
        <v>200.3046975</v>
      </c>
      <c r="Q46" s="17">
        <v>0</v>
      </c>
      <c r="R46" s="17">
        <f t="shared" si="58"/>
        <v>735.75</v>
      </c>
      <c r="S46" s="17">
        <f t="shared" si="59"/>
        <v>374.8359375</v>
      </c>
      <c r="T46" s="17">
        <f t="shared" si="59"/>
        <v>374.8359375</v>
      </c>
      <c r="U46" s="17">
        <f t="shared" si="59"/>
        <v>0</v>
      </c>
      <c r="V46" s="17">
        <v>351</v>
      </c>
      <c r="W46" s="17">
        <v>520.61</v>
      </c>
      <c r="X46" s="17">
        <f t="shared" si="60"/>
        <v>182.73411000000002</v>
      </c>
      <c r="Y46" s="17">
        <f t="shared" si="61"/>
        <v>182.73411000000002</v>
      </c>
      <c r="Z46" s="17">
        <v>0</v>
      </c>
      <c r="AA46" s="17">
        <v>384.75</v>
      </c>
      <c r="AB46" s="17">
        <v>541.42999999999995</v>
      </c>
      <c r="AC46" s="17">
        <f t="shared" si="68"/>
        <v>208.31519249999997</v>
      </c>
      <c r="AD46" s="17">
        <f t="shared" si="69"/>
        <v>208.31519249999997</v>
      </c>
      <c r="AE46" s="17">
        <v>0</v>
      </c>
      <c r="AF46" s="17">
        <f t="shared" si="70"/>
        <v>735.75</v>
      </c>
      <c r="AG46" s="17">
        <f t="shared" si="71"/>
        <v>391.04930249999995</v>
      </c>
      <c r="AH46" s="17">
        <f t="shared" si="71"/>
        <v>391.04930249999995</v>
      </c>
      <c r="AI46" s="17">
        <f t="shared" si="71"/>
        <v>0</v>
      </c>
    </row>
    <row r="47" spans="1:35" ht="31.2" x14ac:dyDescent="0.3">
      <c r="A47" s="15" t="s">
        <v>79</v>
      </c>
      <c r="B47" s="18" t="s">
        <v>80</v>
      </c>
      <c r="C47" s="17">
        <v>370.5</v>
      </c>
      <c r="D47" s="17">
        <v>497.24</v>
      </c>
      <c r="E47" s="17">
        <f t="shared" si="62"/>
        <v>184.22742000000002</v>
      </c>
      <c r="F47" s="17">
        <f t="shared" si="63"/>
        <v>184.22742000000002</v>
      </c>
      <c r="G47" s="17"/>
      <c r="H47" s="17">
        <v>177</v>
      </c>
      <c r="I47" s="17">
        <v>497.24</v>
      </c>
      <c r="J47" s="17">
        <f t="shared" si="64"/>
        <v>88.011479999999992</v>
      </c>
      <c r="K47" s="17">
        <f t="shared" si="65"/>
        <v>88.011479999999992</v>
      </c>
      <c r="L47" s="17">
        <v>0</v>
      </c>
      <c r="M47" s="17">
        <v>193.5</v>
      </c>
      <c r="N47" s="17">
        <v>520.61</v>
      </c>
      <c r="O47" s="17">
        <f t="shared" si="66"/>
        <v>100.738035</v>
      </c>
      <c r="P47" s="17">
        <f t="shared" si="67"/>
        <v>100.738035</v>
      </c>
      <c r="Q47" s="17">
        <v>0</v>
      </c>
      <c r="R47" s="17">
        <f t="shared" si="58"/>
        <v>370.5</v>
      </c>
      <c r="S47" s="17">
        <f t="shared" si="59"/>
        <v>188.74951499999997</v>
      </c>
      <c r="T47" s="17">
        <f t="shared" si="59"/>
        <v>188.74951499999997</v>
      </c>
      <c r="U47" s="17">
        <f t="shared" si="59"/>
        <v>0</v>
      </c>
      <c r="V47" s="17">
        <v>177</v>
      </c>
      <c r="W47" s="17">
        <v>520.61</v>
      </c>
      <c r="X47" s="17">
        <f t="shared" si="60"/>
        <v>92.147970000000001</v>
      </c>
      <c r="Y47" s="17">
        <f t="shared" si="61"/>
        <v>92.147970000000001</v>
      </c>
      <c r="Z47" s="17">
        <v>0</v>
      </c>
      <c r="AA47" s="17">
        <v>193.5</v>
      </c>
      <c r="AB47" s="17">
        <v>541.42999999999995</v>
      </c>
      <c r="AC47" s="17">
        <f t="shared" si="68"/>
        <v>104.76670499999999</v>
      </c>
      <c r="AD47" s="17">
        <f t="shared" si="69"/>
        <v>104.76670499999999</v>
      </c>
      <c r="AE47" s="17">
        <v>0</v>
      </c>
      <c r="AF47" s="17">
        <f t="shared" si="70"/>
        <v>370.5</v>
      </c>
      <c r="AG47" s="17">
        <f t="shared" si="71"/>
        <v>196.91467499999999</v>
      </c>
      <c r="AH47" s="17">
        <f t="shared" si="71"/>
        <v>196.91467499999999</v>
      </c>
      <c r="AI47" s="17">
        <f t="shared" si="71"/>
        <v>0</v>
      </c>
    </row>
    <row r="48" spans="1:35" ht="31.2" x14ac:dyDescent="0.3">
      <c r="A48" s="15" t="s">
        <v>81</v>
      </c>
      <c r="B48" s="18" t="s">
        <v>82</v>
      </c>
      <c r="C48" s="17">
        <v>185.25</v>
      </c>
      <c r="D48" s="17">
        <v>497.24</v>
      </c>
      <c r="E48" s="17">
        <f t="shared" si="62"/>
        <v>92.113710000000012</v>
      </c>
      <c r="F48" s="17">
        <f t="shared" si="63"/>
        <v>92.113710000000012</v>
      </c>
      <c r="G48" s="17"/>
      <c r="H48" s="17">
        <v>88.5</v>
      </c>
      <c r="I48" s="17">
        <v>497.24</v>
      </c>
      <c r="J48" s="17">
        <f t="shared" si="64"/>
        <v>44.005739999999996</v>
      </c>
      <c r="K48" s="17">
        <f t="shared" si="65"/>
        <v>44.005739999999996</v>
      </c>
      <c r="L48" s="17">
        <v>0</v>
      </c>
      <c r="M48" s="17">
        <v>96.75</v>
      </c>
      <c r="N48" s="17">
        <v>520.61</v>
      </c>
      <c r="O48" s="17">
        <f t="shared" si="66"/>
        <v>50.369017499999998</v>
      </c>
      <c r="P48" s="17">
        <f t="shared" si="67"/>
        <v>50.369017499999998</v>
      </c>
      <c r="Q48" s="17">
        <v>0</v>
      </c>
      <c r="R48" s="17">
        <f t="shared" si="58"/>
        <v>185.25</v>
      </c>
      <c r="S48" s="17">
        <f t="shared" si="59"/>
        <v>94.374757499999987</v>
      </c>
      <c r="T48" s="17">
        <f t="shared" si="59"/>
        <v>94.374757499999987</v>
      </c>
      <c r="U48" s="17">
        <f t="shared" si="59"/>
        <v>0</v>
      </c>
      <c r="V48" s="17">
        <v>88.5</v>
      </c>
      <c r="W48" s="17">
        <v>520.61</v>
      </c>
      <c r="X48" s="17">
        <f t="shared" si="60"/>
        <v>46.073985</v>
      </c>
      <c r="Y48" s="17">
        <f t="shared" si="61"/>
        <v>46.073985</v>
      </c>
      <c r="Z48" s="17">
        <v>0</v>
      </c>
      <c r="AA48" s="17">
        <v>96.75</v>
      </c>
      <c r="AB48" s="17">
        <v>541.42999999999995</v>
      </c>
      <c r="AC48" s="17">
        <f t="shared" si="68"/>
        <v>52.383352499999994</v>
      </c>
      <c r="AD48" s="17">
        <f t="shared" si="69"/>
        <v>52.383352499999994</v>
      </c>
      <c r="AE48" s="17">
        <v>0</v>
      </c>
      <c r="AF48" s="17">
        <f t="shared" si="70"/>
        <v>185.25</v>
      </c>
      <c r="AG48" s="17">
        <f t="shared" si="71"/>
        <v>98.457337499999994</v>
      </c>
      <c r="AH48" s="17">
        <f t="shared" si="71"/>
        <v>98.457337499999994</v>
      </c>
      <c r="AI48" s="17">
        <f t="shared" si="71"/>
        <v>0</v>
      </c>
    </row>
    <row r="49" spans="1:35" ht="31.2" x14ac:dyDescent="0.3">
      <c r="A49" s="15" t="s">
        <v>83</v>
      </c>
      <c r="B49" s="18" t="s">
        <v>84</v>
      </c>
      <c r="C49" s="17">
        <v>151.5</v>
      </c>
      <c r="D49" s="17">
        <v>497.24</v>
      </c>
      <c r="E49" s="17">
        <f t="shared" si="62"/>
        <v>75.331860000000006</v>
      </c>
      <c r="F49" s="17">
        <f t="shared" si="63"/>
        <v>75.331860000000006</v>
      </c>
      <c r="G49" s="17"/>
      <c r="H49" s="17">
        <v>73.5</v>
      </c>
      <c r="I49" s="17">
        <v>497.24</v>
      </c>
      <c r="J49" s="17">
        <f t="shared" si="64"/>
        <v>36.547139999999999</v>
      </c>
      <c r="K49" s="17">
        <f t="shared" si="65"/>
        <v>36.547139999999999</v>
      </c>
      <c r="L49" s="17">
        <v>0</v>
      </c>
      <c r="M49" s="17">
        <v>78</v>
      </c>
      <c r="N49" s="17">
        <v>520.61</v>
      </c>
      <c r="O49" s="17">
        <f t="shared" si="66"/>
        <v>40.607579999999999</v>
      </c>
      <c r="P49" s="17">
        <f t="shared" si="67"/>
        <v>40.607579999999999</v>
      </c>
      <c r="Q49" s="17">
        <v>0</v>
      </c>
      <c r="R49" s="17">
        <f t="shared" si="58"/>
        <v>151.5</v>
      </c>
      <c r="S49" s="17">
        <f t="shared" si="59"/>
        <v>77.154719999999998</v>
      </c>
      <c r="T49" s="17">
        <f t="shared" si="59"/>
        <v>77.154719999999998</v>
      </c>
      <c r="U49" s="17">
        <f t="shared" si="59"/>
        <v>0</v>
      </c>
      <c r="V49" s="17">
        <v>73.5</v>
      </c>
      <c r="W49" s="17">
        <v>520.61</v>
      </c>
      <c r="X49" s="17">
        <f t="shared" si="60"/>
        <v>38.264834999999998</v>
      </c>
      <c r="Y49" s="17">
        <f t="shared" si="61"/>
        <v>38.264834999999998</v>
      </c>
      <c r="Z49" s="17">
        <v>0</v>
      </c>
      <c r="AA49" s="17">
        <v>78</v>
      </c>
      <c r="AB49" s="17">
        <v>541.42999999999995</v>
      </c>
      <c r="AC49" s="17">
        <f t="shared" si="68"/>
        <v>42.231539999999995</v>
      </c>
      <c r="AD49" s="17">
        <f t="shared" si="69"/>
        <v>42.231539999999995</v>
      </c>
      <c r="AE49" s="17">
        <v>0</v>
      </c>
      <c r="AF49" s="17">
        <f t="shared" si="70"/>
        <v>151.5</v>
      </c>
      <c r="AG49" s="17">
        <f t="shared" si="71"/>
        <v>80.496375</v>
      </c>
      <c r="AH49" s="17">
        <f t="shared" si="71"/>
        <v>80.496375</v>
      </c>
      <c r="AI49" s="17">
        <f t="shared" si="71"/>
        <v>0</v>
      </c>
    </row>
    <row r="50" spans="1:35" ht="31.2" x14ac:dyDescent="0.3">
      <c r="A50" s="15" t="s">
        <v>85</v>
      </c>
      <c r="B50" s="18" t="s">
        <v>86</v>
      </c>
      <c r="C50" s="17">
        <v>438</v>
      </c>
      <c r="D50" s="17">
        <v>497.24</v>
      </c>
      <c r="E50" s="17">
        <f t="shared" si="62"/>
        <v>217.79112000000001</v>
      </c>
      <c r="F50" s="17">
        <f t="shared" si="63"/>
        <v>217.79112000000001</v>
      </c>
      <c r="G50" s="17"/>
      <c r="H50" s="17">
        <v>207</v>
      </c>
      <c r="I50" s="17">
        <v>497.24</v>
      </c>
      <c r="J50" s="17">
        <f t="shared" si="64"/>
        <v>102.92868000000001</v>
      </c>
      <c r="K50" s="17">
        <f t="shared" si="65"/>
        <v>102.92868000000001</v>
      </c>
      <c r="L50" s="17">
        <v>0</v>
      </c>
      <c r="M50" s="17">
        <v>231</v>
      </c>
      <c r="N50" s="17">
        <v>520.61</v>
      </c>
      <c r="O50" s="17">
        <f t="shared" si="66"/>
        <v>120.26091000000001</v>
      </c>
      <c r="P50" s="17">
        <f t="shared" si="67"/>
        <v>120.26091000000001</v>
      </c>
      <c r="Q50" s="17">
        <v>0</v>
      </c>
      <c r="R50" s="17">
        <f t="shared" si="58"/>
        <v>438</v>
      </c>
      <c r="S50" s="17">
        <f t="shared" si="59"/>
        <v>223.18959000000001</v>
      </c>
      <c r="T50" s="17">
        <f t="shared" si="59"/>
        <v>223.18959000000001</v>
      </c>
      <c r="U50" s="17">
        <f t="shared" si="59"/>
        <v>0</v>
      </c>
      <c r="V50" s="17">
        <v>207</v>
      </c>
      <c r="W50" s="17">
        <v>520.61</v>
      </c>
      <c r="X50" s="17">
        <f t="shared" si="60"/>
        <v>107.76627000000001</v>
      </c>
      <c r="Y50" s="17">
        <f t="shared" si="61"/>
        <v>107.76627000000001</v>
      </c>
      <c r="Z50" s="17">
        <v>0</v>
      </c>
      <c r="AA50" s="17">
        <v>231</v>
      </c>
      <c r="AB50" s="17">
        <v>541.42999999999995</v>
      </c>
      <c r="AC50" s="17">
        <f t="shared" si="68"/>
        <v>125.07032999999998</v>
      </c>
      <c r="AD50" s="17">
        <f t="shared" si="69"/>
        <v>125.07032999999998</v>
      </c>
      <c r="AE50" s="17">
        <v>0</v>
      </c>
      <c r="AF50" s="17">
        <f t="shared" si="70"/>
        <v>438</v>
      </c>
      <c r="AG50" s="17">
        <f t="shared" si="71"/>
        <v>232.83659999999998</v>
      </c>
      <c r="AH50" s="17">
        <f t="shared" si="71"/>
        <v>232.83659999999998</v>
      </c>
      <c r="AI50" s="17">
        <f t="shared" si="71"/>
        <v>0</v>
      </c>
    </row>
    <row r="51" spans="1:35" ht="31.2" x14ac:dyDescent="0.3">
      <c r="A51" s="15" t="s">
        <v>87</v>
      </c>
      <c r="B51" s="18" t="s">
        <v>88</v>
      </c>
      <c r="C51" s="17">
        <v>297</v>
      </c>
      <c r="D51" s="17">
        <v>497.24</v>
      </c>
      <c r="E51" s="17">
        <f t="shared" si="62"/>
        <v>147.68028000000001</v>
      </c>
      <c r="F51" s="17">
        <f t="shared" si="63"/>
        <v>147.68028000000001</v>
      </c>
      <c r="G51" s="17"/>
      <c r="H51" s="17">
        <v>144</v>
      </c>
      <c r="I51" s="17">
        <v>497.24</v>
      </c>
      <c r="J51" s="17">
        <f t="shared" si="64"/>
        <v>71.602559999999997</v>
      </c>
      <c r="K51" s="17">
        <f t="shared" si="65"/>
        <v>71.602559999999997</v>
      </c>
      <c r="L51" s="17">
        <v>0</v>
      </c>
      <c r="M51" s="17">
        <v>153</v>
      </c>
      <c r="N51" s="17">
        <v>520.61</v>
      </c>
      <c r="O51" s="17">
        <f t="shared" si="66"/>
        <v>79.653329999999997</v>
      </c>
      <c r="P51" s="17">
        <f t="shared" si="67"/>
        <v>79.653329999999997</v>
      </c>
      <c r="Q51" s="17">
        <v>0</v>
      </c>
      <c r="R51" s="17">
        <f t="shared" si="58"/>
        <v>297</v>
      </c>
      <c r="S51" s="17">
        <f t="shared" si="59"/>
        <v>151.25588999999999</v>
      </c>
      <c r="T51" s="17">
        <f t="shared" si="59"/>
        <v>151.25588999999999</v>
      </c>
      <c r="U51" s="17">
        <f t="shared" si="59"/>
        <v>0</v>
      </c>
      <c r="V51" s="17">
        <v>144</v>
      </c>
      <c r="W51" s="17">
        <v>520.61</v>
      </c>
      <c r="X51" s="17">
        <f t="shared" si="60"/>
        <v>74.967839999999995</v>
      </c>
      <c r="Y51" s="17">
        <f t="shared" si="61"/>
        <v>74.967839999999995</v>
      </c>
      <c r="Z51" s="17">
        <v>0</v>
      </c>
      <c r="AA51" s="17">
        <v>153</v>
      </c>
      <c r="AB51" s="17">
        <v>541.42999999999995</v>
      </c>
      <c r="AC51" s="17">
        <f t="shared" si="68"/>
        <v>82.838789999999989</v>
      </c>
      <c r="AD51" s="17">
        <f t="shared" si="69"/>
        <v>82.838789999999989</v>
      </c>
      <c r="AE51" s="17">
        <v>0</v>
      </c>
      <c r="AF51" s="17">
        <f t="shared" si="70"/>
        <v>297</v>
      </c>
      <c r="AG51" s="17">
        <f t="shared" si="71"/>
        <v>157.80662999999998</v>
      </c>
      <c r="AH51" s="17">
        <f t="shared" si="71"/>
        <v>157.80662999999998</v>
      </c>
      <c r="AI51" s="17">
        <f t="shared" si="71"/>
        <v>0</v>
      </c>
    </row>
    <row r="52" spans="1:35" ht="31.2" x14ac:dyDescent="0.3">
      <c r="A52" s="15" t="s">
        <v>89</v>
      </c>
      <c r="B52" s="18" t="s">
        <v>90</v>
      </c>
      <c r="C52" s="17">
        <v>555.75</v>
      </c>
      <c r="D52" s="17">
        <v>497.24</v>
      </c>
      <c r="E52" s="17">
        <f t="shared" si="62"/>
        <v>276.34113000000002</v>
      </c>
      <c r="F52" s="17">
        <f t="shared" si="63"/>
        <v>276.34113000000002</v>
      </c>
      <c r="G52" s="17"/>
      <c r="H52" s="17">
        <v>265.5</v>
      </c>
      <c r="I52" s="17">
        <v>497.24</v>
      </c>
      <c r="J52" s="17">
        <f t="shared" si="64"/>
        <v>132.01722000000001</v>
      </c>
      <c r="K52" s="17">
        <f t="shared" si="65"/>
        <v>132.01722000000001</v>
      </c>
      <c r="L52" s="17">
        <v>0</v>
      </c>
      <c r="M52" s="17">
        <v>290.25</v>
      </c>
      <c r="N52" s="17">
        <v>520.61</v>
      </c>
      <c r="O52" s="17">
        <f t="shared" si="66"/>
        <v>151.10705249999998</v>
      </c>
      <c r="P52" s="17">
        <f t="shared" si="67"/>
        <v>151.10705249999998</v>
      </c>
      <c r="Q52" s="17">
        <v>0</v>
      </c>
      <c r="R52" s="17">
        <f t="shared" si="58"/>
        <v>555.75</v>
      </c>
      <c r="S52" s="17">
        <f t="shared" si="59"/>
        <v>283.12427249999996</v>
      </c>
      <c r="T52" s="17">
        <f t="shared" si="59"/>
        <v>283.12427249999996</v>
      </c>
      <c r="U52" s="17">
        <f t="shared" si="59"/>
        <v>0</v>
      </c>
      <c r="V52" s="17">
        <v>265.5</v>
      </c>
      <c r="W52" s="17">
        <v>520.61</v>
      </c>
      <c r="X52" s="17">
        <f t="shared" si="60"/>
        <v>138.22195500000001</v>
      </c>
      <c r="Y52" s="17">
        <f t="shared" si="61"/>
        <v>138.22195500000001</v>
      </c>
      <c r="Z52" s="17">
        <v>0</v>
      </c>
      <c r="AA52" s="17">
        <v>290.25</v>
      </c>
      <c r="AB52" s="17">
        <v>541.42999999999995</v>
      </c>
      <c r="AC52" s="17">
        <f t="shared" si="68"/>
        <v>157.1500575</v>
      </c>
      <c r="AD52" s="17">
        <f t="shared" si="69"/>
        <v>157.1500575</v>
      </c>
      <c r="AE52" s="17">
        <v>0</v>
      </c>
      <c r="AF52" s="17">
        <f t="shared" si="70"/>
        <v>555.75</v>
      </c>
      <c r="AG52" s="17">
        <f t="shared" si="71"/>
        <v>295.37201249999998</v>
      </c>
      <c r="AH52" s="17">
        <f t="shared" si="71"/>
        <v>295.37201249999998</v>
      </c>
      <c r="AI52" s="17">
        <f t="shared" si="71"/>
        <v>0</v>
      </c>
    </row>
    <row r="53" spans="1:35" ht="31.2" x14ac:dyDescent="0.3">
      <c r="A53" s="15" t="s">
        <v>91</v>
      </c>
      <c r="B53" s="18" t="s">
        <v>92</v>
      </c>
      <c r="C53" s="17">
        <v>444</v>
      </c>
      <c r="D53" s="17">
        <v>497.24</v>
      </c>
      <c r="E53" s="17">
        <f t="shared" si="62"/>
        <v>220.77456000000001</v>
      </c>
      <c r="F53" s="17">
        <f t="shared" si="63"/>
        <v>220.77456000000001</v>
      </c>
      <c r="G53" s="17"/>
      <c r="H53" s="17">
        <v>207</v>
      </c>
      <c r="I53" s="17">
        <v>497.24</v>
      </c>
      <c r="J53" s="17">
        <f t="shared" si="64"/>
        <v>102.92868000000001</v>
      </c>
      <c r="K53" s="17">
        <f t="shared" si="65"/>
        <v>102.92868000000001</v>
      </c>
      <c r="L53" s="17">
        <v>0</v>
      </c>
      <c r="M53" s="17">
        <v>237</v>
      </c>
      <c r="N53" s="17">
        <v>520.61</v>
      </c>
      <c r="O53" s="17">
        <f t="shared" si="66"/>
        <v>123.38457000000001</v>
      </c>
      <c r="P53" s="17">
        <f t="shared" si="67"/>
        <v>123.38457000000001</v>
      </c>
      <c r="Q53" s="17">
        <v>0</v>
      </c>
      <c r="R53" s="17">
        <f t="shared" si="58"/>
        <v>444</v>
      </c>
      <c r="S53" s="17">
        <f t="shared" si="59"/>
        <v>226.31325000000004</v>
      </c>
      <c r="T53" s="17">
        <f t="shared" si="59"/>
        <v>226.31325000000004</v>
      </c>
      <c r="U53" s="17">
        <f t="shared" si="59"/>
        <v>0</v>
      </c>
      <c r="V53" s="17">
        <v>207</v>
      </c>
      <c r="W53" s="17">
        <v>520.61</v>
      </c>
      <c r="X53" s="17">
        <f t="shared" si="60"/>
        <v>107.76627000000001</v>
      </c>
      <c r="Y53" s="17">
        <f t="shared" si="61"/>
        <v>107.76627000000001</v>
      </c>
      <c r="Z53" s="17">
        <v>0</v>
      </c>
      <c r="AA53" s="17">
        <v>237</v>
      </c>
      <c r="AB53" s="17">
        <v>541.42999999999995</v>
      </c>
      <c r="AC53" s="17">
        <f t="shared" si="68"/>
        <v>128.31890999999999</v>
      </c>
      <c r="AD53" s="17">
        <f t="shared" si="69"/>
        <v>128.31890999999999</v>
      </c>
      <c r="AE53" s="17">
        <v>0</v>
      </c>
      <c r="AF53" s="17">
        <f t="shared" si="70"/>
        <v>444</v>
      </c>
      <c r="AG53" s="17">
        <f t="shared" si="71"/>
        <v>236.08517999999998</v>
      </c>
      <c r="AH53" s="17">
        <f t="shared" si="71"/>
        <v>236.08517999999998</v>
      </c>
      <c r="AI53" s="17">
        <f t="shared" si="71"/>
        <v>0</v>
      </c>
    </row>
    <row r="54" spans="1:35" ht="31.2" x14ac:dyDescent="0.3">
      <c r="A54" s="15" t="s">
        <v>93</v>
      </c>
      <c r="B54" s="18" t="s">
        <v>94</v>
      </c>
      <c r="C54" s="17">
        <v>1667.25</v>
      </c>
      <c r="D54" s="17">
        <v>497.24</v>
      </c>
      <c r="E54" s="17">
        <f t="shared" si="62"/>
        <v>829.02339000000006</v>
      </c>
      <c r="F54" s="17">
        <f t="shared" si="63"/>
        <v>829.02339000000006</v>
      </c>
      <c r="G54" s="17"/>
      <c r="H54" s="17">
        <v>796.5</v>
      </c>
      <c r="I54" s="17">
        <v>497.24</v>
      </c>
      <c r="J54" s="17">
        <f t="shared" si="64"/>
        <v>396.05166000000003</v>
      </c>
      <c r="K54" s="17">
        <f t="shared" si="65"/>
        <v>396.05166000000003</v>
      </c>
      <c r="L54" s="17">
        <v>0</v>
      </c>
      <c r="M54" s="17">
        <v>870.75</v>
      </c>
      <c r="N54" s="17">
        <v>520.61</v>
      </c>
      <c r="O54" s="17">
        <f t="shared" si="66"/>
        <v>453.32115750000003</v>
      </c>
      <c r="P54" s="17">
        <f t="shared" si="67"/>
        <v>453.32115750000003</v>
      </c>
      <c r="Q54" s="17">
        <v>0</v>
      </c>
      <c r="R54" s="17">
        <f t="shared" si="58"/>
        <v>1667.25</v>
      </c>
      <c r="S54" s="17">
        <f t="shared" si="59"/>
        <v>849.37281750000011</v>
      </c>
      <c r="T54" s="17">
        <f t="shared" si="59"/>
        <v>849.37281750000011</v>
      </c>
      <c r="U54" s="17">
        <f t="shared" si="59"/>
        <v>0</v>
      </c>
      <c r="V54" s="17">
        <v>796.5</v>
      </c>
      <c r="W54" s="17">
        <v>520.61</v>
      </c>
      <c r="X54" s="17">
        <f t="shared" si="60"/>
        <v>414.665865</v>
      </c>
      <c r="Y54" s="17">
        <f t="shared" si="61"/>
        <v>414.665865</v>
      </c>
      <c r="Z54" s="17">
        <v>0</v>
      </c>
      <c r="AA54" s="17">
        <v>870.75</v>
      </c>
      <c r="AB54" s="17">
        <v>541.42999999999995</v>
      </c>
      <c r="AC54" s="17">
        <f t="shared" si="68"/>
        <v>471.45017249999995</v>
      </c>
      <c r="AD54" s="17">
        <f t="shared" si="69"/>
        <v>471.45017249999995</v>
      </c>
      <c r="AE54" s="17">
        <v>0</v>
      </c>
      <c r="AF54" s="17">
        <f t="shared" si="70"/>
        <v>1667.25</v>
      </c>
      <c r="AG54" s="17">
        <f t="shared" si="71"/>
        <v>886.11603749999995</v>
      </c>
      <c r="AH54" s="17">
        <f t="shared" si="71"/>
        <v>886.11603749999995</v>
      </c>
      <c r="AI54" s="17">
        <f t="shared" si="71"/>
        <v>0</v>
      </c>
    </row>
    <row r="55" spans="1:35" ht="31.2" x14ac:dyDescent="0.3">
      <c r="A55" s="15" t="s">
        <v>95</v>
      </c>
      <c r="B55" s="18" t="s">
        <v>96</v>
      </c>
      <c r="C55" s="17">
        <v>509.25</v>
      </c>
      <c r="D55" s="17">
        <v>497.24</v>
      </c>
      <c r="E55" s="17">
        <f t="shared" si="62"/>
        <v>253.21947</v>
      </c>
      <c r="F55" s="17">
        <f t="shared" si="63"/>
        <v>253.21947</v>
      </c>
      <c r="G55" s="17"/>
      <c r="H55" s="17">
        <v>252</v>
      </c>
      <c r="I55" s="17">
        <v>497.24</v>
      </c>
      <c r="J55" s="17">
        <f t="shared" si="64"/>
        <v>125.30448</v>
      </c>
      <c r="K55" s="17">
        <f t="shared" si="65"/>
        <v>125.30448</v>
      </c>
      <c r="L55" s="17">
        <v>0</v>
      </c>
      <c r="M55" s="17">
        <v>257.25</v>
      </c>
      <c r="N55" s="17">
        <v>520.61</v>
      </c>
      <c r="O55" s="17">
        <f t="shared" si="66"/>
        <v>133.92692250000002</v>
      </c>
      <c r="P55" s="17">
        <f t="shared" si="67"/>
        <v>133.92692250000002</v>
      </c>
      <c r="Q55" s="17">
        <v>0</v>
      </c>
      <c r="R55" s="17">
        <f t="shared" si="58"/>
        <v>509.25</v>
      </c>
      <c r="S55" s="17">
        <f t="shared" si="59"/>
        <v>259.2314025</v>
      </c>
      <c r="T55" s="17">
        <f t="shared" si="59"/>
        <v>259.2314025</v>
      </c>
      <c r="U55" s="17">
        <f t="shared" si="59"/>
        <v>0</v>
      </c>
      <c r="V55" s="17">
        <v>252</v>
      </c>
      <c r="W55" s="17">
        <v>520.61</v>
      </c>
      <c r="X55" s="17">
        <f t="shared" si="60"/>
        <v>131.19372000000001</v>
      </c>
      <c r="Y55" s="17">
        <f t="shared" si="61"/>
        <v>131.19372000000001</v>
      </c>
      <c r="Z55" s="17">
        <v>0</v>
      </c>
      <c r="AA55" s="17">
        <v>257.25</v>
      </c>
      <c r="AB55" s="17">
        <v>541.42999999999995</v>
      </c>
      <c r="AC55" s="17">
        <f t="shared" si="68"/>
        <v>139.28286749999998</v>
      </c>
      <c r="AD55" s="17">
        <f t="shared" si="69"/>
        <v>139.28286749999998</v>
      </c>
      <c r="AE55" s="17">
        <v>0</v>
      </c>
      <c r="AF55" s="17">
        <f t="shared" si="70"/>
        <v>509.25</v>
      </c>
      <c r="AG55" s="17">
        <f t="shared" si="71"/>
        <v>270.47658749999999</v>
      </c>
      <c r="AH55" s="17">
        <f t="shared" si="71"/>
        <v>270.47658749999999</v>
      </c>
      <c r="AI55" s="17">
        <f t="shared" si="71"/>
        <v>0</v>
      </c>
    </row>
    <row r="56" spans="1:35" ht="31.2" x14ac:dyDescent="0.3">
      <c r="A56" s="15" t="s">
        <v>97</v>
      </c>
      <c r="B56" s="18" t="s">
        <v>98</v>
      </c>
      <c r="C56" s="17">
        <v>75</v>
      </c>
      <c r="D56" s="17">
        <v>497.24</v>
      </c>
      <c r="E56" s="17">
        <f t="shared" si="62"/>
        <v>37.292999999999999</v>
      </c>
      <c r="F56" s="17">
        <f t="shared" si="63"/>
        <v>37.292999999999999</v>
      </c>
      <c r="G56" s="17"/>
      <c r="H56" s="17">
        <v>36</v>
      </c>
      <c r="I56" s="17">
        <v>497.24</v>
      </c>
      <c r="J56" s="17">
        <f t="shared" si="64"/>
        <v>17.900639999999999</v>
      </c>
      <c r="K56" s="17">
        <f t="shared" si="65"/>
        <v>17.900639999999999</v>
      </c>
      <c r="L56" s="17">
        <v>0</v>
      </c>
      <c r="M56" s="17">
        <v>39</v>
      </c>
      <c r="N56" s="17">
        <v>520.61</v>
      </c>
      <c r="O56" s="17">
        <f t="shared" si="66"/>
        <v>20.303789999999999</v>
      </c>
      <c r="P56" s="17">
        <f t="shared" si="67"/>
        <v>20.303789999999999</v>
      </c>
      <c r="Q56" s="17">
        <v>0</v>
      </c>
      <c r="R56" s="17">
        <f t="shared" si="58"/>
        <v>75</v>
      </c>
      <c r="S56" s="17">
        <f t="shared" si="59"/>
        <v>38.204430000000002</v>
      </c>
      <c r="T56" s="17">
        <f t="shared" si="59"/>
        <v>38.204430000000002</v>
      </c>
      <c r="U56" s="17">
        <f t="shared" si="59"/>
        <v>0</v>
      </c>
      <c r="V56" s="17">
        <v>36</v>
      </c>
      <c r="W56" s="17">
        <v>520.61</v>
      </c>
      <c r="X56" s="17">
        <f t="shared" si="60"/>
        <v>18.741959999999999</v>
      </c>
      <c r="Y56" s="17">
        <f t="shared" si="61"/>
        <v>18.741959999999999</v>
      </c>
      <c r="Z56" s="17">
        <v>0</v>
      </c>
      <c r="AA56" s="17">
        <v>39</v>
      </c>
      <c r="AB56" s="17">
        <v>541.42999999999995</v>
      </c>
      <c r="AC56" s="17">
        <f t="shared" si="68"/>
        <v>21.115769999999998</v>
      </c>
      <c r="AD56" s="17">
        <f t="shared" si="69"/>
        <v>21.115769999999998</v>
      </c>
      <c r="AE56" s="17">
        <v>0</v>
      </c>
      <c r="AF56" s="17">
        <f t="shared" si="70"/>
        <v>75</v>
      </c>
      <c r="AG56" s="17">
        <f t="shared" si="71"/>
        <v>39.857729999999997</v>
      </c>
      <c r="AH56" s="17">
        <f t="shared" si="71"/>
        <v>39.857729999999997</v>
      </c>
      <c r="AI56" s="17">
        <f t="shared" si="71"/>
        <v>0</v>
      </c>
    </row>
    <row r="57" spans="1:35" ht="31.2" x14ac:dyDescent="0.3">
      <c r="A57" s="15" t="s">
        <v>99</v>
      </c>
      <c r="B57" s="26" t="s">
        <v>100</v>
      </c>
      <c r="C57" s="3">
        <v>2260.62</v>
      </c>
      <c r="D57" s="17">
        <v>497.24</v>
      </c>
      <c r="E57" s="17">
        <f t="shared" si="62"/>
        <v>1124.0706888</v>
      </c>
      <c r="F57" s="17">
        <f t="shared" si="63"/>
        <v>1124.0706888</v>
      </c>
      <c r="G57" s="17"/>
      <c r="H57" s="17">
        <v>1129.22</v>
      </c>
      <c r="I57" s="17">
        <v>497.24</v>
      </c>
      <c r="J57" s="17">
        <f t="shared" si="64"/>
        <v>561.49335280000003</v>
      </c>
      <c r="K57" s="17">
        <f t="shared" si="65"/>
        <v>561.49335280000003</v>
      </c>
      <c r="L57" s="17">
        <v>0</v>
      </c>
      <c r="M57" s="17">
        <v>1131.4000000000001</v>
      </c>
      <c r="N57" s="17">
        <v>520.61</v>
      </c>
      <c r="O57" s="17">
        <f t="shared" si="66"/>
        <v>589.0181540000001</v>
      </c>
      <c r="P57" s="17">
        <f t="shared" si="67"/>
        <v>589.0181540000001</v>
      </c>
      <c r="Q57" s="17">
        <v>0</v>
      </c>
      <c r="R57" s="17">
        <f t="shared" si="58"/>
        <v>2260.62</v>
      </c>
      <c r="S57" s="17">
        <f t="shared" si="59"/>
        <v>1150.5115068</v>
      </c>
      <c r="T57" s="17">
        <f t="shared" si="59"/>
        <v>1150.5115068</v>
      </c>
      <c r="U57" s="17">
        <f t="shared" si="59"/>
        <v>0</v>
      </c>
      <c r="V57" s="17">
        <v>1129.22</v>
      </c>
      <c r="W57" s="17">
        <v>520.61</v>
      </c>
      <c r="X57" s="17">
        <f t="shared" si="60"/>
        <v>587.88322420000009</v>
      </c>
      <c r="Y57" s="17">
        <f t="shared" si="61"/>
        <v>587.88322420000009</v>
      </c>
      <c r="Z57" s="17">
        <v>0</v>
      </c>
      <c r="AA57" s="17">
        <v>1131.4000000000001</v>
      </c>
      <c r="AB57" s="17">
        <v>541.42999999999995</v>
      </c>
      <c r="AC57" s="17">
        <f t="shared" si="68"/>
        <v>612.57390199999998</v>
      </c>
      <c r="AD57" s="17">
        <f t="shared" si="69"/>
        <v>612.57390199999998</v>
      </c>
      <c r="AE57" s="17">
        <v>0</v>
      </c>
      <c r="AF57" s="17">
        <f t="shared" si="70"/>
        <v>2260.62</v>
      </c>
      <c r="AG57" s="17">
        <f t="shared" si="71"/>
        <v>1200.4571261999999</v>
      </c>
      <c r="AH57" s="17">
        <f t="shared" si="71"/>
        <v>1200.4571261999999</v>
      </c>
      <c r="AI57" s="17">
        <f t="shared" si="71"/>
        <v>0</v>
      </c>
    </row>
    <row r="58" spans="1:35" s="14" customFormat="1" x14ac:dyDescent="0.3">
      <c r="A58" s="11" t="s">
        <v>101</v>
      </c>
      <c r="B58" s="12" t="s">
        <v>102</v>
      </c>
      <c r="C58" s="13">
        <f t="shared" ref="C58:AI58" si="72">SUM(C59:C79)</f>
        <v>8063</v>
      </c>
      <c r="D58" s="13"/>
      <c r="E58" s="13">
        <f t="shared" si="72"/>
        <v>4009.2461199999998</v>
      </c>
      <c r="F58" s="13">
        <f t="shared" si="72"/>
        <v>4009.2461199999998</v>
      </c>
      <c r="G58" s="13">
        <f t="shared" si="72"/>
        <v>0</v>
      </c>
      <c r="H58" s="13">
        <f t="shared" si="72"/>
        <v>4163.22</v>
      </c>
      <c r="I58" s="13"/>
      <c r="J58" s="13">
        <f t="shared" si="72"/>
        <v>2070.1195127999999</v>
      </c>
      <c r="K58" s="13">
        <f t="shared" si="72"/>
        <v>2069.1195127999999</v>
      </c>
      <c r="L58" s="13">
        <f t="shared" si="72"/>
        <v>1</v>
      </c>
      <c r="M58" s="13">
        <f t="shared" si="72"/>
        <v>4430.59</v>
      </c>
      <c r="N58" s="13"/>
      <c r="O58" s="13">
        <f t="shared" si="72"/>
        <v>2306.6094599000003</v>
      </c>
      <c r="P58" s="13">
        <f t="shared" si="72"/>
        <v>2305.6094599000003</v>
      </c>
      <c r="Q58" s="13">
        <f t="shared" si="72"/>
        <v>1</v>
      </c>
      <c r="R58" s="13">
        <f t="shared" si="72"/>
        <v>8593.81</v>
      </c>
      <c r="S58" s="13">
        <f t="shared" si="72"/>
        <v>4376.7289727000007</v>
      </c>
      <c r="T58" s="13">
        <f t="shared" si="72"/>
        <v>4374.7289727000007</v>
      </c>
      <c r="U58" s="13">
        <f t="shared" si="72"/>
        <v>2</v>
      </c>
      <c r="V58" s="13">
        <f t="shared" si="72"/>
        <v>4163.22</v>
      </c>
      <c r="W58" s="13"/>
      <c r="X58" s="13">
        <f t="shared" si="72"/>
        <v>2167.4139642000005</v>
      </c>
      <c r="Y58" s="13">
        <f t="shared" si="72"/>
        <v>2166.4139642000005</v>
      </c>
      <c r="Z58" s="13">
        <f t="shared" si="72"/>
        <v>1</v>
      </c>
      <c r="AA58" s="13">
        <f t="shared" si="72"/>
        <v>4430.59</v>
      </c>
      <c r="AB58" s="13"/>
      <c r="AC58" s="13">
        <f t="shared" si="72"/>
        <v>2398.8543436999994</v>
      </c>
      <c r="AD58" s="13">
        <f t="shared" si="72"/>
        <v>2397.8543436999994</v>
      </c>
      <c r="AE58" s="13">
        <f t="shared" si="72"/>
        <v>1</v>
      </c>
      <c r="AF58" s="13">
        <f t="shared" si="72"/>
        <v>8593.81</v>
      </c>
      <c r="AG58" s="13">
        <f t="shared" si="72"/>
        <v>4566.2683078999999</v>
      </c>
      <c r="AH58" s="13">
        <f t="shared" si="72"/>
        <v>4564.2683078999999</v>
      </c>
      <c r="AI58" s="13">
        <f t="shared" si="72"/>
        <v>2</v>
      </c>
    </row>
    <row r="59" spans="1:35" ht="31.2" x14ac:dyDescent="0.3">
      <c r="A59" s="15" t="s">
        <v>103</v>
      </c>
      <c r="B59" s="26" t="s">
        <v>104</v>
      </c>
      <c r="C59" s="17">
        <v>379.5</v>
      </c>
      <c r="D59" s="17">
        <v>497.24</v>
      </c>
      <c r="E59" s="17">
        <f t="shared" si="62"/>
        <v>188.70258000000001</v>
      </c>
      <c r="F59" s="17">
        <f t="shared" si="63"/>
        <v>188.70258000000001</v>
      </c>
      <c r="G59" s="17"/>
      <c r="H59" s="17">
        <v>187.5</v>
      </c>
      <c r="I59" s="17">
        <v>497.24</v>
      </c>
      <c r="J59" s="17">
        <f t="shared" si="64"/>
        <v>93.232500000000002</v>
      </c>
      <c r="K59" s="17">
        <f t="shared" si="65"/>
        <v>93.232500000000002</v>
      </c>
      <c r="L59" s="17">
        <v>0</v>
      </c>
      <c r="M59" s="17">
        <v>192</v>
      </c>
      <c r="N59" s="17">
        <v>520.61</v>
      </c>
      <c r="O59" s="17">
        <f t="shared" si="66"/>
        <v>99.957119999999989</v>
      </c>
      <c r="P59" s="17">
        <f t="shared" si="67"/>
        <v>99.957119999999989</v>
      </c>
      <c r="Q59" s="17">
        <v>0</v>
      </c>
      <c r="R59" s="17">
        <f t="shared" ref="R59:R79" si="73">H59+M59</f>
        <v>379.5</v>
      </c>
      <c r="S59" s="17">
        <f t="shared" ref="S59:U78" si="74">J59+O59</f>
        <v>193.18961999999999</v>
      </c>
      <c r="T59" s="17">
        <f t="shared" si="74"/>
        <v>193.18961999999999</v>
      </c>
      <c r="U59" s="17">
        <f t="shared" si="74"/>
        <v>0</v>
      </c>
      <c r="V59" s="17">
        <v>187.5</v>
      </c>
      <c r="W59" s="17">
        <v>520.61</v>
      </c>
      <c r="X59" s="17">
        <f t="shared" si="60"/>
        <v>97.614374999999995</v>
      </c>
      <c r="Y59" s="17">
        <f t="shared" si="61"/>
        <v>97.614374999999995</v>
      </c>
      <c r="Z59" s="17">
        <v>0</v>
      </c>
      <c r="AA59" s="17">
        <v>192</v>
      </c>
      <c r="AB59" s="17">
        <v>541.42999999999995</v>
      </c>
      <c r="AC59" s="17">
        <f t="shared" si="68"/>
        <v>103.95456</v>
      </c>
      <c r="AD59" s="17">
        <f t="shared" si="69"/>
        <v>103.95456</v>
      </c>
      <c r="AE59" s="17">
        <v>0</v>
      </c>
      <c r="AF59" s="17">
        <f t="shared" si="70"/>
        <v>379.5</v>
      </c>
      <c r="AG59" s="17">
        <f t="shared" si="71"/>
        <v>201.56893500000001</v>
      </c>
      <c r="AH59" s="17">
        <f t="shared" si="71"/>
        <v>201.56893500000001</v>
      </c>
      <c r="AI59" s="17">
        <f t="shared" si="71"/>
        <v>0</v>
      </c>
    </row>
    <row r="60" spans="1:35" ht="31.2" x14ac:dyDescent="0.3">
      <c r="A60" s="15" t="s">
        <v>105</v>
      </c>
      <c r="B60" s="26" t="s">
        <v>106</v>
      </c>
      <c r="C60" s="17">
        <v>694.25</v>
      </c>
      <c r="D60" s="17">
        <v>497.24</v>
      </c>
      <c r="E60" s="17">
        <f t="shared" si="62"/>
        <v>345.20886999999999</v>
      </c>
      <c r="F60" s="17">
        <f t="shared" si="63"/>
        <v>345.20886999999999</v>
      </c>
      <c r="G60" s="17"/>
      <c r="H60" s="17">
        <v>338.75</v>
      </c>
      <c r="I60" s="17">
        <v>497.24</v>
      </c>
      <c r="J60" s="17">
        <f t="shared" si="64"/>
        <v>168.44005000000001</v>
      </c>
      <c r="K60" s="17">
        <f t="shared" si="65"/>
        <v>168.44005000000001</v>
      </c>
      <c r="L60" s="17">
        <v>0</v>
      </c>
      <c r="M60" s="17">
        <v>355.5</v>
      </c>
      <c r="N60" s="17">
        <v>520.61</v>
      </c>
      <c r="O60" s="17">
        <f t="shared" si="66"/>
        <v>185.07685500000002</v>
      </c>
      <c r="P60" s="17">
        <f t="shared" si="67"/>
        <v>185.07685500000002</v>
      </c>
      <c r="Q60" s="17">
        <v>0</v>
      </c>
      <c r="R60" s="17">
        <f t="shared" si="73"/>
        <v>694.25</v>
      </c>
      <c r="S60" s="17">
        <f t="shared" si="74"/>
        <v>353.51690500000007</v>
      </c>
      <c r="T60" s="17">
        <f t="shared" si="74"/>
        <v>353.51690500000007</v>
      </c>
      <c r="U60" s="17">
        <f t="shared" si="74"/>
        <v>0</v>
      </c>
      <c r="V60" s="17">
        <v>338.75</v>
      </c>
      <c r="W60" s="17">
        <v>520.61</v>
      </c>
      <c r="X60" s="17">
        <f t="shared" si="60"/>
        <v>176.35663750000001</v>
      </c>
      <c r="Y60" s="17">
        <f t="shared" si="61"/>
        <v>176.35663750000001</v>
      </c>
      <c r="Z60" s="17">
        <v>0</v>
      </c>
      <c r="AA60" s="17">
        <v>355.5</v>
      </c>
      <c r="AB60" s="17">
        <v>541.42999999999995</v>
      </c>
      <c r="AC60" s="17">
        <f t="shared" si="68"/>
        <v>192.478365</v>
      </c>
      <c r="AD60" s="17">
        <f t="shared" si="69"/>
        <v>192.478365</v>
      </c>
      <c r="AE60" s="17">
        <v>0</v>
      </c>
      <c r="AF60" s="17">
        <f t="shared" si="70"/>
        <v>694.25</v>
      </c>
      <c r="AG60" s="17">
        <f t="shared" si="71"/>
        <v>368.83500249999997</v>
      </c>
      <c r="AH60" s="17">
        <f t="shared" si="71"/>
        <v>368.83500249999997</v>
      </c>
      <c r="AI60" s="17">
        <f t="shared" si="71"/>
        <v>0</v>
      </c>
    </row>
    <row r="61" spans="1:35" ht="31.2" x14ac:dyDescent="0.3">
      <c r="A61" s="15" t="s">
        <v>107</v>
      </c>
      <c r="B61" s="26" t="s">
        <v>108</v>
      </c>
      <c r="C61" s="17">
        <v>217.5</v>
      </c>
      <c r="D61" s="17">
        <v>497.24</v>
      </c>
      <c r="E61" s="17">
        <f t="shared" si="62"/>
        <v>108.1497</v>
      </c>
      <c r="F61" s="17">
        <f t="shared" si="63"/>
        <v>108.1497</v>
      </c>
      <c r="G61" s="17"/>
      <c r="H61" s="17">
        <v>103.5</v>
      </c>
      <c r="I61" s="17">
        <v>497.24</v>
      </c>
      <c r="J61" s="17">
        <f t="shared" si="64"/>
        <v>51.464340000000007</v>
      </c>
      <c r="K61" s="17">
        <f t="shared" si="65"/>
        <v>51.464340000000007</v>
      </c>
      <c r="L61" s="17">
        <v>0</v>
      </c>
      <c r="M61" s="17">
        <v>114</v>
      </c>
      <c r="N61" s="17">
        <v>520.61</v>
      </c>
      <c r="O61" s="17">
        <f t="shared" si="66"/>
        <v>59.349539999999998</v>
      </c>
      <c r="P61" s="17">
        <f t="shared" si="67"/>
        <v>59.349539999999998</v>
      </c>
      <c r="Q61" s="17">
        <v>0</v>
      </c>
      <c r="R61" s="17">
        <f t="shared" si="73"/>
        <v>217.5</v>
      </c>
      <c r="S61" s="17">
        <f t="shared" si="74"/>
        <v>110.81388000000001</v>
      </c>
      <c r="T61" s="17">
        <f t="shared" si="74"/>
        <v>110.81388000000001</v>
      </c>
      <c r="U61" s="17">
        <f t="shared" si="74"/>
        <v>0</v>
      </c>
      <c r="V61" s="17">
        <v>103.5</v>
      </c>
      <c r="W61" s="17">
        <v>520.61</v>
      </c>
      <c r="X61" s="17">
        <f t="shared" si="60"/>
        <v>53.883135000000003</v>
      </c>
      <c r="Y61" s="17">
        <f t="shared" si="61"/>
        <v>53.883135000000003</v>
      </c>
      <c r="Z61" s="17">
        <v>0</v>
      </c>
      <c r="AA61" s="17">
        <v>114</v>
      </c>
      <c r="AB61" s="17">
        <v>541.42999999999995</v>
      </c>
      <c r="AC61" s="17">
        <f t="shared" si="68"/>
        <v>61.723019999999998</v>
      </c>
      <c r="AD61" s="17">
        <f t="shared" si="69"/>
        <v>61.723019999999998</v>
      </c>
      <c r="AE61" s="17">
        <v>0</v>
      </c>
      <c r="AF61" s="17">
        <f t="shared" si="70"/>
        <v>217.5</v>
      </c>
      <c r="AG61" s="17">
        <f t="shared" si="71"/>
        <v>115.606155</v>
      </c>
      <c r="AH61" s="17">
        <f t="shared" si="71"/>
        <v>115.606155</v>
      </c>
      <c r="AI61" s="17">
        <f t="shared" si="71"/>
        <v>0</v>
      </c>
    </row>
    <row r="62" spans="1:35" ht="31.2" x14ac:dyDescent="0.3">
      <c r="A62" s="15" t="s">
        <v>109</v>
      </c>
      <c r="B62" s="26" t="s">
        <v>110</v>
      </c>
      <c r="C62" s="17">
        <v>372</v>
      </c>
      <c r="D62" s="17">
        <v>497.24</v>
      </c>
      <c r="E62" s="17">
        <f t="shared" si="62"/>
        <v>184.97327999999999</v>
      </c>
      <c r="F62" s="17">
        <f t="shared" si="63"/>
        <v>184.97327999999999</v>
      </c>
      <c r="G62" s="17"/>
      <c r="H62" s="17">
        <v>178.5</v>
      </c>
      <c r="I62" s="17">
        <v>497.24</v>
      </c>
      <c r="J62" s="17">
        <f t="shared" si="64"/>
        <v>88.757339999999999</v>
      </c>
      <c r="K62" s="17">
        <f t="shared" si="65"/>
        <v>88.757339999999999</v>
      </c>
      <c r="L62" s="17">
        <v>0</v>
      </c>
      <c r="M62" s="17">
        <v>193.5</v>
      </c>
      <c r="N62" s="17">
        <v>520.61</v>
      </c>
      <c r="O62" s="17">
        <f t="shared" si="66"/>
        <v>100.738035</v>
      </c>
      <c r="P62" s="17">
        <f t="shared" si="67"/>
        <v>100.738035</v>
      </c>
      <c r="Q62" s="17">
        <v>0</v>
      </c>
      <c r="R62" s="17">
        <f t="shared" si="73"/>
        <v>372</v>
      </c>
      <c r="S62" s="17">
        <f t="shared" si="74"/>
        <v>189.495375</v>
      </c>
      <c r="T62" s="17">
        <f t="shared" si="74"/>
        <v>189.495375</v>
      </c>
      <c r="U62" s="17">
        <f t="shared" si="74"/>
        <v>0</v>
      </c>
      <c r="V62" s="17">
        <v>178.5</v>
      </c>
      <c r="W62" s="17">
        <v>520.61</v>
      </c>
      <c r="X62" s="17">
        <f t="shared" si="60"/>
        <v>92.928885000000008</v>
      </c>
      <c r="Y62" s="17">
        <f t="shared" si="61"/>
        <v>92.928885000000008</v>
      </c>
      <c r="Z62" s="17">
        <v>0</v>
      </c>
      <c r="AA62" s="17">
        <v>193.5</v>
      </c>
      <c r="AB62" s="17">
        <v>541.42999999999995</v>
      </c>
      <c r="AC62" s="17">
        <f t="shared" si="68"/>
        <v>104.76670499999999</v>
      </c>
      <c r="AD62" s="17">
        <f t="shared" si="69"/>
        <v>104.76670499999999</v>
      </c>
      <c r="AE62" s="17">
        <v>0</v>
      </c>
      <c r="AF62" s="17">
        <f t="shared" si="70"/>
        <v>372</v>
      </c>
      <c r="AG62" s="17">
        <f t="shared" si="71"/>
        <v>197.69558999999998</v>
      </c>
      <c r="AH62" s="17">
        <f t="shared" si="71"/>
        <v>197.69558999999998</v>
      </c>
      <c r="AI62" s="17">
        <f t="shared" si="71"/>
        <v>0</v>
      </c>
    </row>
    <row r="63" spans="1:35" ht="31.2" x14ac:dyDescent="0.3">
      <c r="A63" s="15" t="s">
        <v>111</v>
      </c>
      <c r="B63" s="26" t="s">
        <v>112</v>
      </c>
      <c r="C63" s="17">
        <v>225.75</v>
      </c>
      <c r="D63" s="17">
        <v>497.24</v>
      </c>
      <c r="E63" s="17">
        <f t="shared" si="62"/>
        <v>112.25193</v>
      </c>
      <c r="F63" s="17">
        <f t="shared" si="63"/>
        <v>112.25193</v>
      </c>
      <c r="G63" s="17"/>
      <c r="H63" s="17">
        <v>107.25</v>
      </c>
      <c r="I63" s="17">
        <v>497.24</v>
      </c>
      <c r="J63" s="17">
        <f t="shared" si="64"/>
        <v>53.328989999999997</v>
      </c>
      <c r="K63" s="17">
        <f t="shared" si="65"/>
        <v>53.328989999999997</v>
      </c>
      <c r="L63" s="17">
        <v>0</v>
      </c>
      <c r="M63" s="17">
        <v>118.5</v>
      </c>
      <c r="N63" s="17">
        <v>520.61</v>
      </c>
      <c r="O63" s="17">
        <f t="shared" si="66"/>
        <v>61.692285000000005</v>
      </c>
      <c r="P63" s="17">
        <f t="shared" si="67"/>
        <v>61.692285000000005</v>
      </c>
      <c r="Q63" s="17">
        <v>0</v>
      </c>
      <c r="R63" s="17">
        <f t="shared" si="73"/>
        <v>225.75</v>
      </c>
      <c r="S63" s="17">
        <f t="shared" si="74"/>
        <v>115.021275</v>
      </c>
      <c r="T63" s="17">
        <f t="shared" si="74"/>
        <v>115.021275</v>
      </c>
      <c r="U63" s="17">
        <f t="shared" si="74"/>
        <v>0</v>
      </c>
      <c r="V63" s="17">
        <v>107.25</v>
      </c>
      <c r="W63" s="17">
        <v>520.61</v>
      </c>
      <c r="X63" s="17">
        <f t="shared" si="60"/>
        <v>55.8354225</v>
      </c>
      <c r="Y63" s="17">
        <f t="shared" si="61"/>
        <v>55.8354225</v>
      </c>
      <c r="Z63" s="17">
        <v>0</v>
      </c>
      <c r="AA63" s="17">
        <v>118.5</v>
      </c>
      <c r="AB63" s="17">
        <v>541.42999999999995</v>
      </c>
      <c r="AC63" s="17">
        <f t="shared" si="68"/>
        <v>64.159454999999994</v>
      </c>
      <c r="AD63" s="17">
        <f t="shared" si="69"/>
        <v>64.159454999999994</v>
      </c>
      <c r="AE63" s="17">
        <v>0</v>
      </c>
      <c r="AF63" s="17">
        <f t="shared" si="70"/>
        <v>225.75</v>
      </c>
      <c r="AG63" s="17">
        <f t="shared" si="71"/>
        <v>119.9948775</v>
      </c>
      <c r="AH63" s="17">
        <f t="shared" si="71"/>
        <v>119.9948775</v>
      </c>
      <c r="AI63" s="17">
        <f t="shared" si="71"/>
        <v>0</v>
      </c>
    </row>
    <row r="64" spans="1:35" ht="31.2" x14ac:dyDescent="0.3">
      <c r="A64" s="15" t="s">
        <v>113</v>
      </c>
      <c r="B64" s="26" t="s">
        <v>114</v>
      </c>
      <c r="C64" s="17">
        <v>271.5</v>
      </c>
      <c r="D64" s="17">
        <v>497.24</v>
      </c>
      <c r="E64" s="17">
        <f t="shared" si="62"/>
        <v>135.00066000000001</v>
      </c>
      <c r="F64" s="17">
        <f t="shared" si="63"/>
        <v>135.00066000000001</v>
      </c>
      <c r="G64" s="17"/>
      <c r="H64" s="17">
        <v>100.5</v>
      </c>
      <c r="I64" s="17">
        <v>497.24</v>
      </c>
      <c r="J64" s="17">
        <f t="shared" si="64"/>
        <v>49.972619999999999</v>
      </c>
      <c r="K64" s="17">
        <f t="shared" si="65"/>
        <v>49.972619999999999</v>
      </c>
      <c r="L64" s="17">
        <v>0</v>
      </c>
      <c r="M64" s="17">
        <v>171</v>
      </c>
      <c r="N64" s="17">
        <v>520.61</v>
      </c>
      <c r="O64" s="17">
        <f t="shared" si="66"/>
        <v>89.02431</v>
      </c>
      <c r="P64" s="17">
        <f t="shared" si="67"/>
        <v>89.02431</v>
      </c>
      <c r="Q64" s="17">
        <v>0</v>
      </c>
      <c r="R64" s="17">
        <f t="shared" si="73"/>
        <v>271.5</v>
      </c>
      <c r="S64" s="17">
        <f t="shared" si="74"/>
        <v>138.99692999999999</v>
      </c>
      <c r="T64" s="17">
        <f t="shared" si="74"/>
        <v>138.99692999999999</v>
      </c>
      <c r="U64" s="17">
        <f t="shared" si="74"/>
        <v>0</v>
      </c>
      <c r="V64" s="17">
        <v>100.5</v>
      </c>
      <c r="W64" s="17">
        <v>520.61</v>
      </c>
      <c r="X64" s="17">
        <f t="shared" si="60"/>
        <v>52.321305000000002</v>
      </c>
      <c r="Y64" s="17">
        <f t="shared" si="61"/>
        <v>52.321305000000002</v>
      </c>
      <c r="Z64" s="17">
        <v>0</v>
      </c>
      <c r="AA64" s="17">
        <v>171</v>
      </c>
      <c r="AB64" s="17">
        <v>541.42999999999995</v>
      </c>
      <c r="AC64" s="17">
        <f t="shared" si="68"/>
        <v>92.584529999999987</v>
      </c>
      <c r="AD64" s="17">
        <f t="shared" si="69"/>
        <v>92.584529999999987</v>
      </c>
      <c r="AE64" s="17">
        <v>0</v>
      </c>
      <c r="AF64" s="17">
        <f t="shared" si="70"/>
        <v>271.5</v>
      </c>
      <c r="AG64" s="17">
        <f t="shared" si="71"/>
        <v>144.905835</v>
      </c>
      <c r="AH64" s="17">
        <f t="shared" si="71"/>
        <v>144.905835</v>
      </c>
      <c r="AI64" s="17">
        <f t="shared" si="71"/>
        <v>0</v>
      </c>
    </row>
    <row r="65" spans="1:35" ht="31.2" x14ac:dyDescent="0.3">
      <c r="A65" s="15" t="s">
        <v>115</v>
      </c>
      <c r="B65" s="26" t="s">
        <v>116</v>
      </c>
      <c r="C65" s="17">
        <v>469.5</v>
      </c>
      <c r="D65" s="17">
        <v>497.24</v>
      </c>
      <c r="E65" s="17">
        <f t="shared" si="62"/>
        <v>233.45417999999998</v>
      </c>
      <c r="F65" s="17">
        <f t="shared" si="63"/>
        <v>233.45417999999998</v>
      </c>
      <c r="G65" s="17"/>
      <c r="H65" s="17">
        <v>232.5</v>
      </c>
      <c r="I65" s="17">
        <v>497.24</v>
      </c>
      <c r="J65" s="17">
        <f t="shared" si="64"/>
        <v>115.6083</v>
      </c>
      <c r="K65" s="17">
        <f t="shared" si="65"/>
        <v>115.6083</v>
      </c>
      <c r="L65" s="17">
        <v>0</v>
      </c>
      <c r="M65" s="17">
        <v>237</v>
      </c>
      <c r="N65" s="17">
        <v>520.61</v>
      </c>
      <c r="O65" s="17">
        <f t="shared" si="66"/>
        <v>123.38457000000001</v>
      </c>
      <c r="P65" s="17">
        <f t="shared" si="67"/>
        <v>123.38457000000001</v>
      </c>
      <c r="Q65" s="17">
        <v>0</v>
      </c>
      <c r="R65" s="17">
        <f t="shared" si="73"/>
        <v>469.5</v>
      </c>
      <c r="S65" s="17">
        <f t="shared" si="74"/>
        <v>238.99287000000001</v>
      </c>
      <c r="T65" s="17">
        <f t="shared" si="74"/>
        <v>238.99287000000001</v>
      </c>
      <c r="U65" s="17">
        <f t="shared" si="74"/>
        <v>0</v>
      </c>
      <c r="V65" s="17">
        <v>232.5</v>
      </c>
      <c r="W65" s="17">
        <v>520.61</v>
      </c>
      <c r="X65" s="17">
        <f t="shared" si="60"/>
        <v>121.041825</v>
      </c>
      <c r="Y65" s="17">
        <f t="shared" si="61"/>
        <v>121.041825</v>
      </c>
      <c r="Z65" s="17">
        <v>0</v>
      </c>
      <c r="AA65" s="17">
        <v>237</v>
      </c>
      <c r="AB65" s="17">
        <v>541.42999999999995</v>
      </c>
      <c r="AC65" s="17">
        <f t="shared" si="68"/>
        <v>128.31890999999999</v>
      </c>
      <c r="AD65" s="17">
        <f t="shared" si="69"/>
        <v>128.31890999999999</v>
      </c>
      <c r="AE65" s="17">
        <v>0</v>
      </c>
      <c r="AF65" s="17">
        <f t="shared" si="70"/>
        <v>469.5</v>
      </c>
      <c r="AG65" s="17">
        <f t="shared" si="71"/>
        <v>249.36073499999998</v>
      </c>
      <c r="AH65" s="17">
        <f t="shared" si="71"/>
        <v>249.36073499999998</v>
      </c>
      <c r="AI65" s="17">
        <f t="shared" si="71"/>
        <v>0</v>
      </c>
    </row>
    <row r="66" spans="1:35" ht="31.2" x14ac:dyDescent="0.3">
      <c r="A66" s="15" t="s">
        <v>117</v>
      </c>
      <c r="B66" s="26" t="s">
        <v>118</v>
      </c>
      <c r="C66" s="17">
        <v>430.5</v>
      </c>
      <c r="D66" s="17">
        <v>497.24</v>
      </c>
      <c r="E66" s="17">
        <f t="shared" si="62"/>
        <v>214.06182000000001</v>
      </c>
      <c r="F66" s="17">
        <f t="shared" si="63"/>
        <v>214.06182000000001</v>
      </c>
      <c r="G66" s="17"/>
      <c r="H66" s="17">
        <v>232.5</v>
      </c>
      <c r="I66" s="17">
        <v>497.24</v>
      </c>
      <c r="J66" s="17">
        <f t="shared" si="64"/>
        <v>115.6083</v>
      </c>
      <c r="K66" s="17">
        <f t="shared" si="65"/>
        <v>115.6083</v>
      </c>
      <c r="L66" s="17">
        <v>0</v>
      </c>
      <c r="M66" s="17">
        <v>198</v>
      </c>
      <c r="N66" s="17">
        <v>520.61</v>
      </c>
      <c r="O66" s="17">
        <f t="shared" si="66"/>
        <v>103.08078</v>
      </c>
      <c r="P66" s="17">
        <f t="shared" si="67"/>
        <v>103.08078</v>
      </c>
      <c r="Q66" s="17">
        <v>0</v>
      </c>
      <c r="R66" s="17">
        <f t="shared" si="73"/>
        <v>430.5</v>
      </c>
      <c r="S66" s="17">
        <f t="shared" si="74"/>
        <v>218.68907999999999</v>
      </c>
      <c r="T66" s="17">
        <f t="shared" si="74"/>
        <v>218.68907999999999</v>
      </c>
      <c r="U66" s="17">
        <f t="shared" si="74"/>
        <v>0</v>
      </c>
      <c r="V66" s="17">
        <v>232.5</v>
      </c>
      <c r="W66" s="17">
        <v>520.61</v>
      </c>
      <c r="X66" s="17">
        <f t="shared" si="60"/>
        <v>121.041825</v>
      </c>
      <c r="Y66" s="17">
        <f t="shared" si="61"/>
        <v>121.041825</v>
      </c>
      <c r="Z66" s="17">
        <v>0</v>
      </c>
      <c r="AA66" s="17">
        <v>198</v>
      </c>
      <c r="AB66" s="17">
        <v>541.42999999999995</v>
      </c>
      <c r="AC66" s="17">
        <f t="shared" si="68"/>
        <v>107.20313999999999</v>
      </c>
      <c r="AD66" s="17">
        <f t="shared" si="69"/>
        <v>107.20313999999999</v>
      </c>
      <c r="AE66" s="17">
        <v>0</v>
      </c>
      <c r="AF66" s="17">
        <f t="shared" si="70"/>
        <v>430.5</v>
      </c>
      <c r="AG66" s="17">
        <f t="shared" si="71"/>
        <v>228.24496499999998</v>
      </c>
      <c r="AH66" s="17">
        <f t="shared" si="71"/>
        <v>228.24496499999998</v>
      </c>
      <c r="AI66" s="17">
        <f t="shared" si="71"/>
        <v>0</v>
      </c>
    </row>
    <row r="67" spans="1:35" ht="31.2" x14ac:dyDescent="0.3">
      <c r="A67" s="15" t="s">
        <v>119</v>
      </c>
      <c r="B67" s="26" t="s">
        <v>120</v>
      </c>
      <c r="C67" s="17">
        <v>232.5</v>
      </c>
      <c r="D67" s="17">
        <v>497.24</v>
      </c>
      <c r="E67" s="17">
        <f t="shared" si="62"/>
        <v>115.6083</v>
      </c>
      <c r="F67" s="17">
        <f t="shared" si="63"/>
        <v>115.6083</v>
      </c>
      <c r="G67" s="17"/>
      <c r="H67" s="17">
        <v>124.5</v>
      </c>
      <c r="I67" s="17">
        <v>497.24</v>
      </c>
      <c r="J67" s="17">
        <f t="shared" si="64"/>
        <v>61.906380000000006</v>
      </c>
      <c r="K67" s="17">
        <f t="shared" si="65"/>
        <v>61.906380000000006</v>
      </c>
      <c r="L67" s="17">
        <v>0</v>
      </c>
      <c r="M67" s="17">
        <v>108</v>
      </c>
      <c r="N67" s="17">
        <v>520.61</v>
      </c>
      <c r="O67" s="17">
        <f t="shared" si="66"/>
        <v>56.225880000000004</v>
      </c>
      <c r="P67" s="17">
        <f t="shared" si="67"/>
        <v>56.225880000000004</v>
      </c>
      <c r="Q67" s="17">
        <v>0</v>
      </c>
      <c r="R67" s="17">
        <f t="shared" si="73"/>
        <v>232.5</v>
      </c>
      <c r="S67" s="17">
        <f t="shared" si="74"/>
        <v>118.13226</v>
      </c>
      <c r="T67" s="17">
        <f t="shared" si="74"/>
        <v>118.13226</v>
      </c>
      <c r="U67" s="17">
        <f t="shared" si="74"/>
        <v>0</v>
      </c>
      <c r="V67" s="17">
        <v>124.5</v>
      </c>
      <c r="W67" s="17">
        <v>520.61</v>
      </c>
      <c r="X67" s="17">
        <f t="shared" si="60"/>
        <v>64.815944999999999</v>
      </c>
      <c r="Y67" s="17">
        <f t="shared" si="61"/>
        <v>64.815944999999999</v>
      </c>
      <c r="Z67" s="17">
        <v>0</v>
      </c>
      <c r="AA67" s="17">
        <v>108</v>
      </c>
      <c r="AB67" s="17">
        <v>541.42999999999995</v>
      </c>
      <c r="AC67" s="17">
        <f t="shared" si="68"/>
        <v>58.474439999999994</v>
      </c>
      <c r="AD67" s="17">
        <f t="shared" si="69"/>
        <v>58.474439999999994</v>
      </c>
      <c r="AE67" s="17">
        <v>0</v>
      </c>
      <c r="AF67" s="17">
        <f t="shared" si="70"/>
        <v>232.5</v>
      </c>
      <c r="AG67" s="17">
        <f t="shared" si="71"/>
        <v>123.29038499999999</v>
      </c>
      <c r="AH67" s="17">
        <f t="shared" si="71"/>
        <v>123.29038499999999</v>
      </c>
      <c r="AI67" s="17">
        <f t="shared" si="71"/>
        <v>0</v>
      </c>
    </row>
    <row r="68" spans="1:35" ht="31.2" x14ac:dyDescent="0.3">
      <c r="A68" s="15" t="s">
        <v>121</v>
      </c>
      <c r="B68" s="26" t="s">
        <v>122</v>
      </c>
      <c r="C68" s="17">
        <v>460.5</v>
      </c>
      <c r="D68" s="17">
        <v>497.24</v>
      </c>
      <c r="E68" s="17">
        <f t="shared" si="62"/>
        <v>228.97902000000002</v>
      </c>
      <c r="F68" s="17">
        <f t="shared" si="63"/>
        <v>228.97902000000002</v>
      </c>
      <c r="G68" s="17"/>
      <c r="H68" s="17">
        <v>223.5</v>
      </c>
      <c r="I68" s="17">
        <v>497.24</v>
      </c>
      <c r="J68" s="17">
        <f t="shared" si="64"/>
        <v>111.13314</v>
      </c>
      <c r="K68" s="17">
        <f t="shared" si="65"/>
        <v>111.13314</v>
      </c>
      <c r="L68" s="17">
        <v>0</v>
      </c>
      <c r="M68" s="17">
        <v>237</v>
      </c>
      <c r="N68" s="17">
        <v>520.61</v>
      </c>
      <c r="O68" s="17">
        <f t="shared" si="66"/>
        <v>123.38457000000001</v>
      </c>
      <c r="P68" s="17">
        <f t="shared" si="67"/>
        <v>123.38457000000001</v>
      </c>
      <c r="Q68" s="17">
        <v>0</v>
      </c>
      <c r="R68" s="17">
        <f t="shared" si="73"/>
        <v>460.5</v>
      </c>
      <c r="S68" s="17">
        <f t="shared" si="74"/>
        <v>234.51771000000002</v>
      </c>
      <c r="T68" s="17">
        <f t="shared" si="74"/>
        <v>234.51771000000002</v>
      </c>
      <c r="U68" s="17">
        <f t="shared" si="74"/>
        <v>0</v>
      </c>
      <c r="V68" s="17">
        <v>223.5</v>
      </c>
      <c r="W68" s="17">
        <v>520.61</v>
      </c>
      <c r="X68" s="17">
        <f t="shared" si="60"/>
        <v>116.356335</v>
      </c>
      <c r="Y68" s="17">
        <f t="shared" si="61"/>
        <v>116.356335</v>
      </c>
      <c r="Z68" s="17">
        <v>0</v>
      </c>
      <c r="AA68" s="17">
        <v>237</v>
      </c>
      <c r="AB68" s="17">
        <v>541.42999999999995</v>
      </c>
      <c r="AC68" s="17">
        <f t="shared" si="68"/>
        <v>128.31890999999999</v>
      </c>
      <c r="AD68" s="17">
        <f t="shared" si="69"/>
        <v>128.31890999999999</v>
      </c>
      <c r="AE68" s="17">
        <v>0</v>
      </c>
      <c r="AF68" s="17">
        <f t="shared" si="70"/>
        <v>460.5</v>
      </c>
      <c r="AG68" s="17">
        <f t="shared" si="71"/>
        <v>244.67524499999999</v>
      </c>
      <c r="AH68" s="17">
        <f t="shared" si="71"/>
        <v>244.67524499999999</v>
      </c>
      <c r="AI68" s="17">
        <f t="shared" si="71"/>
        <v>0</v>
      </c>
    </row>
    <row r="69" spans="1:35" ht="31.2" x14ac:dyDescent="0.3">
      <c r="A69" s="15" t="s">
        <v>123</v>
      </c>
      <c r="B69" s="26" t="s">
        <v>124</v>
      </c>
      <c r="C69" s="17">
        <v>358.5</v>
      </c>
      <c r="D69" s="17">
        <v>497.24</v>
      </c>
      <c r="E69" s="17">
        <f t="shared" si="62"/>
        <v>178.26054000000002</v>
      </c>
      <c r="F69" s="17">
        <f t="shared" si="63"/>
        <v>178.26054000000002</v>
      </c>
      <c r="G69" s="17"/>
      <c r="H69" s="17">
        <v>178.5</v>
      </c>
      <c r="I69" s="17">
        <v>497.24</v>
      </c>
      <c r="J69" s="17">
        <f t="shared" si="64"/>
        <v>88.757339999999999</v>
      </c>
      <c r="K69" s="17">
        <f t="shared" si="65"/>
        <v>88.757339999999999</v>
      </c>
      <c r="L69" s="17">
        <v>0</v>
      </c>
      <c r="M69" s="17">
        <v>180</v>
      </c>
      <c r="N69" s="17">
        <v>520.61</v>
      </c>
      <c r="O69" s="17">
        <f t="shared" si="66"/>
        <v>93.709800000000001</v>
      </c>
      <c r="P69" s="17">
        <f t="shared" si="67"/>
        <v>93.709800000000001</v>
      </c>
      <c r="Q69" s="17">
        <v>0</v>
      </c>
      <c r="R69" s="17">
        <f t="shared" si="73"/>
        <v>358.5</v>
      </c>
      <c r="S69" s="17">
        <f t="shared" si="74"/>
        <v>182.46714</v>
      </c>
      <c r="T69" s="17">
        <f t="shared" si="74"/>
        <v>182.46714</v>
      </c>
      <c r="U69" s="17">
        <f t="shared" si="74"/>
        <v>0</v>
      </c>
      <c r="V69" s="17">
        <v>178.5</v>
      </c>
      <c r="W69" s="17">
        <v>520.61</v>
      </c>
      <c r="X69" s="17">
        <f t="shared" si="60"/>
        <v>92.928885000000008</v>
      </c>
      <c r="Y69" s="17">
        <f t="shared" si="61"/>
        <v>92.928885000000008</v>
      </c>
      <c r="Z69" s="17">
        <v>0</v>
      </c>
      <c r="AA69" s="17">
        <v>180</v>
      </c>
      <c r="AB69" s="17">
        <v>541.42999999999995</v>
      </c>
      <c r="AC69" s="17">
        <f t="shared" si="68"/>
        <v>97.457399999999993</v>
      </c>
      <c r="AD69" s="17">
        <f t="shared" si="69"/>
        <v>97.457399999999993</v>
      </c>
      <c r="AE69" s="17">
        <v>0</v>
      </c>
      <c r="AF69" s="17">
        <f t="shared" si="70"/>
        <v>358.5</v>
      </c>
      <c r="AG69" s="17">
        <f t="shared" si="71"/>
        <v>190.38628499999999</v>
      </c>
      <c r="AH69" s="17">
        <f t="shared" si="71"/>
        <v>190.38628499999999</v>
      </c>
      <c r="AI69" s="17">
        <f t="shared" si="71"/>
        <v>0</v>
      </c>
    </row>
    <row r="70" spans="1:35" ht="62.4" x14ac:dyDescent="0.3">
      <c r="A70" s="15" t="s">
        <v>125</v>
      </c>
      <c r="B70" s="26" t="s">
        <v>126</v>
      </c>
      <c r="C70" s="17">
        <v>444</v>
      </c>
      <c r="D70" s="17">
        <v>497.24</v>
      </c>
      <c r="E70" s="17">
        <f t="shared" si="62"/>
        <v>220.77456000000001</v>
      </c>
      <c r="F70" s="17">
        <f t="shared" si="63"/>
        <v>220.77456000000001</v>
      </c>
      <c r="G70" s="17"/>
      <c r="H70" s="17">
        <v>210</v>
      </c>
      <c r="I70" s="17">
        <v>497.24</v>
      </c>
      <c r="J70" s="17">
        <f t="shared" si="64"/>
        <v>104.42040000000001</v>
      </c>
      <c r="K70" s="17">
        <f t="shared" si="65"/>
        <v>104.42040000000001</v>
      </c>
      <c r="L70" s="17">
        <v>0</v>
      </c>
      <c r="M70" s="17">
        <v>234</v>
      </c>
      <c r="N70" s="17">
        <v>520.61</v>
      </c>
      <c r="O70" s="17">
        <f t="shared" si="66"/>
        <v>121.82274000000001</v>
      </c>
      <c r="P70" s="17">
        <f t="shared" si="67"/>
        <v>121.82274000000001</v>
      </c>
      <c r="Q70" s="17">
        <v>0</v>
      </c>
      <c r="R70" s="17">
        <f t="shared" si="73"/>
        <v>444</v>
      </c>
      <c r="S70" s="17">
        <f t="shared" si="74"/>
        <v>226.24314000000004</v>
      </c>
      <c r="T70" s="17">
        <f t="shared" si="74"/>
        <v>226.24314000000004</v>
      </c>
      <c r="U70" s="17">
        <f t="shared" si="74"/>
        <v>0</v>
      </c>
      <c r="V70" s="17">
        <v>210</v>
      </c>
      <c r="W70" s="17">
        <v>520.61</v>
      </c>
      <c r="X70" s="17">
        <f t="shared" si="60"/>
        <v>109.32810000000001</v>
      </c>
      <c r="Y70" s="17">
        <f t="shared" si="61"/>
        <v>109.32810000000001</v>
      </c>
      <c r="Z70" s="17">
        <v>0</v>
      </c>
      <c r="AA70" s="17">
        <v>234</v>
      </c>
      <c r="AB70" s="17">
        <v>541.42999999999995</v>
      </c>
      <c r="AC70" s="17">
        <f t="shared" si="68"/>
        <v>126.69462</v>
      </c>
      <c r="AD70" s="17">
        <f t="shared" si="69"/>
        <v>126.69462</v>
      </c>
      <c r="AE70" s="17">
        <v>0</v>
      </c>
      <c r="AF70" s="17">
        <f t="shared" si="70"/>
        <v>444</v>
      </c>
      <c r="AG70" s="17">
        <f t="shared" si="71"/>
        <v>236.02271999999999</v>
      </c>
      <c r="AH70" s="17">
        <f t="shared" si="71"/>
        <v>236.02271999999999</v>
      </c>
      <c r="AI70" s="17">
        <f t="shared" si="71"/>
        <v>0</v>
      </c>
    </row>
    <row r="71" spans="1:35" ht="31.2" x14ac:dyDescent="0.3">
      <c r="A71" s="15" t="s">
        <v>127</v>
      </c>
      <c r="B71" s="26" t="s">
        <v>128</v>
      </c>
      <c r="C71" s="17">
        <v>441.75</v>
      </c>
      <c r="D71" s="17">
        <v>497.24</v>
      </c>
      <c r="E71" s="17">
        <f t="shared" si="62"/>
        <v>219.65576999999999</v>
      </c>
      <c r="F71" s="17">
        <f t="shared" si="63"/>
        <v>219.65576999999999</v>
      </c>
      <c r="G71" s="17"/>
      <c r="H71" s="17">
        <v>210</v>
      </c>
      <c r="I71" s="17">
        <v>497.24</v>
      </c>
      <c r="J71" s="17">
        <f t="shared" si="64"/>
        <v>104.42040000000001</v>
      </c>
      <c r="K71" s="17">
        <f t="shared" si="65"/>
        <v>104.42040000000001</v>
      </c>
      <c r="L71" s="17">
        <v>0</v>
      </c>
      <c r="M71" s="17">
        <v>231.75</v>
      </c>
      <c r="N71" s="17">
        <v>520.61</v>
      </c>
      <c r="O71" s="17">
        <f t="shared" si="66"/>
        <v>120.65136750000001</v>
      </c>
      <c r="P71" s="17">
        <f t="shared" si="67"/>
        <v>120.65136750000001</v>
      </c>
      <c r="Q71" s="17">
        <v>0</v>
      </c>
      <c r="R71" s="17">
        <f t="shared" si="73"/>
        <v>441.75</v>
      </c>
      <c r="S71" s="17">
        <f t="shared" si="74"/>
        <v>225.07176750000002</v>
      </c>
      <c r="T71" s="17">
        <f t="shared" si="74"/>
        <v>225.07176750000002</v>
      </c>
      <c r="U71" s="17">
        <f t="shared" si="74"/>
        <v>0</v>
      </c>
      <c r="V71" s="17">
        <v>210</v>
      </c>
      <c r="W71" s="17">
        <v>520.61</v>
      </c>
      <c r="X71" s="17">
        <f t="shared" si="60"/>
        <v>109.32810000000001</v>
      </c>
      <c r="Y71" s="17">
        <f t="shared" si="61"/>
        <v>109.32810000000001</v>
      </c>
      <c r="Z71" s="17">
        <v>0</v>
      </c>
      <c r="AA71" s="17">
        <v>231.75</v>
      </c>
      <c r="AB71" s="17">
        <v>541.42999999999995</v>
      </c>
      <c r="AC71" s="17">
        <f t="shared" si="68"/>
        <v>125.47640249999998</v>
      </c>
      <c r="AD71" s="17">
        <f t="shared" si="69"/>
        <v>125.47640249999998</v>
      </c>
      <c r="AE71" s="17">
        <v>0</v>
      </c>
      <c r="AF71" s="17">
        <f t="shared" si="70"/>
        <v>441.75</v>
      </c>
      <c r="AG71" s="17">
        <f t="shared" si="71"/>
        <v>234.80450249999998</v>
      </c>
      <c r="AH71" s="17">
        <f t="shared" si="71"/>
        <v>234.80450249999998</v>
      </c>
      <c r="AI71" s="17">
        <f t="shared" si="71"/>
        <v>0</v>
      </c>
    </row>
    <row r="72" spans="1:35" ht="31.2" x14ac:dyDescent="0.3">
      <c r="A72" s="15" t="s">
        <v>129</v>
      </c>
      <c r="B72" s="26" t="s">
        <v>130</v>
      </c>
      <c r="C72" s="17">
        <v>391.5</v>
      </c>
      <c r="D72" s="17">
        <v>497.24</v>
      </c>
      <c r="E72" s="17">
        <f t="shared" si="62"/>
        <v>194.66945999999999</v>
      </c>
      <c r="F72" s="17">
        <f t="shared" si="63"/>
        <v>194.66945999999999</v>
      </c>
      <c r="G72" s="17"/>
      <c r="H72" s="17">
        <v>192</v>
      </c>
      <c r="I72" s="17">
        <v>497.24</v>
      </c>
      <c r="J72" s="17">
        <f t="shared" si="64"/>
        <v>95.470079999999996</v>
      </c>
      <c r="K72" s="17">
        <f t="shared" si="65"/>
        <v>95.470079999999996</v>
      </c>
      <c r="L72" s="17">
        <v>0</v>
      </c>
      <c r="M72" s="17">
        <v>199.5</v>
      </c>
      <c r="N72" s="17">
        <v>520.61</v>
      </c>
      <c r="O72" s="17">
        <f t="shared" si="66"/>
        <v>103.86169500000001</v>
      </c>
      <c r="P72" s="17">
        <f t="shared" si="67"/>
        <v>103.86169500000001</v>
      </c>
      <c r="Q72" s="17">
        <v>0</v>
      </c>
      <c r="R72" s="17">
        <f t="shared" si="73"/>
        <v>391.5</v>
      </c>
      <c r="S72" s="17">
        <f t="shared" si="74"/>
        <v>199.33177499999999</v>
      </c>
      <c r="T72" s="17">
        <f t="shared" si="74"/>
        <v>199.33177499999999</v>
      </c>
      <c r="U72" s="17">
        <f t="shared" si="74"/>
        <v>0</v>
      </c>
      <c r="V72" s="17">
        <v>192</v>
      </c>
      <c r="W72" s="17">
        <v>520.61</v>
      </c>
      <c r="X72" s="17">
        <f t="shared" si="60"/>
        <v>99.957119999999989</v>
      </c>
      <c r="Y72" s="17">
        <f t="shared" si="61"/>
        <v>99.957119999999989</v>
      </c>
      <c r="Z72" s="17">
        <v>0</v>
      </c>
      <c r="AA72" s="17">
        <v>199.5</v>
      </c>
      <c r="AB72" s="17">
        <v>541.42999999999995</v>
      </c>
      <c r="AC72" s="17">
        <f t="shared" si="68"/>
        <v>108.01528499999999</v>
      </c>
      <c r="AD72" s="17">
        <f t="shared" si="69"/>
        <v>108.01528499999999</v>
      </c>
      <c r="AE72" s="17">
        <v>0</v>
      </c>
      <c r="AF72" s="17">
        <f t="shared" si="70"/>
        <v>391.5</v>
      </c>
      <c r="AG72" s="17">
        <f t="shared" si="71"/>
        <v>207.97240499999998</v>
      </c>
      <c r="AH72" s="17">
        <f t="shared" si="71"/>
        <v>207.97240499999998</v>
      </c>
      <c r="AI72" s="17">
        <f t="shared" si="71"/>
        <v>0</v>
      </c>
    </row>
    <row r="73" spans="1:35" ht="31.2" x14ac:dyDescent="0.3">
      <c r="A73" s="15" t="s">
        <v>131</v>
      </c>
      <c r="B73" s="26" t="s">
        <v>132</v>
      </c>
      <c r="C73" s="17">
        <v>235.5</v>
      </c>
      <c r="D73" s="17">
        <v>497.24</v>
      </c>
      <c r="E73" s="17">
        <f t="shared" si="62"/>
        <v>117.10002</v>
      </c>
      <c r="F73" s="17">
        <f t="shared" si="63"/>
        <v>117.10002</v>
      </c>
      <c r="G73" s="17"/>
      <c r="H73" s="17">
        <v>117</v>
      </c>
      <c r="I73" s="17">
        <v>497.24</v>
      </c>
      <c r="J73" s="17">
        <f t="shared" si="64"/>
        <v>58.177080000000004</v>
      </c>
      <c r="K73" s="17">
        <f t="shared" si="65"/>
        <v>58.177080000000004</v>
      </c>
      <c r="L73" s="17">
        <v>0</v>
      </c>
      <c r="M73" s="17">
        <v>118.5</v>
      </c>
      <c r="N73" s="17">
        <v>520.61</v>
      </c>
      <c r="O73" s="17">
        <f t="shared" si="66"/>
        <v>61.692285000000005</v>
      </c>
      <c r="P73" s="17">
        <f t="shared" si="67"/>
        <v>61.692285000000005</v>
      </c>
      <c r="Q73" s="17">
        <v>0</v>
      </c>
      <c r="R73" s="17">
        <f t="shared" si="73"/>
        <v>235.5</v>
      </c>
      <c r="S73" s="17">
        <f t="shared" si="74"/>
        <v>119.86936500000002</v>
      </c>
      <c r="T73" s="17">
        <f t="shared" si="74"/>
        <v>119.86936500000002</v>
      </c>
      <c r="U73" s="17">
        <f t="shared" si="74"/>
        <v>0</v>
      </c>
      <c r="V73" s="17">
        <v>117</v>
      </c>
      <c r="W73" s="17">
        <v>520.61</v>
      </c>
      <c r="X73" s="17">
        <f t="shared" si="60"/>
        <v>60.911370000000005</v>
      </c>
      <c r="Y73" s="17">
        <f t="shared" si="61"/>
        <v>60.911370000000005</v>
      </c>
      <c r="Z73" s="17">
        <v>0</v>
      </c>
      <c r="AA73" s="17">
        <v>118.5</v>
      </c>
      <c r="AB73" s="17">
        <v>541.42999999999995</v>
      </c>
      <c r="AC73" s="17">
        <f t="shared" si="68"/>
        <v>64.159454999999994</v>
      </c>
      <c r="AD73" s="17">
        <f t="shared" si="69"/>
        <v>64.159454999999994</v>
      </c>
      <c r="AE73" s="17">
        <v>0</v>
      </c>
      <c r="AF73" s="17">
        <f t="shared" si="70"/>
        <v>235.5</v>
      </c>
      <c r="AG73" s="17">
        <f t="shared" si="71"/>
        <v>125.070825</v>
      </c>
      <c r="AH73" s="17">
        <f t="shared" si="71"/>
        <v>125.070825</v>
      </c>
      <c r="AI73" s="17">
        <f t="shared" si="71"/>
        <v>0</v>
      </c>
    </row>
    <row r="74" spans="1:35" ht="31.2" x14ac:dyDescent="0.3">
      <c r="A74" s="15" t="s">
        <v>133</v>
      </c>
      <c r="B74" s="26" t="s">
        <v>134</v>
      </c>
      <c r="C74" s="17">
        <v>75</v>
      </c>
      <c r="D74" s="17">
        <v>497.24</v>
      </c>
      <c r="E74" s="17">
        <f t="shared" si="62"/>
        <v>37.292999999999999</v>
      </c>
      <c r="F74" s="17">
        <f t="shared" si="63"/>
        <v>37.292999999999999</v>
      </c>
      <c r="G74" s="17"/>
      <c r="H74" s="17">
        <v>36</v>
      </c>
      <c r="I74" s="17">
        <v>497.24</v>
      </c>
      <c r="J74" s="17">
        <f t="shared" si="64"/>
        <v>17.900639999999999</v>
      </c>
      <c r="K74" s="17">
        <f t="shared" si="65"/>
        <v>17.900639999999999</v>
      </c>
      <c r="L74" s="17">
        <v>0</v>
      </c>
      <c r="M74" s="17">
        <v>39</v>
      </c>
      <c r="N74" s="17">
        <v>520.61</v>
      </c>
      <c r="O74" s="17">
        <f t="shared" si="66"/>
        <v>20.303789999999999</v>
      </c>
      <c r="P74" s="17">
        <f t="shared" si="67"/>
        <v>20.303789999999999</v>
      </c>
      <c r="Q74" s="17">
        <v>0</v>
      </c>
      <c r="R74" s="17">
        <f t="shared" si="73"/>
        <v>75</v>
      </c>
      <c r="S74" s="17">
        <f t="shared" si="74"/>
        <v>38.204430000000002</v>
      </c>
      <c r="T74" s="17">
        <f t="shared" si="74"/>
        <v>38.204430000000002</v>
      </c>
      <c r="U74" s="17">
        <f t="shared" si="74"/>
        <v>0</v>
      </c>
      <c r="V74" s="17">
        <v>36</v>
      </c>
      <c r="W74" s="17">
        <v>520.61</v>
      </c>
      <c r="X74" s="17">
        <f t="shared" si="60"/>
        <v>18.741959999999999</v>
      </c>
      <c r="Y74" s="17">
        <f t="shared" si="61"/>
        <v>18.741959999999999</v>
      </c>
      <c r="Z74" s="17">
        <v>0</v>
      </c>
      <c r="AA74" s="17">
        <v>39</v>
      </c>
      <c r="AB74" s="17">
        <v>541.42999999999995</v>
      </c>
      <c r="AC74" s="17">
        <f t="shared" si="68"/>
        <v>21.115769999999998</v>
      </c>
      <c r="AD74" s="17">
        <f t="shared" si="69"/>
        <v>21.115769999999998</v>
      </c>
      <c r="AE74" s="17">
        <v>0</v>
      </c>
      <c r="AF74" s="17">
        <f t="shared" si="70"/>
        <v>75</v>
      </c>
      <c r="AG74" s="17">
        <f t="shared" si="71"/>
        <v>39.857729999999997</v>
      </c>
      <c r="AH74" s="17">
        <f t="shared" si="71"/>
        <v>39.857729999999997</v>
      </c>
      <c r="AI74" s="17">
        <f t="shared" si="71"/>
        <v>0</v>
      </c>
    </row>
    <row r="75" spans="1:35" ht="46.8" x14ac:dyDescent="0.3">
      <c r="A75" s="15" t="s">
        <v>135</v>
      </c>
      <c r="B75" s="26" t="s">
        <v>136</v>
      </c>
      <c r="C75" s="17">
        <v>662.25</v>
      </c>
      <c r="D75" s="17">
        <v>497.24</v>
      </c>
      <c r="E75" s="17">
        <f t="shared" si="62"/>
        <v>329.29719</v>
      </c>
      <c r="F75" s="17">
        <f t="shared" si="63"/>
        <v>329.29719</v>
      </c>
      <c r="G75" s="17"/>
      <c r="H75" s="17">
        <v>311.25</v>
      </c>
      <c r="I75" s="17">
        <v>497.24</v>
      </c>
      <c r="J75" s="17">
        <f t="shared" si="64"/>
        <v>154.76595</v>
      </c>
      <c r="K75" s="17">
        <f t="shared" si="65"/>
        <v>154.76595</v>
      </c>
      <c r="L75" s="17">
        <v>0</v>
      </c>
      <c r="M75" s="17">
        <v>351</v>
      </c>
      <c r="N75" s="17">
        <v>520.61</v>
      </c>
      <c r="O75" s="17">
        <f t="shared" si="66"/>
        <v>182.73411000000002</v>
      </c>
      <c r="P75" s="17">
        <f t="shared" si="67"/>
        <v>182.73411000000002</v>
      </c>
      <c r="Q75" s="17">
        <v>0</v>
      </c>
      <c r="R75" s="17">
        <f t="shared" si="73"/>
        <v>662.25</v>
      </c>
      <c r="S75" s="17">
        <f t="shared" si="74"/>
        <v>337.50006000000002</v>
      </c>
      <c r="T75" s="17">
        <f t="shared" si="74"/>
        <v>337.50006000000002</v>
      </c>
      <c r="U75" s="17">
        <f t="shared" si="74"/>
        <v>0</v>
      </c>
      <c r="V75" s="17">
        <v>311.25</v>
      </c>
      <c r="W75" s="17">
        <v>520.61</v>
      </c>
      <c r="X75" s="17">
        <f t="shared" si="60"/>
        <v>162.03986250000003</v>
      </c>
      <c r="Y75" s="17">
        <f t="shared" si="61"/>
        <v>162.03986250000003</v>
      </c>
      <c r="Z75" s="17">
        <v>0</v>
      </c>
      <c r="AA75" s="17">
        <v>351</v>
      </c>
      <c r="AB75" s="17">
        <v>541.42999999999995</v>
      </c>
      <c r="AC75" s="17">
        <f t="shared" si="68"/>
        <v>190.04192999999998</v>
      </c>
      <c r="AD75" s="17">
        <f t="shared" si="69"/>
        <v>190.04192999999998</v>
      </c>
      <c r="AE75" s="17">
        <v>0</v>
      </c>
      <c r="AF75" s="17">
        <f t="shared" si="70"/>
        <v>662.25</v>
      </c>
      <c r="AG75" s="17">
        <f t="shared" si="71"/>
        <v>352.08179250000001</v>
      </c>
      <c r="AH75" s="17">
        <f t="shared" si="71"/>
        <v>352.08179250000001</v>
      </c>
      <c r="AI75" s="17">
        <f t="shared" si="71"/>
        <v>0</v>
      </c>
    </row>
    <row r="76" spans="1:35" ht="31.2" x14ac:dyDescent="0.3">
      <c r="A76" s="15" t="s">
        <v>137</v>
      </c>
      <c r="B76" s="26" t="s">
        <v>138</v>
      </c>
      <c r="C76" s="27">
        <v>430.5</v>
      </c>
      <c r="D76" s="17">
        <v>497.24</v>
      </c>
      <c r="E76" s="17">
        <f t="shared" si="62"/>
        <v>214.06182000000001</v>
      </c>
      <c r="F76" s="17">
        <f t="shared" si="63"/>
        <v>214.06182000000001</v>
      </c>
      <c r="G76" s="17"/>
      <c r="H76" s="17">
        <v>199.5</v>
      </c>
      <c r="I76" s="17">
        <v>497.24</v>
      </c>
      <c r="J76" s="17">
        <f t="shared" si="64"/>
        <v>99.199380000000005</v>
      </c>
      <c r="K76" s="17">
        <f t="shared" si="65"/>
        <v>99.199380000000005</v>
      </c>
      <c r="L76" s="17">
        <v>0</v>
      </c>
      <c r="M76" s="17">
        <v>231</v>
      </c>
      <c r="N76" s="17">
        <v>520.61</v>
      </c>
      <c r="O76" s="17">
        <f t="shared" si="66"/>
        <v>120.26091000000001</v>
      </c>
      <c r="P76" s="17">
        <f t="shared" si="67"/>
        <v>120.26091000000001</v>
      </c>
      <c r="Q76" s="17">
        <v>0</v>
      </c>
      <c r="R76" s="17">
        <f t="shared" si="73"/>
        <v>430.5</v>
      </c>
      <c r="S76" s="17">
        <f t="shared" si="74"/>
        <v>219.46029000000001</v>
      </c>
      <c r="T76" s="17">
        <f t="shared" si="74"/>
        <v>219.46029000000001</v>
      </c>
      <c r="U76" s="17">
        <f t="shared" si="74"/>
        <v>0</v>
      </c>
      <c r="V76" s="17">
        <v>199.5</v>
      </c>
      <c r="W76" s="17">
        <v>520.61</v>
      </c>
      <c r="X76" s="17">
        <f t="shared" si="60"/>
        <v>103.86169500000001</v>
      </c>
      <c r="Y76" s="17">
        <f t="shared" si="61"/>
        <v>103.86169500000001</v>
      </c>
      <c r="Z76" s="17">
        <v>0</v>
      </c>
      <c r="AA76" s="17">
        <v>231</v>
      </c>
      <c r="AB76" s="17">
        <v>541.42999999999995</v>
      </c>
      <c r="AC76" s="17">
        <f t="shared" si="68"/>
        <v>125.07032999999998</v>
      </c>
      <c r="AD76" s="17">
        <f t="shared" si="69"/>
        <v>125.07032999999998</v>
      </c>
      <c r="AE76" s="17">
        <v>0</v>
      </c>
      <c r="AF76" s="17">
        <f t="shared" si="70"/>
        <v>430.5</v>
      </c>
      <c r="AG76" s="17">
        <f t="shared" si="71"/>
        <v>228.93202500000001</v>
      </c>
      <c r="AH76" s="17">
        <f t="shared" si="71"/>
        <v>228.93202500000001</v>
      </c>
      <c r="AI76" s="17">
        <f t="shared" si="71"/>
        <v>0</v>
      </c>
    </row>
    <row r="77" spans="1:35" ht="31.2" x14ac:dyDescent="0.3">
      <c r="A77" s="15" t="s">
        <v>139</v>
      </c>
      <c r="B77" s="26" t="s">
        <v>140</v>
      </c>
      <c r="C77" s="17">
        <v>127.49000000000001</v>
      </c>
      <c r="D77" s="17">
        <v>497.24</v>
      </c>
      <c r="E77" s="17">
        <f t="shared" si="62"/>
        <v>63.393127600000007</v>
      </c>
      <c r="F77" s="17">
        <f t="shared" si="63"/>
        <v>63.393127600000007</v>
      </c>
      <c r="G77" s="17"/>
      <c r="H77" s="17">
        <v>64.5</v>
      </c>
      <c r="I77" s="17">
        <v>497.24</v>
      </c>
      <c r="J77" s="17">
        <f t="shared" si="64"/>
        <v>32.071979999999996</v>
      </c>
      <c r="K77" s="17">
        <f t="shared" si="65"/>
        <v>32.071979999999996</v>
      </c>
      <c r="L77" s="17">
        <v>0</v>
      </c>
      <c r="M77" s="17">
        <v>62.99</v>
      </c>
      <c r="N77" s="17">
        <v>520.61</v>
      </c>
      <c r="O77" s="17">
        <f t="shared" si="66"/>
        <v>32.793223900000001</v>
      </c>
      <c r="P77" s="17">
        <f t="shared" si="67"/>
        <v>32.793223900000001</v>
      </c>
      <c r="Q77" s="17">
        <v>0</v>
      </c>
      <c r="R77" s="17">
        <f t="shared" si="73"/>
        <v>127.49000000000001</v>
      </c>
      <c r="S77" s="17">
        <f t="shared" si="74"/>
        <v>64.865203899999997</v>
      </c>
      <c r="T77" s="17">
        <f t="shared" si="74"/>
        <v>64.865203899999997</v>
      </c>
      <c r="U77" s="17">
        <f t="shared" si="74"/>
        <v>0</v>
      </c>
      <c r="V77" s="17">
        <v>64.5</v>
      </c>
      <c r="W77" s="17">
        <v>520.61</v>
      </c>
      <c r="X77" s="17">
        <f t="shared" si="60"/>
        <v>33.579345000000004</v>
      </c>
      <c r="Y77" s="17">
        <f t="shared" si="61"/>
        <v>33.579345000000004</v>
      </c>
      <c r="Z77" s="17">
        <v>0</v>
      </c>
      <c r="AA77" s="17">
        <v>62.99</v>
      </c>
      <c r="AB77" s="17">
        <v>541.42999999999995</v>
      </c>
      <c r="AC77" s="17">
        <f t="shared" si="68"/>
        <v>34.104675700000001</v>
      </c>
      <c r="AD77" s="17">
        <f t="shared" si="69"/>
        <v>34.104675700000001</v>
      </c>
      <c r="AE77" s="17">
        <v>0</v>
      </c>
      <c r="AF77" s="17">
        <f t="shared" si="70"/>
        <v>127.49000000000001</v>
      </c>
      <c r="AG77" s="17">
        <f t="shared" si="71"/>
        <v>67.684020700000005</v>
      </c>
      <c r="AH77" s="17">
        <f t="shared" si="71"/>
        <v>67.684020700000005</v>
      </c>
      <c r="AI77" s="17">
        <f t="shared" si="71"/>
        <v>0</v>
      </c>
    </row>
    <row r="78" spans="1:35" ht="31.2" x14ac:dyDescent="0.3">
      <c r="A78" s="15" t="s">
        <v>141</v>
      </c>
      <c r="B78" s="26" t="s">
        <v>142</v>
      </c>
      <c r="C78" s="17">
        <v>375</v>
      </c>
      <c r="D78" s="17">
        <v>497.24</v>
      </c>
      <c r="E78" s="17">
        <f t="shared" si="62"/>
        <v>186.465</v>
      </c>
      <c r="F78" s="17">
        <f t="shared" si="63"/>
        <v>186.465</v>
      </c>
      <c r="G78" s="17"/>
      <c r="H78" s="17">
        <v>178.5</v>
      </c>
      <c r="I78" s="17">
        <v>497.24</v>
      </c>
      <c r="J78" s="17">
        <f t="shared" si="64"/>
        <v>88.757339999999999</v>
      </c>
      <c r="K78" s="17">
        <f t="shared" si="65"/>
        <v>88.757339999999999</v>
      </c>
      <c r="L78" s="17">
        <v>0</v>
      </c>
      <c r="M78" s="17">
        <v>196.5</v>
      </c>
      <c r="N78" s="17">
        <v>520.61</v>
      </c>
      <c r="O78" s="17">
        <f t="shared" si="66"/>
        <v>102.29986500000001</v>
      </c>
      <c r="P78" s="17">
        <f t="shared" si="67"/>
        <v>102.29986500000001</v>
      </c>
      <c r="Q78" s="17">
        <v>0</v>
      </c>
      <c r="R78" s="17">
        <f t="shared" si="73"/>
        <v>375</v>
      </c>
      <c r="S78" s="17">
        <f t="shared" si="74"/>
        <v>191.05720500000001</v>
      </c>
      <c r="T78" s="17">
        <f t="shared" si="74"/>
        <v>191.05720500000001</v>
      </c>
      <c r="U78" s="17">
        <f t="shared" si="74"/>
        <v>0</v>
      </c>
      <c r="V78" s="17">
        <v>178.5</v>
      </c>
      <c r="W78" s="17">
        <v>520.61</v>
      </c>
      <c r="X78" s="17">
        <f t="shared" si="60"/>
        <v>92.928885000000008</v>
      </c>
      <c r="Y78" s="17">
        <f t="shared" si="61"/>
        <v>92.928885000000008</v>
      </c>
      <c r="Z78" s="17">
        <v>0</v>
      </c>
      <c r="AA78" s="17">
        <v>196.5</v>
      </c>
      <c r="AB78" s="17">
        <v>541.42999999999995</v>
      </c>
      <c r="AC78" s="17">
        <f t="shared" si="68"/>
        <v>106.39099499999999</v>
      </c>
      <c r="AD78" s="17">
        <f t="shared" si="69"/>
        <v>106.39099499999999</v>
      </c>
      <c r="AE78" s="17">
        <v>0</v>
      </c>
      <c r="AF78" s="17">
        <f t="shared" si="70"/>
        <v>375</v>
      </c>
      <c r="AG78" s="17">
        <f t="shared" si="71"/>
        <v>199.31988000000001</v>
      </c>
      <c r="AH78" s="17">
        <f t="shared" si="71"/>
        <v>199.31988000000001</v>
      </c>
      <c r="AI78" s="17">
        <f t="shared" si="71"/>
        <v>0</v>
      </c>
    </row>
    <row r="79" spans="1:35" ht="46.8" x14ac:dyDescent="0.3">
      <c r="A79" s="15" t="s">
        <v>143</v>
      </c>
      <c r="B79" s="26" t="s">
        <v>144</v>
      </c>
      <c r="C79" s="17">
        <v>768.01</v>
      </c>
      <c r="D79" s="17">
        <v>497.24</v>
      </c>
      <c r="E79" s="17">
        <f t="shared" si="62"/>
        <v>381.88529239999997</v>
      </c>
      <c r="F79" s="17">
        <f t="shared" si="63"/>
        <v>381.88529239999997</v>
      </c>
      <c r="G79" s="17"/>
      <c r="H79" s="17">
        <v>636.97</v>
      </c>
      <c r="I79" s="17">
        <v>497.24</v>
      </c>
      <c r="J79" s="17">
        <f t="shared" si="64"/>
        <v>316.72696280000002</v>
      </c>
      <c r="K79" s="17">
        <f t="shared" si="65"/>
        <v>315.72696280000002</v>
      </c>
      <c r="L79" s="17">
        <v>1</v>
      </c>
      <c r="M79" s="17">
        <v>661.85</v>
      </c>
      <c r="N79" s="17">
        <v>520.61</v>
      </c>
      <c r="O79" s="17">
        <f t="shared" si="66"/>
        <v>344.56572850000003</v>
      </c>
      <c r="P79" s="17">
        <f t="shared" si="67"/>
        <v>343.56572850000003</v>
      </c>
      <c r="Q79" s="17">
        <v>1</v>
      </c>
      <c r="R79" s="17">
        <f t="shared" si="73"/>
        <v>1298.8200000000002</v>
      </c>
      <c r="S79" s="17">
        <f t="shared" ref="S79:U79" si="75">J79+O79</f>
        <v>661.29269130000012</v>
      </c>
      <c r="T79" s="17">
        <f t="shared" si="75"/>
        <v>659.29269130000012</v>
      </c>
      <c r="U79" s="17">
        <f t="shared" si="75"/>
        <v>2</v>
      </c>
      <c r="V79" s="17">
        <v>636.97</v>
      </c>
      <c r="W79" s="17">
        <v>520.61</v>
      </c>
      <c r="X79" s="17">
        <f t="shared" si="60"/>
        <v>331.61295170000005</v>
      </c>
      <c r="Y79" s="17">
        <f t="shared" si="61"/>
        <v>330.61295170000005</v>
      </c>
      <c r="Z79" s="17">
        <v>1</v>
      </c>
      <c r="AA79" s="17">
        <v>661.85</v>
      </c>
      <c r="AB79" s="17">
        <v>541.42999999999995</v>
      </c>
      <c r="AC79" s="17">
        <f t="shared" si="68"/>
        <v>358.34544549999998</v>
      </c>
      <c r="AD79" s="17">
        <f t="shared" si="69"/>
        <v>357.34544549999998</v>
      </c>
      <c r="AE79" s="17">
        <v>1</v>
      </c>
      <c r="AF79" s="17">
        <f t="shared" si="70"/>
        <v>1298.8200000000002</v>
      </c>
      <c r="AG79" s="17">
        <f t="shared" si="71"/>
        <v>689.95839720000004</v>
      </c>
      <c r="AH79" s="17">
        <f t="shared" si="71"/>
        <v>687.95839720000004</v>
      </c>
      <c r="AI79" s="17">
        <f t="shared" si="71"/>
        <v>2</v>
      </c>
    </row>
    <row r="80" spans="1:35" s="14" customFormat="1" ht="46.8" x14ac:dyDescent="0.3">
      <c r="A80" s="11" t="s">
        <v>145</v>
      </c>
      <c r="B80" s="12" t="s">
        <v>146</v>
      </c>
      <c r="C80" s="13">
        <f>C81+C82+C83+C84+C85+C89+C90+C91</f>
        <v>649.84</v>
      </c>
      <c r="D80" s="13"/>
      <c r="E80" s="13">
        <f t="shared" ref="E80:H80" si="76">E81+E82+E83+E84+E85+E89+E90+E91</f>
        <v>323.12644159999991</v>
      </c>
      <c r="F80" s="13">
        <f t="shared" si="76"/>
        <v>294.05779119999994</v>
      </c>
      <c r="G80" s="13">
        <f t="shared" si="76"/>
        <v>29.068650399999999</v>
      </c>
      <c r="H80" s="13">
        <f t="shared" si="76"/>
        <v>321.22000000000003</v>
      </c>
      <c r="I80" s="13"/>
      <c r="J80" s="13">
        <f t="shared" ref="J80:M80" si="77">J81+J82+J83+J84+J85+J89+J90+J91</f>
        <v>159.72343279999998</v>
      </c>
      <c r="K80" s="13">
        <f t="shared" si="77"/>
        <v>145.33330720000001</v>
      </c>
      <c r="L80" s="13">
        <f t="shared" si="77"/>
        <v>14.390125600000001</v>
      </c>
      <c r="M80" s="13">
        <f t="shared" si="77"/>
        <v>328.62</v>
      </c>
      <c r="N80" s="13"/>
      <c r="O80" s="13">
        <f t="shared" ref="O80:V80" si="78">O81+O82+O83+O84+O85+O89+O90+O91</f>
        <v>171.0828582</v>
      </c>
      <c r="P80" s="13">
        <f t="shared" si="78"/>
        <v>155.714451</v>
      </c>
      <c r="Q80" s="13">
        <f t="shared" si="78"/>
        <v>15.3684072</v>
      </c>
      <c r="R80" s="13">
        <f t="shared" si="78"/>
        <v>649.84</v>
      </c>
      <c r="S80" s="13">
        <f t="shared" si="78"/>
        <v>330.80629099999999</v>
      </c>
      <c r="T80" s="13">
        <f t="shared" si="78"/>
        <v>301.04775820000009</v>
      </c>
      <c r="U80" s="13">
        <f t="shared" si="78"/>
        <v>29.758532800000001</v>
      </c>
      <c r="V80" s="13">
        <f t="shared" si="78"/>
        <v>321.22000000000003</v>
      </c>
      <c r="W80" s="13"/>
      <c r="X80" s="13">
        <f t="shared" ref="X80:AA80" si="79">X81+X82+X83+X84+X85+X89+X90+X91</f>
        <v>167.23034419999999</v>
      </c>
      <c r="Y80" s="13">
        <f t="shared" si="79"/>
        <v>152.16389080000002</v>
      </c>
      <c r="Z80" s="13">
        <f t="shared" si="79"/>
        <v>15.0664534</v>
      </c>
      <c r="AA80" s="13">
        <f t="shared" si="79"/>
        <v>328.62</v>
      </c>
      <c r="AB80" s="13"/>
      <c r="AC80" s="13">
        <f t="shared" ref="AC80:AI80" si="80">AC81+AC82+AC83+AC84+AC85+AC89+AC90+AC91</f>
        <v>177.92472659999999</v>
      </c>
      <c r="AD80" s="13">
        <f t="shared" si="80"/>
        <v>161.94171299999999</v>
      </c>
      <c r="AE80" s="13">
        <f t="shared" si="80"/>
        <v>15.983013599999998</v>
      </c>
      <c r="AF80" s="13">
        <f t="shared" si="80"/>
        <v>649.84</v>
      </c>
      <c r="AG80" s="13">
        <f t="shared" si="80"/>
        <v>345.15507079999998</v>
      </c>
      <c r="AH80" s="13">
        <f t="shared" si="80"/>
        <v>314.10560379999998</v>
      </c>
      <c r="AI80" s="13">
        <f t="shared" si="80"/>
        <v>31.049466999999996</v>
      </c>
    </row>
    <row r="81" spans="1:37" ht="31.2" x14ac:dyDescent="0.3">
      <c r="A81" s="15" t="s">
        <v>147</v>
      </c>
      <c r="B81" s="26" t="s">
        <v>148</v>
      </c>
      <c r="C81" s="17">
        <v>130</v>
      </c>
      <c r="D81" s="17">
        <v>497.24</v>
      </c>
      <c r="E81" s="17">
        <f t="shared" si="62"/>
        <v>64.641199999999998</v>
      </c>
      <c r="F81" s="17">
        <f t="shared" si="63"/>
        <v>45.248840000000001</v>
      </c>
      <c r="G81" s="17">
        <f>E81*30%</f>
        <v>19.39236</v>
      </c>
      <c r="H81" s="17">
        <v>65</v>
      </c>
      <c r="I81" s="17">
        <v>497.24</v>
      </c>
      <c r="J81" s="17">
        <f t="shared" si="64"/>
        <v>32.320599999999999</v>
      </c>
      <c r="K81" s="17">
        <f t="shared" si="65"/>
        <v>22.624420000000001</v>
      </c>
      <c r="L81" s="17">
        <f>J81*30%</f>
        <v>9.69618</v>
      </c>
      <c r="M81" s="17">
        <v>65</v>
      </c>
      <c r="N81" s="17">
        <v>520.61</v>
      </c>
      <c r="O81" s="17">
        <f t="shared" si="66"/>
        <v>33.839649999999999</v>
      </c>
      <c r="P81" s="17">
        <f t="shared" si="67"/>
        <v>23.687754999999999</v>
      </c>
      <c r="Q81" s="17">
        <f>O81*30%</f>
        <v>10.151895</v>
      </c>
      <c r="R81" s="17">
        <f t="shared" ref="R81:R96" si="81">H81+M81</f>
        <v>130</v>
      </c>
      <c r="S81" s="17">
        <f t="shared" ref="S81:U96" si="82">J81+O81</f>
        <v>66.160249999999991</v>
      </c>
      <c r="T81" s="17">
        <f t="shared" si="82"/>
        <v>46.312174999999996</v>
      </c>
      <c r="U81" s="17">
        <f t="shared" si="82"/>
        <v>19.848075000000001</v>
      </c>
      <c r="V81" s="17">
        <v>65</v>
      </c>
      <c r="W81" s="17">
        <v>520.61</v>
      </c>
      <c r="X81" s="17">
        <f t="shared" si="60"/>
        <v>33.839649999999999</v>
      </c>
      <c r="Y81" s="17">
        <f t="shared" si="61"/>
        <v>23.687754999999999</v>
      </c>
      <c r="Z81" s="17">
        <f>X81*30%</f>
        <v>10.151895</v>
      </c>
      <c r="AA81" s="17">
        <v>65</v>
      </c>
      <c r="AB81" s="17">
        <v>541.42999999999995</v>
      </c>
      <c r="AC81" s="17">
        <f t="shared" si="68"/>
        <v>35.192949999999996</v>
      </c>
      <c r="AD81" s="17">
        <f t="shared" si="69"/>
        <v>24.635064999999997</v>
      </c>
      <c r="AE81" s="17">
        <f>AC81*30%</f>
        <v>10.557884999999999</v>
      </c>
      <c r="AF81" s="17">
        <f t="shared" si="70"/>
        <v>130</v>
      </c>
      <c r="AG81" s="17">
        <f t="shared" si="71"/>
        <v>69.032600000000002</v>
      </c>
      <c r="AH81" s="17">
        <f t="shared" si="71"/>
        <v>48.322819999999993</v>
      </c>
      <c r="AI81" s="17">
        <f t="shared" si="71"/>
        <v>20.709779999999999</v>
      </c>
    </row>
    <row r="82" spans="1:37" ht="31.2" x14ac:dyDescent="0.3">
      <c r="A82" s="15" t="s">
        <v>149</v>
      </c>
      <c r="B82" s="26" t="s">
        <v>150</v>
      </c>
      <c r="C82" s="17">
        <v>120</v>
      </c>
      <c r="D82" s="17">
        <v>497.24</v>
      </c>
      <c r="E82" s="17">
        <f t="shared" si="62"/>
        <v>59.668800000000005</v>
      </c>
      <c r="F82" s="17">
        <f t="shared" si="63"/>
        <v>59.668800000000005</v>
      </c>
      <c r="G82" s="17"/>
      <c r="H82" s="17">
        <v>60</v>
      </c>
      <c r="I82" s="17">
        <v>497.24</v>
      </c>
      <c r="J82" s="17">
        <f t="shared" si="64"/>
        <v>29.834400000000002</v>
      </c>
      <c r="K82" s="17">
        <f t="shared" si="65"/>
        <v>29.834400000000002</v>
      </c>
      <c r="L82" s="17">
        <v>0</v>
      </c>
      <c r="M82" s="17">
        <v>60</v>
      </c>
      <c r="N82" s="17">
        <v>520.61</v>
      </c>
      <c r="O82" s="17">
        <f t="shared" si="66"/>
        <v>31.236600000000003</v>
      </c>
      <c r="P82" s="17">
        <f t="shared" si="67"/>
        <v>31.236600000000003</v>
      </c>
      <c r="Q82" s="17">
        <v>0</v>
      </c>
      <c r="R82" s="17">
        <f t="shared" si="81"/>
        <v>120</v>
      </c>
      <c r="S82" s="17">
        <f t="shared" si="82"/>
        <v>61.071000000000005</v>
      </c>
      <c r="T82" s="17">
        <f t="shared" si="82"/>
        <v>61.071000000000005</v>
      </c>
      <c r="U82" s="17">
        <f t="shared" si="82"/>
        <v>0</v>
      </c>
      <c r="V82" s="17">
        <v>60</v>
      </c>
      <c r="W82" s="17">
        <v>520.61</v>
      </c>
      <c r="X82" s="17">
        <f t="shared" si="60"/>
        <v>31.236600000000003</v>
      </c>
      <c r="Y82" s="17">
        <f t="shared" si="61"/>
        <v>31.236600000000003</v>
      </c>
      <c r="Z82" s="17">
        <v>0</v>
      </c>
      <c r="AA82" s="17">
        <v>60</v>
      </c>
      <c r="AB82" s="17">
        <v>541.42999999999995</v>
      </c>
      <c r="AC82" s="17">
        <f t="shared" si="68"/>
        <v>32.485799999999998</v>
      </c>
      <c r="AD82" s="17">
        <f t="shared" si="69"/>
        <v>32.485799999999998</v>
      </c>
      <c r="AE82" s="17">
        <v>0</v>
      </c>
      <c r="AF82" s="17">
        <f t="shared" si="70"/>
        <v>120</v>
      </c>
      <c r="AG82" s="17">
        <f t="shared" si="71"/>
        <v>63.7224</v>
      </c>
      <c r="AH82" s="17">
        <f t="shared" si="71"/>
        <v>63.7224</v>
      </c>
      <c r="AI82" s="17">
        <f t="shared" si="71"/>
        <v>0</v>
      </c>
    </row>
    <row r="83" spans="1:37" ht="31.2" x14ac:dyDescent="0.3">
      <c r="A83" s="15" t="s">
        <v>151</v>
      </c>
      <c r="B83" s="26" t="s">
        <v>152</v>
      </c>
      <c r="C83" s="17">
        <v>9</v>
      </c>
      <c r="D83" s="17">
        <v>497.24</v>
      </c>
      <c r="E83" s="17">
        <f t="shared" si="62"/>
        <v>4.4751599999999998</v>
      </c>
      <c r="F83" s="17">
        <f t="shared" si="63"/>
        <v>4.4751599999999998</v>
      </c>
      <c r="G83" s="17"/>
      <c r="H83" s="17">
        <v>4.5</v>
      </c>
      <c r="I83" s="17">
        <v>497.24</v>
      </c>
      <c r="J83" s="17">
        <f t="shared" si="64"/>
        <v>2.2375799999999999</v>
      </c>
      <c r="K83" s="17">
        <f t="shared" si="65"/>
        <v>2.2375799999999999</v>
      </c>
      <c r="L83" s="17">
        <v>0</v>
      </c>
      <c r="M83" s="17">
        <v>4.5</v>
      </c>
      <c r="N83" s="17">
        <v>520.61</v>
      </c>
      <c r="O83" s="17">
        <f t="shared" si="66"/>
        <v>2.3427449999999999</v>
      </c>
      <c r="P83" s="17">
        <f t="shared" si="67"/>
        <v>2.3427449999999999</v>
      </c>
      <c r="Q83" s="17">
        <v>0</v>
      </c>
      <c r="R83" s="17">
        <f t="shared" si="81"/>
        <v>9</v>
      </c>
      <c r="S83" s="17">
        <f t="shared" si="82"/>
        <v>4.5803250000000002</v>
      </c>
      <c r="T83" s="17">
        <f t="shared" si="82"/>
        <v>4.5803250000000002</v>
      </c>
      <c r="U83" s="17">
        <f t="shared" si="82"/>
        <v>0</v>
      </c>
      <c r="V83" s="17">
        <v>4.5</v>
      </c>
      <c r="W83" s="17">
        <v>520.61</v>
      </c>
      <c r="X83" s="17">
        <f t="shared" si="60"/>
        <v>2.3427449999999999</v>
      </c>
      <c r="Y83" s="17">
        <f t="shared" si="61"/>
        <v>2.3427449999999999</v>
      </c>
      <c r="Z83" s="17">
        <v>0</v>
      </c>
      <c r="AA83" s="17">
        <v>4.5</v>
      </c>
      <c r="AB83" s="17">
        <v>541.42999999999995</v>
      </c>
      <c r="AC83" s="17">
        <f t="shared" si="68"/>
        <v>2.4364349999999999</v>
      </c>
      <c r="AD83" s="17">
        <f t="shared" si="69"/>
        <v>2.4364349999999999</v>
      </c>
      <c r="AE83" s="17">
        <v>0</v>
      </c>
      <c r="AF83" s="17">
        <f t="shared" si="70"/>
        <v>9</v>
      </c>
      <c r="AG83" s="17">
        <f t="shared" si="71"/>
        <v>4.7791800000000002</v>
      </c>
      <c r="AH83" s="17">
        <f t="shared" si="71"/>
        <v>4.7791800000000002</v>
      </c>
      <c r="AI83" s="17">
        <f t="shared" si="71"/>
        <v>0</v>
      </c>
    </row>
    <row r="84" spans="1:37" ht="31.2" x14ac:dyDescent="0.3">
      <c r="A84" s="15" t="s">
        <v>153</v>
      </c>
      <c r="B84" s="26" t="s">
        <v>154</v>
      </c>
      <c r="C84" s="17">
        <v>31.66</v>
      </c>
      <c r="D84" s="17">
        <v>497.24</v>
      </c>
      <c r="E84" s="17">
        <f t="shared" si="62"/>
        <v>15.742618400000001</v>
      </c>
      <c r="F84" s="17">
        <f t="shared" si="63"/>
        <v>15.742618400000001</v>
      </c>
      <c r="G84" s="17"/>
      <c r="H84" s="17">
        <v>15.83</v>
      </c>
      <c r="I84" s="17">
        <v>497.24</v>
      </c>
      <c r="J84" s="17">
        <f t="shared" si="64"/>
        <v>7.8713092000000007</v>
      </c>
      <c r="K84" s="17">
        <f t="shared" si="65"/>
        <v>7.8713092000000007</v>
      </c>
      <c r="L84" s="17">
        <v>0</v>
      </c>
      <c r="M84" s="17">
        <v>15.83</v>
      </c>
      <c r="N84" s="17">
        <v>520.61</v>
      </c>
      <c r="O84" s="17">
        <f t="shared" si="66"/>
        <v>8.2412563000000016</v>
      </c>
      <c r="P84" s="17">
        <f t="shared" si="67"/>
        <v>8.2412563000000016</v>
      </c>
      <c r="Q84" s="17">
        <v>0</v>
      </c>
      <c r="R84" s="17">
        <f t="shared" si="81"/>
        <v>31.66</v>
      </c>
      <c r="S84" s="17">
        <f t="shared" si="82"/>
        <v>16.112565500000002</v>
      </c>
      <c r="T84" s="17">
        <f t="shared" si="82"/>
        <v>16.112565500000002</v>
      </c>
      <c r="U84" s="17">
        <f t="shared" si="82"/>
        <v>0</v>
      </c>
      <c r="V84" s="17">
        <v>15.83</v>
      </c>
      <c r="W84" s="17">
        <v>520.61</v>
      </c>
      <c r="X84" s="17">
        <f t="shared" si="60"/>
        <v>8.2412563000000016</v>
      </c>
      <c r="Y84" s="17">
        <f t="shared" si="61"/>
        <v>8.2412563000000016</v>
      </c>
      <c r="Z84" s="17">
        <v>0</v>
      </c>
      <c r="AA84" s="17">
        <v>15.83</v>
      </c>
      <c r="AB84" s="17">
        <v>541.42999999999995</v>
      </c>
      <c r="AC84" s="17">
        <f t="shared" si="68"/>
        <v>8.570836899999998</v>
      </c>
      <c r="AD84" s="17">
        <f t="shared" si="69"/>
        <v>8.570836899999998</v>
      </c>
      <c r="AE84" s="17">
        <v>0</v>
      </c>
      <c r="AF84" s="17">
        <f t="shared" si="70"/>
        <v>31.66</v>
      </c>
      <c r="AG84" s="17">
        <f t="shared" si="71"/>
        <v>16.8120932</v>
      </c>
      <c r="AH84" s="17">
        <f t="shared" si="71"/>
        <v>16.8120932</v>
      </c>
      <c r="AI84" s="17">
        <f t="shared" si="71"/>
        <v>0</v>
      </c>
    </row>
    <row r="85" spans="1:37" s="14" customFormat="1" ht="46.8" x14ac:dyDescent="0.3">
      <c r="A85" s="11" t="s">
        <v>155</v>
      </c>
      <c r="B85" s="12" t="s">
        <v>156</v>
      </c>
      <c r="C85" s="28">
        <v>242.82</v>
      </c>
      <c r="D85" s="13">
        <v>497.24</v>
      </c>
      <c r="E85" s="28">
        <f>E86+E88</f>
        <v>120.73981679999999</v>
      </c>
      <c r="F85" s="28">
        <f>F86</f>
        <v>111.06352639999999</v>
      </c>
      <c r="G85" s="28">
        <f>G87</f>
        <v>9.6762903999999992</v>
      </c>
      <c r="H85" s="28">
        <v>121.41</v>
      </c>
      <c r="I85" s="13">
        <v>497.24</v>
      </c>
      <c r="J85" s="28">
        <f>J86+J88</f>
        <v>60.3699084</v>
      </c>
      <c r="K85" s="28">
        <f>K86</f>
        <v>55.675962800000001</v>
      </c>
      <c r="L85" s="28">
        <f>L87</f>
        <v>4.6939456000000002</v>
      </c>
      <c r="M85" s="28">
        <v>121.41</v>
      </c>
      <c r="N85" s="13">
        <v>520.61</v>
      </c>
      <c r="O85" s="28">
        <f>O86+O88</f>
        <v>63.207260099999999</v>
      </c>
      <c r="P85" s="28">
        <f>P86</f>
        <v>57.990747900000002</v>
      </c>
      <c r="Q85" s="28">
        <f>Q87</f>
        <v>5.2165122000000004</v>
      </c>
      <c r="R85" s="13">
        <f t="shared" si="81"/>
        <v>242.82</v>
      </c>
      <c r="S85" s="13">
        <f t="shared" si="82"/>
        <v>123.5771685</v>
      </c>
      <c r="T85" s="13">
        <f t="shared" si="82"/>
        <v>113.66671070000001</v>
      </c>
      <c r="U85" s="13">
        <f t="shared" si="82"/>
        <v>9.9104577999999997</v>
      </c>
      <c r="V85" s="28">
        <v>121.41</v>
      </c>
      <c r="W85" s="13">
        <v>520.61</v>
      </c>
      <c r="X85" s="28">
        <f>X86+X88</f>
        <v>63.207260099999992</v>
      </c>
      <c r="Y85" s="28">
        <f>Y86</f>
        <v>58.292701699999995</v>
      </c>
      <c r="Z85" s="28">
        <f>Z87</f>
        <v>4.9145583999999998</v>
      </c>
      <c r="AA85" s="28">
        <v>121.41</v>
      </c>
      <c r="AB85" s="13">
        <v>541.42999999999995</v>
      </c>
      <c r="AC85" s="28">
        <f>AC86+AC88</f>
        <v>65.735016299999984</v>
      </c>
      <c r="AD85" s="28">
        <f>AD86</f>
        <v>60.30988769999999</v>
      </c>
      <c r="AE85" s="28">
        <f>AE87</f>
        <v>5.425128599999999</v>
      </c>
      <c r="AF85" s="13">
        <f t="shared" si="70"/>
        <v>242.82</v>
      </c>
      <c r="AG85" s="13">
        <f t="shared" si="71"/>
        <v>128.94227639999997</v>
      </c>
      <c r="AH85" s="13">
        <f t="shared" si="71"/>
        <v>118.60258939999999</v>
      </c>
      <c r="AI85" s="13">
        <f t="shared" si="71"/>
        <v>10.339686999999998</v>
      </c>
      <c r="AJ85" s="29"/>
      <c r="AK85" s="29"/>
    </row>
    <row r="86" spans="1:37" ht="66.599999999999994" x14ac:dyDescent="0.3">
      <c r="A86" s="15"/>
      <c r="B86" s="23" t="s">
        <v>183</v>
      </c>
      <c r="C86" s="24">
        <f>C85-C88</f>
        <v>223.35999999999999</v>
      </c>
      <c r="D86" s="17">
        <v>497.24</v>
      </c>
      <c r="E86" s="17">
        <f t="shared" ref="E86" si="83">C86*D86/1000</f>
        <v>111.06352639999999</v>
      </c>
      <c r="F86" s="17">
        <f t="shared" ref="F86" si="84">E86-G86</f>
        <v>111.06352639999999</v>
      </c>
      <c r="G86" s="17">
        <v>0</v>
      </c>
      <c r="H86" s="24">
        <f>H85-H88</f>
        <v>111.97</v>
      </c>
      <c r="I86" s="17">
        <v>497.24</v>
      </c>
      <c r="J86" s="17">
        <f t="shared" ref="J86" si="85">H86*I86/1000</f>
        <v>55.675962800000001</v>
      </c>
      <c r="K86" s="17">
        <f t="shared" ref="K86" si="86">J86-L86</f>
        <v>55.675962800000001</v>
      </c>
      <c r="L86" s="17">
        <v>0</v>
      </c>
      <c r="M86" s="24">
        <f>M85-M88</f>
        <v>111.39</v>
      </c>
      <c r="N86" s="17">
        <v>520.61</v>
      </c>
      <c r="O86" s="17">
        <f t="shared" ref="O86" si="87">M86*N86/1000</f>
        <v>57.990747900000002</v>
      </c>
      <c r="P86" s="17">
        <f t="shared" ref="P86" si="88">O86-Q86</f>
        <v>57.990747900000002</v>
      </c>
      <c r="Q86" s="17">
        <v>0</v>
      </c>
      <c r="R86" s="17">
        <f t="shared" si="81"/>
        <v>223.36</v>
      </c>
      <c r="S86" s="17">
        <f t="shared" si="82"/>
        <v>113.66671070000001</v>
      </c>
      <c r="T86" s="17">
        <f t="shared" si="82"/>
        <v>113.66671070000001</v>
      </c>
      <c r="U86" s="17">
        <f t="shared" si="82"/>
        <v>0</v>
      </c>
      <c r="V86" s="24">
        <f>V85-V88</f>
        <v>111.97</v>
      </c>
      <c r="W86" s="17">
        <v>520.61</v>
      </c>
      <c r="X86" s="17">
        <f t="shared" ref="X86" si="89">V86*W86/1000</f>
        <v>58.292701699999995</v>
      </c>
      <c r="Y86" s="17">
        <f t="shared" ref="Y86" si="90">X86-Z86</f>
        <v>58.292701699999995</v>
      </c>
      <c r="Z86" s="17">
        <v>0</v>
      </c>
      <c r="AA86" s="24">
        <f>AA85-AA88</f>
        <v>111.39</v>
      </c>
      <c r="AB86" s="17">
        <v>541.42999999999995</v>
      </c>
      <c r="AC86" s="17">
        <f t="shared" ref="AC86" si="91">AA86*AB86/1000</f>
        <v>60.30988769999999</v>
      </c>
      <c r="AD86" s="17">
        <f t="shared" ref="AD86" si="92">AC86-AE86</f>
        <v>60.30988769999999</v>
      </c>
      <c r="AE86" s="17">
        <v>0</v>
      </c>
      <c r="AF86" s="17">
        <f t="shared" si="70"/>
        <v>223.36</v>
      </c>
      <c r="AG86" s="17">
        <f t="shared" si="71"/>
        <v>118.60258939999999</v>
      </c>
      <c r="AH86" s="17">
        <f t="shared" si="71"/>
        <v>118.60258939999999</v>
      </c>
      <c r="AI86" s="17">
        <f t="shared" si="71"/>
        <v>0</v>
      </c>
      <c r="AJ86" s="30"/>
      <c r="AK86" s="30"/>
    </row>
    <row r="87" spans="1:37" ht="40.200000000000003" x14ac:dyDescent="0.3">
      <c r="A87" s="15"/>
      <c r="B87" s="23" t="s">
        <v>157</v>
      </c>
      <c r="C87" s="24"/>
      <c r="D87" s="17"/>
      <c r="E87" s="17"/>
      <c r="F87" s="17"/>
      <c r="G87" s="17">
        <f>F88</f>
        <v>9.6762903999999992</v>
      </c>
      <c r="H87" s="24"/>
      <c r="I87" s="17"/>
      <c r="J87" s="17"/>
      <c r="K87" s="17"/>
      <c r="L87" s="17">
        <f>K88</f>
        <v>4.6939456000000002</v>
      </c>
      <c r="M87" s="24"/>
      <c r="N87" s="17"/>
      <c r="O87" s="17"/>
      <c r="P87" s="17"/>
      <c r="Q87" s="17">
        <f>P88</f>
        <v>5.2165122000000004</v>
      </c>
      <c r="R87" s="17">
        <f t="shared" si="81"/>
        <v>0</v>
      </c>
      <c r="S87" s="17">
        <f t="shared" si="82"/>
        <v>0</v>
      </c>
      <c r="T87" s="17">
        <f t="shared" si="82"/>
        <v>0</v>
      </c>
      <c r="U87" s="17">
        <f t="shared" si="82"/>
        <v>9.9104577999999997</v>
      </c>
      <c r="V87" s="24"/>
      <c r="W87" s="17"/>
      <c r="X87" s="17"/>
      <c r="Y87" s="17"/>
      <c r="Z87" s="17">
        <f>Y88</f>
        <v>4.9145583999999998</v>
      </c>
      <c r="AA87" s="24"/>
      <c r="AB87" s="17"/>
      <c r="AC87" s="17"/>
      <c r="AD87" s="17"/>
      <c r="AE87" s="17">
        <f>AD88</f>
        <v>5.425128599999999</v>
      </c>
      <c r="AF87" s="17">
        <f t="shared" si="70"/>
        <v>0</v>
      </c>
      <c r="AG87" s="17">
        <f t="shared" si="71"/>
        <v>0</v>
      </c>
      <c r="AH87" s="17">
        <f t="shared" si="71"/>
        <v>0</v>
      </c>
      <c r="AI87" s="17">
        <f t="shared" si="71"/>
        <v>10.339686999999998</v>
      </c>
      <c r="AJ87" s="30"/>
      <c r="AK87" s="30"/>
    </row>
    <row r="88" spans="1:37" ht="40.200000000000003" x14ac:dyDescent="0.3">
      <c r="A88" s="15"/>
      <c r="B88" s="23" t="s">
        <v>182</v>
      </c>
      <c r="C88" s="24">
        <f>C33</f>
        <v>19.46</v>
      </c>
      <c r="D88" s="17">
        <v>497.24</v>
      </c>
      <c r="E88" s="17">
        <f t="shared" ref="E88" si="93">C88*D88/1000</f>
        <v>9.6762903999999992</v>
      </c>
      <c r="F88" s="17">
        <f t="shared" ref="F88" si="94">E88-G88</f>
        <v>9.6762903999999992</v>
      </c>
      <c r="G88" s="17"/>
      <c r="H88" s="24">
        <f>H33</f>
        <v>9.44</v>
      </c>
      <c r="I88" s="17">
        <v>497.24</v>
      </c>
      <c r="J88" s="17">
        <f t="shared" ref="J88" si="95">H88*I88/1000</f>
        <v>4.6939456000000002</v>
      </c>
      <c r="K88" s="17">
        <f t="shared" ref="K88" si="96">J88-L88</f>
        <v>4.6939456000000002</v>
      </c>
      <c r="L88" s="17"/>
      <c r="M88" s="24">
        <f>M33</f>
        <v>10.02</v>
      </c>
      <c r="N88" s="17">
        <v>520.61</v>
      </c>
      <c r="O88" s="17">
        <f t="shared" ref="O88" si="97">M88*N88/1000</f>
        <v>5.2165122000000004</v>
      </c>
      <c r="P88" s="17">
        <f t="shared" ref="P88" si="98">O88-Q88</f>
        <v>5.2165122000000004</v>
      </c>
      <c r="Q88" s="17"/>
      <c r="R88" s="17">
        <f t="shared" si="81"/>
        <v>19.46</v>
      </c>
      <c r="S88" s="17">
        <f t="shared" si="82"/>
        <v>9.9104577999999997</v>
      </c>
      <c r="T88" s="17">
        <f t="shared" si="82"/>
        <v>9.9104577999999997</v>
      </c>
      <c r="U88" s="17">
        <f t="shared" si="82"/>
        <v>0</v>
      </c>
      <c r="V88" s="24">
        <f>V33</f>
        <v>9.44</v>
      </c>
      <c r="W88" s="17">
        <v>520.61</v>
      </c>
      <c r="X88" s="17">
        <f t="shared" ref="X88" si="99">V88*W88/1000</f>
        <v>4.9145583999999998</v>
      </c>
      <c r="Y88" s="17">
        <f t="shared" ref="Y88" si="100">X88-Z88</f>
        <v>4.9145583999999998</v>
      </c>
      <c r="Z88" s="17"/>
      <c r="AA88" s="24">
        <f>AA33</f>
        <v>10.02</v>
      </c>
      <c r="AB88" s="17">
        <v>541.42999999999995</v>
      </c>
      <c r="AC88" s="17">
        <f t="shared" ref="AC88" si="101">AA88*AB88/1000</f>
        <v>5.425128599999999</v>
      </c>
      <c r="AD88" s="17">
        <f t="shared" ref="AD88" si="102">AC88-AE88</f>
        <v>5.425128599999999</v>
      </c>
      <c r="AE88" s="17"/>
      <c r="AF88" s="17">
        <f t="shared" si="70"/>
        <v>19.46</v>
      </c>
      <c r="AG88" s="17">
        <f t="shared" si="71"/>
        <v>10.339686999999998</v>
      </c>
      <c r="AH88" s="17">
        <f t="shared" si="71"/>
        <v>10.339686999999998</v>
      </c>
      <c r="AI88" s="17">
        <f t="shared" si="71"/>
        <v>0</v>
      </c>
      <c r="AJ88" s="30"/>
      <c r="AK88" s="30"/>
    </row>
    <row r="89" spans="1:37" ht="31.2" x14ac:dyDescent="0.3">
      <c r="A89" s="15" t="s">
        <v>158</v>
      </c>
      <c r="B89" s="26" t="s">
        <v>159</v>
      </c>
      <c r="C89" s="17">
        <v>51</v>
      </c>
      <c r="D89" s="17">
        <v>497.24</v>
      </c>
      <c r="E89" s="17">
        <f t="shared" si="62"/>
        <v>25.359240000000003</v>
      </c>
      <c r="F89" s="17">
        <f t="shared" si="63"/>
        <v>25.359240000000003</v>
      </c>
      <c r="G89" s="17"/>
      <c r="H89" s="17">
        <v>25.5</v>
      </c>
      <c r="I89" s="17">
        <v>497.24</v>
      </c>
      <c r="J89" s="17">
        <f t="shared" si="64"/>
        <v>12.679620000000002</v>
      </c>
      <c r="K89" s="17">
        <f t="shared" si="65"/>
        <v>12.679620000000002</v>
      </c>
      <c r="L89" s="17">
        <v>0</v>
      </c>
      <c r="M89" s="17">
        <v>25.5</v>
      </c>
      <c r="N89" s="17">
        <v>520.61</v>
      </c>
      <c r="O89" s="17">
        <f t="shared" si="66"/>
        <v>13.275555000000001</v>
      </c>
      <c r="P89" s="17">
        <f t="shared" si="67"/>
        <v>13.275555000000001</v>
      </c>
      <c r="Q89" s="17">
        <v>0</v>
      </c>
      <c r="R89" s="17">
        <f t="shared" si="81"/>
        <v>51</v>
      </c>
      <c r="S89" s="17">
        <f t="shared" si="82"/>
        <v>25.955175000000004</v>
      </c>
      <c r="T89" s="17">
        <f t="shared" si="82"/>
        <v>25.955175000000004</v>
      </c>
      <c r="U89" s="17">
        <f t="shared" si="82"/>
        <v>0</v>
      </c>
      <c r="V89" s="17">
        <v>25.5</v>
      </c>
      <c r="W89" s="17">
        <v>520.61</v>
      </c>
      <c r="X89" s="17">
        <f t="shared" si="60"/>
        <v>13.275555000000001</v>
      </c>
      <c r="Y89" s="17">
        <f t="shared" si="61"/>
        <v>13.275555000000001</v>
      </c>
      <c r="Z89" s="17">
        <v>0</v>
      </c>
      <c r="AA89" s="17">
        <v>25.5</v>
      </c>
      <c r="AB89" s="17">
        <v>541.42999999999995</v>
      </c>
      <c r="AC89" s="17">
        <f t="shared" si="68"/>
        <v>13.806464999999998</v>
      </c>
      <c r="AD89" s="17">
        <f t="shared" si="69"/>
        <v>13.806464999999998</v>
      </c>
      <c r="AE89" s="17">
        <v>0</v>
      </c>
      <c r="AF89" s="17">
        <f t="shared" si="70"/>
        <v>51</v>
      </c>
      <c r="AG89" s="17">
        <f t="shared" si="71"/>
        <v>27.08202</v>
      </c>
      <c r="AH89" s="17">
        <f t="shared" si="71"/>
        <v>27.08202</v>
      </c>
      <c r="AI89" s="17">
        <f t="shared" si="71"/>
        <v>0</v>
      </c>
    </row>
    <row r="90" spans="1:37" ht="31.2" x14ac:dyDescent="0.3">
      <c r="A90" s="15" t="s">
        <v>160</v>
      </c>
      <c r="B90" s="18" t="s">
        <v>161</v>
      </c>
      <c r="C90" s="17">
        <v>33.86</v>
      </c>
      <c r="D90" s="17">
        <v>497.24</v>
      </c>
      <c r="E90" s="17">
        <f t="shared" si="62"/>
        <v>16.8365464</v>
      </c>
      <c r="F90" s="17">
        <f t="shared" si="63"/>
        <v>16.8365464</v>
      </c>
      <c r="G90" s="17"/>
      <c r="H90" s="17">
        <v>16.98</v>
      </c>
      <c r="I90" s="17">
        <v>497.24</v>
      </c>
      <c r="J90" s="17">
        <f t="shared" si="64"/>
        <v>8.4431352000000004</v>
      </c>
      <c r="K90" s="17">
        <f t="shared" si="65"/>
        <v>8.4431352000000004</v>
      </c>
      <c r="L90" s="17">
        <v>0</v>
      </c>
      <c r="M90" s="17">
        <v>16.88</v>
      </c>
      <c r="N90" s="17">
        <v>520.61</v>
      </c>
      <c r="O90" s="17">
        <f t="shared" si="66"/>
        <v>8.7878968000000004</v>
      </c>
      <c r="P90" s="17">
        <f t="shared" si="67"/>
        <v>8.7878968000000004</v>
      </c>
      <c r="Q90" s="17">
        <v>0</v>
      </c>
      <c r="R90" s="17">
        <f t="shared" si="81"/>
        <v>33.86</v>
      </c>
      <c r="S90" s="17">
        <f t="shared" si="82"/>
        <v>17.231031999999999</v>
      </c>
      <c r="T90" s="17">
        <f t="shared" si="82"/>
        <v>17.231031999999999</v>
      </c>
      <c r="U90" s="17">
        <f t="shared" si="82"/>
        <v>0</v>
      </c>
      <c r="V90" s="17">
        <v>16.98</v>
      </c>
      <c r="W90" s="17">
        <v>520.61</v>
      </c>
      <c r="X90" s="17">
        <f t="shared" si="60"/>
        <v>8.8399578000000005</v>
      </c>
      <c r="Y90" s="17">
        <f t="shared" si="61"/>
        <v>8.8399578000000005</v>
      </c>
      <c r="Z90" s="17">
        <v>0</v>
      </c>
      <c r="AA90" s="17">
        <v>16.88</v>
      </c>
      <c r="AB90" s="17">
        <v>541.42999999999995</v>
      </c>
      <c r="AC90" s="17">
        <f t="shared" si="68"/>
        <v>9.139338399999998</v>
      </c>
      <c r="AD90" s="17">
        <f t="shared" si="69"/>
        <v>9.139338399999998</v>
      </c>
      <c r="AE90" s="17">
        <v>0</v>
      </c>
      <c r="AF90" s="17">
        <f t="shared" si="70"/>
        <v>33.86</v>
      </c>
      <c r="AG90" s="17">
        <f t="shared" si="71"/>
        <v>17.9792962</v>
      </c>
      <c r="AH90" s="17">
        <f t="shared" si="71"/>
        <v>17.9792962</v>
      </c>
      <c r="AI90" s="17">
        <f t="shared" si="71"/>
        <v>0</v>
      </c>
    </row>
    <row r="91" spans="1:37" ht="31.2" x14ac:dyDescent="0.3">
      <c r="A91" s="15" t="s">
        <v>162</v>
      </c>
      <c r="B91" s="18" t="s">
        <v>163</v>
      </c>
      <c r="C91" s="17">
        <v>31.5</v>
      </c>
      <c r="D91" s="17">
        <v>497.24</v>
      </c>
      <c r="E91" s="17">
        <f t="shared" si="62"/>
        <v>15.66306</v>
      </c>
      <c r="F91" s="17">
        <f t="shared" si="63"/>
        <v>15.66306</v>
      </c>
      <c r="G91" s="17"/>
      <c r="H91" s="17">
        <v>12</v>
      </c>
      <c r="I91" s="17">
        <v>497.24</v>
      </c>
      <c r="J91" s="17">
        <f t="shared" si="64"/>
        <v>5.9668799999999997</v>
      </c>
      <c r="K91" s="17">
        <f t="shared" si="65"/>
        <v>5.9668799999999997</v>
      </c>
      <c r="L91" s="17">
        <v>0</v>
      </c>
      <c r="M91" s="17">
        <v>19.5</v>
      </c>
      <c r="N91" s="17">
        <v>520.61</v>
      </c>
      <c r="O91" s="17">
        <f t="shared" si="66"/>
        <v>10.151895</v>
      </c>
      <c r="P91" s="17">
        <f t="shared" si="67"/>
        <v>10.151895</v>
      </c>
      <c r="Q91" s="17">
        <v>0</v>
      </c>
      <c r="R91" s="17">
        <f t="shared" si="81"/>
        <v>31.5</v>
      </c>
      <c r="S91" s="17">
        <f t="shared" si="82"/>
        <v>16.118774999999999</v>
      </c>
      <c r="T91" s="17">
        <f t="shared" si="82"/>
        <v>16.118774999999999</v>
      </c>
      <c r="U91" s="17">
        <f t="shared" si="82"/>
        <v>0</v>
      </c>
      <c r="V91" s="17">
        <v>12</v>
      </c>
      <c r="W91" s="17">
        <v>520.61</v>
      </c>
      <c r="X91" s="17">
        <f t="shared" si="60"/>
        <v>6.2473199999999993</v>
      </c>
      <c r="Y91" s="17">
        <f t="shared" si="61"/>
        <v>6.2473199999999993</v>
      </c>
      <c r="Z91" s="17">
        <v>0</v>
      </c>
      <c r="AA91" s="17">
        <v>19.5</v>
      </c>
      <c r="AB91" s="17">
        <v>541.42999999999995</v>
      </c>
      <c r="AC91" s="17">
        <f t="shared" si="68"/>
        <v>10.557884999999999</v>
      </c>
      <c r="AD91" s="17">
        <f t="shared" si="69"/>
        <v>10.557884999999999</v>
      </c>
      <c r="AE91" s="17">
        <v>0</v>
      </c>
      <c r="AF91" s="17">
        <f t="shared" si="70"/>
        <v>31.5</v>
      </c>
      <c r="AG91" s="17">
        <f t="shared" si="71"/>
        <v>16.805204999999997</v>
      </c>
      <c r="AH91" s="17">
        <f t="shared" si="71"/>
        <v>16.805204999999997</v>
      </c>
      <c r="AI91" s="17">
        <f t="shared" si="71"/>
        <v>0</v>
      </c>
    </row>
    <row r="92" spans="1:37" s="14" customFormat="1" ht="46.8" hidden="1" x14ac:dyDescent="0.3">
      <c r="A92" s="11" t="s">
        <v>164</v>
      </c>
      <c r="B92" s="12" t="s">
        <v>165</v>
      </c>
      <c r="C92" s="13">
        <v>68.8</v>
      </c>
      <c r="D92" s="13">
        <v>497.24</v>
      </c>
      <c r="E92" s="13">
        <f t="shared" si="62"/>
        <v>34.210112000000002</v>
      </c>
      <c r="F92" s="13">
        <f t="shared" si="63"/>
        <v>34.210112000000002</v>
      </c>
      <c r="G92" s="13"/>
      <c r="H92" s="13">
        <v>34.4</v>
      </c>
      <c r="I92" s="13">
        <v>497.24</v>
      </c>
      <c r="J92" s="13">
        <f t="shared" si="64"/>
        <v>17.105056000000001</v>
      </c>
      <c r="K92" s="13">
        <f t="shared" si="65"/>
        <v>17.105056000000001</v>
      </c>
      <c r="L92" s="13">
        <v>0</v>
      </c>
      <c r="M92" s="13">
        <v>34.4</v>
      </c>
      <c r="N92" s="13">
        <v>520.61</v>
      </c>
      <c r="O92" s="13">
        <f t="shared" si="66"/>
        <v>17.908984</v>
      </c>
      <c r="P92" s="13">
        <f t="shared" si="67"/>
        <v>17.908984</v>
      </c>
      <c r="Q92" s="13">
        <v>0</v>
      </c>
      <c r="R92" s="13">
        <f t="shared" si="81"/>
        <v>68.8</v>
      </c>
      <c r="S92" s="13">
        <f t="shared" si="82"/>
        <v>35.014040000000001</v>
      </c>
      <c r="T92" s="13">
        <f t="shared" si="82"/>
        <v>35.014040000000001</v>
      </c>
      <c r="U92" s="13">
        <f t="shared" si="82"/>
        <v>0</v>
      </c>
      <c r="V92" s="13">
        <v>34.4</v>
      </c>
      <c r="W92" s="13">
        <v>520.61</v>
      </c>
      <c r="X92" s="13">
        <f t="shared" si="60"/>
        <v>17.908984</v>
      </c>
      <c r="Y92" s="13">
        <f t="shared" si="61"/>
        <v>17.908984</v>
      </c>
      <c r="Z92" s="13">
        <v>0</v>
      </c>
      <c r="AA92" s="13">
        <v>34.4</v>
      </c>
      <c r="AB92" s="13">
        <v>541.42999999999995</v>
      </c>
      <c r="AC92" s="13">
        <f t="shared" si="68"/>
        <v>18.625191999999998</v>
      </c>
      <c r="AD92" s="13">
        <f t="shared" si="69"/>
        <v>18.625191999999998</v>
      </c>
      <c r="AE92" s="13">
        <v>0</v>
      </c>
      <c r="AF92" s="13">
        <f t="shared" si="70"/>
        <v>68.8</v>
      </c>
      <c r="AG92" s="13">
        <f t="shared" ref="AG92:AI96" si="103">X92+AC92</f>
        <v>36.534176000000002</v>
      </c>
      <c r="AH92" s="13">
        <f t="shared" si="103"/>
        <v>36.534176000000002</v>
      </c>
      <c r="AI92" s="13">
        <f t="shared" si="103"/>
        <v>0</v>
      </c>
    </row>
    <row r="93" spans="1:37" s="14" customFormat="1" ht="31.2" hidden="1" x14ac:dyDescent="0.3">
      <c r="A93" s="11" t="s">
        <v>166</v>
      </c>
      <c r="B93" s="31" t="s">
        <v>167</v>
      </c>
      <c r="C93" s="13">
        <v>793.9</v>
      </c>
      <c r="D93" s="13">
        <v>497.24</v>
      </c>
      <c r="E93" s="13">
        <f t="shared" si="62"/>
        <v>394.75883600000003</v>
      </c>
      <c r="F93" s="13">
        <f t="shared" si="63"/>
        <v>394.75883600000003</v>
      </c>
      <c r="G93" s="13"/>
      <c r="H93" s="13">
        <v>396.95</v>
      </c>
      <c r="I93" s="13">
        <v>497.24</v>
      </c>
      <c r="J93" s="13">
        <f t="shared" si="64"/>
        <v>197.37941800000002</v>
      </c>
      <c r="K93" s="13">
        <f t="shared" si="65"/>
        <v>197.37941800000002</v>
      </c>
      <c r="L93" s="13">
        <v>0</v>
      </c>
      <c r="M93" s="13">
        <v>396.95</v>
      </c>
      <c r="N93" s="13">
        <v>520.61</v>
      </c>
      <c r="O93" s="13">
        <f t="shared" si="66"/>
        <v>206.65613949999999</v>
      </c>
      <c r="P93" s="13">
        <f t="shared" si="67"/>
        <v>206.65613949999999</v>
      </c>
      <c r="Q93" s="13">
        <v>0</v>
      </c>
      <c r="R93" s="13">
        <f t="shared" si="81"/>
        <v>793.9</v>
      </c>
      <c r="S93" s="13">
        <f t="shared" si="82"/>
        <v>404.03555749999998</v>
      </c>
      <c r="T93" s="13">
        <f t="shared" si="82"/>
        <v>404.03555749999998</v>
      </c>
      <c r="U93" s="13">
        <f t="shared" si="82"/>
        <v>0</v>
      </c>
      <c r="V93" s="13">
        <v>396.95</v>
      </c>
      <c r="W93" s="13">
        <v>520.61</v>
      </c>
      <c r="X93" s="13">
        <f t="shared" si="60"/>
        <v>206.65613949999999</v>
      </c>
      <c r="Y93" s="13">
        <f t="shared" si="61"/>
        <v>206.65613949999999</v>
      </c>
      <c r="Z93" s="13">
        <v>0</v>
      </c>
      <c r="AA93" s="13">
        <v>396.95</v>
      </c>
      <c r="AB93" s="13">
        <v>541.42999999999995</v>
      </c>
      <c r="AC93" s="13">
        <f t="shared" si="68"/>
        <v>214.92063849999997</v>
      </c>
      <c r="AD93" s="13">
        <f t="shared" si="69"/>
        <v>214.92063849999997</v>
      </c>
      <c r="AE93" s="13">
        <v>0</v>
      </c>
      <c r="AF93" s="13">
        <f t="shared" si="70"/>
        <v>793.9</v>
      </c>
      <c r="AG93" s="13">
        <f t="shared" si="103"/>
        <v>421.57677799999999</v>
      </c>
      <c r="AH93" s="13">
        <f t="shared" si="103"/>
        <v>421.57677799999999</v>
      </c>
      <c r="AI93" s="13">
        <f t="shared" si="103"/>
        <v>0</v>
      </c>
    </row>
    <row r="94" spans="1:37" s="14" customFormat="1" ht="30.75" hidden="1" customHeight="1" x14ac:dyDescent="0.3">
      <c r="A94" s="11" t="s">
        <v>168</v>
      </c>
      <c r="B94" s="12" t="s">
        <v>169</v>
      </c>
      <c r="C94" s="13">
        <v>84.48</v>
      </c>
      <c r="D94" s="13">
        <v>497.24</v>
      </c>
      <c r="E94" s="13">
        <f t="shared" si="62"/>
        <v>42.006835200000005</v>
      </c>
      <c r="F94" s="13">
        <f t="shared" si="63"/>
        <v>42.006835200000005</v>
      </c>
      <c r="G94" s="13">
        <v>0</v>
      </c>
      <c r="H94" s="13">
        <v>42.24</v>
      </c>
      <c r="I94" s="13">
        <v>497.24</v>
      </c>
      <c r="J94" s="13">
        <f t="shared" si="64"/>
        <v>21.003417600000002</v>
      </c>
      <c r="K94" s="13">
        <f t="shared" si="65"/>
        <v>21.003417600000002</v>
      </c>
      <c r="L94" s="13">
        <v>0</v>
      </c>
      <c r="M94" s="13">
        <v>42.24</v>
      </c>
      <c r="N94" s="13">
        <v>520.61</v>
      </c>
      <c r="O94" s="13">
        <f t="shared" si="66"/>
        <v>21.990566400000002</v>
      </c>
      <c r="P94" s="13">
        <f t="shared" si="67"/>
        <v>21.990566400000002</v>
      </c>
      <c r="Q94" s="13">
        <v>0</v>
      </c>
      <c r="R94" s="13">
        <f t="shared" si="81"/>
        <v>84.48</v>
      </c>
      <c r="S94" s="13">
        <f t="shared" si="82"/>
        <v>42.993984000000005</v>
      </c>
      <c r="T94" s="13">
        <f t="shared" si="82"/>
        <v>42.993984000000005</v>
      </c>
      <c r="U94" s="13">
        <f t="shared" si="82"/>
        <v>0</v>
      </c>
      <c r="V94" s="13">
        <v>42.24</v>
      </c>
      <c r="W94" s="13">
        <v>520.61</v>
      </c>
      <c r="X94" s="13">
        <f t="shared" si="60"/>
        <v>21.990566400000002</v>
      </c>
      <c r="Y94" s="13">
        <f t="shared" si="61"/>
        <v>21.990566400000002</v>
      </c>
      <c r="Z94" s="13">
        <v>0</v>
      </c>
      <c r="AA94" s="13">
        <v>42.24</v>
      </c>
      <c r="AB94" s="13">
        <v>541.42999999999995</v>
      </c>
      <c r="AC94" s="13">
        <f t="shared" si="68"/>
        <v>22.870003199999999</v>
      </c>
      <c r="AD94" s="13">
        <f t="shared" si="69"/>
        <v>22.870003199999999</v>
      </c>
      <c r="AE94" s="13">
        <v>0</v>
      </c>
      <c r="AF94" s="13">
        <f t="shared" si="70"/>
        <v>84.48</v>
      </c>
      <c r="AG94" s="13">
        <f t="shared" si="103"/>
        <v>44.860569600000005</v>
      </c>
      <c r="AH94" s="13">
        <f t="shared" si="103"/>
        <v>44.860569600000005</v>
      </c>
      <c r="AI94" s="13">
        <f t="shared" si="103"/>
        <v>0</v>
      </c>
    </row>
    <row r="95" spans="1:37" s="14" customFormat="1" ht="16.8" hidden="1" customHeight="1" x14ac:dyDescent="0.3">
      <c r="A95" s="11" t="s">
        <v>170</v>
      </c>
      <c r="B95" s="12" t="s">
        <v>171</v>
      </c>
      <c r="C95" s="13">
        <v>99.84</v>
      </c>
      <c r="D95" s="13">
        <v>497.24</v>
      </c>
      <c r="E95" s="13">
        <f t="shared" si="62"/>
        <v>49.644441600000007</v>
      </c>
      <c r="F95" s="13">
        <f t="shared" si="63"/>
        <v>49.644441600000007</v>
      </c>
      <c r="G95" s="13">
        <v>0</v>
      </c>
      <c r="H95" s="13">
        <v>49.92</v>
      </c>
      <c r="I95" s="13">
        <v>497.24</v>
      </c>
      <c r="J95" s="13">
        <f t="shared" si="64"/>
        <v>24.822220800000004</v>
      </c>
      <c r="K95" s="13">
        <f t="shared" si="65"/>
        <v>24.822220800000004</v>
      </c>
      <c r="L95" s="13">
        <v>0</v>
      </c>
      <c r="M95" s="13">
        <v>49.92</v>
      </c>
      <c r="N95" s="13">
        <v>520.61</v>
      </c>
      <c r="O95" s="13">
        <f t="shared" si="66"/>
        <v>25.988851200000003</v>
      </c>
      <c r="P95" s="13">
        <f t="shared" si="67"/>
        <v>25.988851200000003</v>
      </c>
      <c r="Q95" s="13">
        <v>0</v>
      </c>
      <c r="R95" s="13">
        <f t="shared" si="81"/>
        <v>99.84</v>
      </c>
      <c r="S95" s="13">
        <f t="shared" si="82"/>
        <v>50.81107200000001</v>
      </c>
      <c r="T95" s="13">
        <f t="shared" si="82"/>
        <v>50.81107200000001</v>
      </c>
      <c r="U95" s="13">
        <f t="shared" si="82"/>
        <v>0</v>
      </c>
      <c r="V95" s="13">
        <v>49.92</v>
      </c>
      <c r="W95" s="13">
        <v>520.61</v>
      </c>
      <c r="X95" s="13">
        <f t="shared" si="60"/>
        <v>25.988851200000003</v>
      </c>
      <c r="Y95" s="13">
        <f t="shared" si="61"/>
        <v>25.988851200000003</v>
      </c>
      <c r="Z95" s="13">
        <v>0</v>
      </c>
      <c r="AA95" s="13">
        <v>49.92</v>
      </c>
      <c r="AB95" s="13">
        <v>541.42999999999995</v>
      </c>
      <c r="AC95" s="13">
        <f t="shared" si="68"/>
        <v>27.028185599999997</v>
      </c>
      <c r="AD95" s="13">
        <f t="shared" si="69"/>
        <v>27.028185599999997</v>
      </c>
      <c r="AE95" s="13">
        <v>0</v>
      </c>
      <c r="AF95" s="13">
        <f t="shared" si="70"/>
        <v>99.84</v>
      </c>
      <c r="AG95" s="13">
        <f t="shared" si="103"/>
        <v>53.0170368</v>
      </c>
      <c r="AH95" s="13">
        <f t="shared" si="103"/>
        <v>53.0170368</v>
      </c>
      <c r="AI95" s="13">
        <f t="shared" si="103"/>
        <v>0</v>
      </c>
    </row>
    <row r="96" spans="1:37" s="14" customFormat="1" hidden="1" x14ac:dyDescent="0.3">
      <c r="A96" s="11" t="s">
        <v>172</v>
      </c>
      <c r="B96" s="12" t="s">
        <v>173</v>
      </c>
      <c r="C96" s="13">
        <v>234</v>
      </c>
      <c r="D96" s="13">
        <v>497.24</v>
      </c>
      <c r="E96" s="13">
        <f t="shared" si="62"/>
        <v>116.35416000000001</v>
      </c>
      <c r="F96" s="13">
        <f>E96-G96</f>
        <v>116.35416000000001</v>
      </c>
      <c r="G96" s="13">
        <v>0</v>
      </c>
      <c r="H96" s="13">
        <v>117</v>
      </c>
      <c r="I96" s="13">
        <v>497.24</v>
      </c>
      <c r="J96" s="32">
        <f t="shared" si="64"/>
        <v>58.177080000000004</v>
      </c>
      <c r="K96" s="32">
        <f t="shared" si="65"/>
        <v>58.177080000000004</v>
      </c>
      <c r="L96" s="32">
        <v>0</v>
      </c>
      <c r="M96" s="13">
        <v>117</v>
      </c>
      <c r="N96" s="13">
        <v>520.61</v>
      </c>
      <c r="O96" s="13">
        <f t="shared" si="66"/>
        <v>60.911370000000005</v>
      </c>
      <c r="P96" s="13">
        <f t="shared" si="67"/>
        <v>60.911370000000005</v>
      </c>
      <c r="Q96" s="13">
        <v>0</v>
      </c>
      <c r="R96" s="13">
        <f t="shared" si="81"/>
        <v>234</v>
      </c>
      <c r="S96" s="13">
        <f t="shared" si="82"/>
        <v>119.08845000000001</v>
      </c>
      <c r="T96" s="13">
        <f t="shared" si="82"/>
        <v>119.08845000000001</v>
      </c>
      <c r="U96" s="13">
        <f t="shared" si="82"/>
        <v>0</v>
      </c>
      <c r="V96" s="13">
        <v>117</v>
      </c>
      <c r="W96" s="13">
        <v>520.61</v>
      </c>
      <c r="X96" s="13">
        <f t="shared" si="60"/>
        <v>60.911370000000005</v>
      </c>
      <c r="Y96" s="13">
        <f t="shared" si="61"/>
        <v>60.911370000000005</v>
      </c>
      <c r="Z96" s="13">
        <v>0</v>
      </c>
      <c r="AA96" s="13">
        <v>117</v>
      </c>
      <c r="AB96" s="13">
        <v>541.42999999999995</v>
      </c>
      <c r="AC96" s="13">
        <f t="shared" si="68"/>
        <v>63.34731</v>
      </c>
      <c r="AD96" s="13">
        <f t="shared" si="69"/>
        <v>63.34731</v>
      </c>
      <c r="AE96" s="13">
        <v>0</v>
      </c>
      <c r="AF96" s="13">
        <f t="shared" si="70"/>
        <v>234</v>
      </c>
      <c r="AG96" s="13">
        <f t="shared" si="103"/>
        <v>124.25868</v>
      </c>
      <c r="AH96" s="13">
        <f t="shared" si="103"/>
        <v>124.25868</v>
      </c>
      <c r="AI96" s="13">
        <f t="shared" si="103"/>
        <v>0</v>
      </c>
    </row>
    <row r="97" spans="1:35" s="14" customFormat="1" ht="31.2" hidden="1" x14ac:dyDescent="0.3">
      <c r="A97" s="11" t="s">
        <v>174</v>
      </c>
      <c r="B97" s="33" t="s">
        <v>175</v>
      </c>
      <c r="C97" s="13">
        <f t="shared" ref="C97:AI97" si="104">C98+C99</f>
        <v>117</v>
      </c>
      <c r="D97" s="13"/>
      <c r="E97" s="13">
        <f t="shared" si="104"/>
        <v>58.177080000000004</v>
      </c>
      <c r="F97" s="13">
        <f t="shared" si="104"/>
        <v>19.39236</v>
      </c>
      <c r="G97" s="13">
        <f t="shared" si="104"/>
        <v>38.78472</v>
      </c>
      <c r="H97" s="13">
        <f t="shared" si="104"/>
        <v>58.5</v>
      </c>
      <c r="I97" s="13"/>
      <c r="J97" s="13">
        <f t="shared" si="104"/>
        <v>29.088540000000002</v>
      </c>
      <c r="K97" s="13">
        <f t="shared" si="104"/>
        <v>9.69618</v>
      </c>
      <c r="L97" s="13">
        <f t="shared" si="104"/>
        <v>19.39236</v>
      </c>
      <c r="M97" s="13">
        <f t="shared" si="104"/>
        <v>58.5</v>
      </c>
      <c r="N97" s="13"/>
      <c r="O97" s="13">
        <f t="shared" si="104"/>
        <v>30.455684999999999</v>
      </c>
      <c r="P97" s="13">
        <f t="shared" si="104"/>
        <v>10.151895</v>
      </c>
      <c r="Q97" s="13">
        <f t="shared" si="104"/>
        <v>20.303789999999999</v>
      </c>
      <c r="R97" s="13">
        <f t="shared" si="104"/>
        <v>117</v>
      </c>
      <c r="S97" s="13">
        <f t="shared" si="104"/>
        <v>59.544225000000004</v>
      </c>
      <c r="T97" s="13">
        <f t="shared" si="104"/>
        <v>19.848075000000001</v>
      </c>
      <c r="U97" s="13">
        <f t="shared" si="104"/>
        <v>39.696150000000003</v>
      </c>
      <c r="V97" s="13">
        <f t="shared" si="104"/>
        <v>58.5</v>
      </c>
      <c r="W97" s="13"/>
      <c r="X97" s="13">
        <f t="shared" si="104"/>
        <v>30.455684999999999</v>
      </c>
      <c r="Y97" s="13">
        <f t="shared" si="104"/>
        <v>10.151895</v>
      </c>
      <c r="Z97" s="13">
        <f t="shared" si="104"/>
        <v>20.303789999999999</v>
      </c>
      <c r="AA97" s="13">
        <f t="shared" si="104"/>
        <v>58.5</v>
      </c>
      <c r="AB97" s="13"/>
      <c r="AC97" s="13">
        <f t="shared" si="104"/>
        <v>31.673654999999997</v>
      </c>
      <c r="AD97" s="13">
        <f t="shared" si="104"/>
        <v>10.557884999999999</v>
      </c>
      <c r="AE97" s="13">
        <f t="shared" si="104"/>
        <v>21.115769999999998</v>
      </c>
      <c r="AF97" s="13">
        <f t="shared" si="104"/>
        <v>117</v>
      </c>
      <c r="AG97" s="13">
        <f t="shared" si="104"/>
        <v>62.129339999999999</v>
      </c>
      <c r="AH97" s="13">
        <f t="shared" si="104"/>
        <v>20.709779999999999</v>
      </c>
      <c r="AI97" s="13">
        <f t="shared" si="104"/>
        <v>41.419559999999997</v>
      </c>
    </row>
    <row r="98" spans="1:35" hidden="1" x14ac:dyDescent="0.3">
      <c r="A98" s="15"/>
      <c r="B98" s="34" t="s">
        <v>176</v>
      </c>
      <c r="C98" s="17">
        <v>39</v>
      </c>
      <c r="D98" s="17">
        <v>497.24</v>
      </c>
      <c r="E98" s="17">
        <f>C98*D98/1000</f>
        <v>19.39236</v>
      </c>
      <c r="F98" s="17">
        <f>E98-G98</f>
        <v>19.39236</v>
      </c>
      <c r="G98" s="17">
        <v>0</v>
      </c>
      <c r="H98" s="17">
        <v>19.5</v>
      </c>
      <c r="I98" s="17">
        <v>497.24</v>
      </c>
      <c r="J98" s="35">
        <f t="shared" ref="J98:J99" si="105">H98*I98/1000</f>
        <v>9.69618</v>
      </c>
      <c r="K98" s="35">
        <f t="shared" ref="K98:K99" si="106">J98-L98</f>
        <v>9.69618</v>
      </c>
      <c r="L98" s="35">
        <v>0</v>
      </c>
      <c r="M98" s="17">
        <v>19.5</v>
      </c>
      <c r="N98" s="17">
        <v>520.61</v>
      </c>
      <c r="O98" s="17">
        <f t="shared" ref="O98:O99" si="107">M98*N98/1000</f>
        <v>10.151895</v>
      </c>
      <c r="P98" s="17">
        <f t="shared" ref="P98:P99" si="108">O98-Q98</f>
        <v>10.151895</v>
      </c>
      <c r="Q98" s="17">
        <v>0</v>
      </c>
      <c r="R98" s="17">
        <f>H98+M98</f>
        <v>39</v>
      </c>
      <c r="S98" s="17">
        <f t="shared" ref="S98:U100" si="109">J98+O98</f>
        <v>19.848075000000001</v>
      </c>
      <c r="T98" s="17">
        <f t="shared" si="109"/>
        <v>19.848075000000001</v>
      </c>
      <c r="U98" s="17">
        <f t="shared" si="109"/>
        <v>0</v>
      </c>
      <c r="V98" s="17">
        <v>19.5</v>
      </c>
      <c r="W98" s="17">
        <v>520.61</v>
      </c>
      <c r="X98" s="17">
        <f t="shared" ref="X98:X99" si="110">V98*W98/1000</f>
        <v>10.151895</v>
      </c>
      <c r="Y98" s="17">
        <f t="shared" ref="Y98:Y100" si="111">X98-Z98</f>
        <v>10.151895</v>
      </c>
      <c r="Z98" s="17">
        <v>0</v>
      </c>
      <c r="AA98" s="17">
        <v>19.5</v>
      </c>
      <c r="AB98" s="17">
        <v>541.42999999999995</v>
      </c>
      <c r="AC98" s="17">
        <f t="shared" ref="AC98:AC99" si="112">AA98*AB98/1000</f>
        <v>10.557884999999999</v>
      </c>
      <c r="AD98" s="17">
        <f t="shared" ref="AD98:AD100" si="113">AC98-AE98</f>
        <v>10.557884999999999</v>
      </c>
      <c r="AE98" s="17">
        <v>0</v>
      </c>
      <c r="AF98" s="17">
        <f t="shared" ref="AF98:AF99" si="114">V98+AA98</f>
        <v>39</v>
      </c>
      <c r="AG98" s="17">
        <f t="shared" ref="AG98:AI100" si="115">X98+AC98</f>
        <v>20.709779999999999</v>
      </c>
      <c r="AH98" s="17">
        <f t="shared" si="115"/>
        <v>20.709779999999999</v>
      </c>
      <c r="AI98" s="17">
        <f t="shared" si="115"/>
        <v>0</v>
      </c>
    </row>
    <row r="99" spans="1:35" hidden="1" x14ac:dyDescent="0.3">
      <c r="A99" s="15"/>
      <c r="B99" s="34" t="s">
        <v>177</v>
      </c>
      <c r="C99" s="17">
        <v>78</v>
      </c>
      <c r="D99" s="17">
        <v>497.24</v>
      </c>
      <c r="E99" s="17">
        <f>C99*D99/1000</f>
        <v>38.78472</v>
      </c>
      <c r="F99" s="17">
        <f>E99-G99</f>
        <v>0</v>
      </c>
      <c r="G99" s="17">
        <f>E99</f>
        <v>38.78472</v>
      </c>
      <c r="H99" s="17">
        <v>39</v>
      </c>
      <c r="I99" s="17">
        <v>497.24</v>
      </c>
      <c r="J99" s="35">
        <f t="shared" si="105"/>
        <v>19.39236</v>
      </c>
      <c r="K99" s="35">
        <f t="shared" si="106"/>
        <v>0</v>
      </c>
      <c r="L99" s="35">
        <f>J99</f>
        <v>19.39236</v>
      </c>
      <c r="M99" s="17">
        <v>39</v>
      </c>
      <c r="N99" s="17">
        <v>520.61</v>
      </c>
      <c r="O99" s="17">
        <f t="shared" si="107"/>
        <v>20.303789999999999</v>
      </c>
      <c r="P99" s="17">
        <f t="shared" si="108"/>
        <v>0</v>
      </c>
      <c r="Q99" s="17">
        <f>O99</f>
        <v>20.303789999999999</v>
      </c>
      <c r="R99" s="17">
        <f>H99+M99</f>
        <v>78</v>
      </c>
      <c r="S99" s="17">
        <f t="shared" si="109"/>
        <v>39.696150000000003</v>
      </c>
      <c r="T99" s="17">
        <f t="shared" si="109"/>
        <v>0</v>
      </c>
      <c r="U99" s="17">
        <f t="shared" si="109"/>
        <v>39.696150000000003</v>
      </c>
      <c r="V99" s="17">
        <v>39</v>
      </c>
      <c r="W99" s="17">
        <v>520.61</v>
      </c>
      <c r="X99" s="17">
        <f t="shared" si="110"/>
        <v>20.303789999999999</v>
      </c>
      <c r="Y99" s="17">
        <f t="shared" si="111"/>
        <v>0</v>
      </c>
      <c r="Z99" s="17">
        <f>X99</f>
        <v>20.303789999999999</v>
      </c>
      <c r="AA99" s="17">
        <v>39</v>
      </c>
      <c r="AB99" s="17">
        <v>541.42999999999995</v>
      </c>
      <c r="AC99" s="17">
        <f t="shared" si="112"/>
        <v>21.115769999999998</v>
      </c>
      <c r="AD99" s="17">
        <f t="shared" si="113"/>
        <v>0</v>
      </c>
      <c r="AE99" s="17">
        <f>AC99</f>
        <v>21.115769999999998</v>
      </c>
      <c r="AF99" s="17">
        <f t="shared" si="114"/>
        <v>78</v>
      </c>
      <c r="AG99" s="17">
        <f t="shared" si="115"/>
        <v>41.419559999999997</v>
      </c>
      <c r="AH99" s="17">
        <f t="shared" si="115"/>
        <v>0</v>
      </c>
      <c r="AI99" s="17">
        <f t="shared" si="115"/>
        <v>41.419559999999997</v>
      </c>
    </row>
    <row r="100" spans="1:35" s="14" customFormat="1" ht="31.2" hidden="1" x14ac:dyDescent="0.3">
      <c r="A100" s="11" t="s">
        <v>178</v>
      </c>
      <c r="B100" s="12" t="s">
        <v>179</v>
      </c>
      <c r="C100" s="13">
        <v>150</v>
      </c>
      <c r="D100" s="13">
        <v>497.24</v>
      </c>
      <c r="E100" s="13">
        <f t="shared" si="62"/>
        <v>74.585999999999999</v>
      </c>
      <c r="F100" s="13">
        <f t="shared" ref="F100" si="116">E100-G100</f>
        <v>70.110839999999996</v>
      </c>
      <c r="G100" s="13">
        <f>4.5*2*D100/1000</f>
        <v>4.4751599999999998</v>
      </c>
      <c r="H100" s="13">
        <v>75</v>
      </c>
      <c r="I100" s="13">
        <v>497.24</v>
      </c>
      <c r="J100" s="13">
        <f t="shared" si="64"/>
        <v>37.292999999999999</v>
      </c>
      <c r="K100" s="13">
        <f>J100-L100</f>
        <v>35.055419999999998</v>
      </c>
      <c r="L100" s="13">
        <f>4.5*I100/1000</f>
        <v>2.2375799999999999</v>
      </c>
      <c r="M100" s="13">
        <v>75</v>
      </c>
      <c r="N100" s="13">
        <v>520.61</v>
      </c>
      <c r="O100" s="13">
        <f t="shared" si="66"/>
        <v>39.045749999999998</v>
      </c>
      <c r="P100" s="13">
        <f>O100-Q100</f>
        <v>36.703004999999997</v>
      </c>
      <c r="Q100" s="13">
        <f>4.5*N100/1000</f>
        <v>2.3427449999999999</v>
      </c>
      <c r="R100" s="13">
        <f>H100+M100</f>
        <v>150</v>
      </c>
      <c r="S100" s="13">
        <f t="shared" si="109"/>
        <v>76.338750000000005</v>
      </c>
      <c r="T100" s="13">
        <f t="shared" si="109"/>
        <v>71.758424999999988</v>
      </c>
      <c r="U100" s="13">
        <f t="shared" si="109"/>
        <v>4.5803250000000002</v>
      </c>
      <c r="V100" s="13">
        <v>75</v>
      </c>
      <c r="W100" s="13">
        <v>520.61</v>
      </c>
      <c r="X100" s="13">
        <f t="shared" si="60"/>
        <v>39.045749999999998</v>
      </c>
      <c r="Y100" s="13">
        <f t="shared" si="111"/>
        <v>36.703004999999997</v>
      </c>
      <c r="Z100" s="13">
        <f>4.5*W100/1000</f>
        <v>2.3427449999999999</v>
      </c>
      <c r="AA100" s="13">
        <v>75</v>
      </c>
      <c r="AB100" s="13">
        <v>541.42999999999995</v>
      </c>
      <c r="AC100" s="13">
        <f t="shared" si="68"/>
        <v>40.607249999999993</v>
      </c>
      <c r="AD100" s="13">
        <f t="shared" si="113"/>
        <v>38.17081499999999</v>
      </c>
      <c r="AE100" s="13">
        <f>4.5*AB100/1000</f>
        <v>2.4364349999999999</v>
      </c>
      <c r="AF100" s="13">
        <f>V100+AA100</f>
        <v>150</v>
      </c>
      <c r="AG100" s="13">
        <f t="shared" si="115"/>
        <v>79.652999999999992</v>
      </c>
      <c r="AH100" s="13">
        <f t="shared" si="115"/>
        <v>74.873819999999995</v>
      </c>
      <c r="AI100" s="13">
        <f t="shared" si="115"/>
        <v>4.7791800000000002</v>
      </c>
    </row>
    <row r="101" spans="1:35" s="14" customFormat="1" x14ac:dyDescent="0.3">
      <c r="A101" s="11"/>
      <c r="B101" s="36" t="s">
        <v>180</v>
      </c>
      <c r="C101" s="13">
        <f t="shared" ref="C101:AI101" si="117">C15+C35+C92+C93+C94+C96+C97+C100+C95</f>
        <v>25017.69</v>
      </c>
      <c r="D101" s="13"/>
      <c r="E101" s="13">
        <f t="shared" si="117"/>
        <v>12439.7961756</v>
      </c>
      <c r="F101" s="13">
        <f t="shared" si="117"/>
        <v>12268.496995600002</v>
      </c>
      <c r="G101" s="13">
        <f t="shared" si="117"/>
        <v>171.29917999999998</v>
      </c>
      <c r="H101" s="13">
        <f t="shared" si="117"/>
        <v>12381.16</v>
      </c>
      <c r="I101" s="13"/>
      <c r="J101" s="13">
        <f t="shared" si="117"/>
        <v>6156.4079984</v>
      </c>
      <c r="K101" s="13">
        <f t="shared" si="117"/>
        <v>6074.4076023999996</v>
      </c>
      <c r="L101" s="13">
        <f t="shared" si="117"/>
        <v>82.000395999999995</v>
      </c>
      <c r="M101" s="13">
        <f t="shared" si="117"/>
        <v>13167.34</v>
      </c>
      <c r="N101" s="13"/>
      <c r="O101" s="13">
        <f t="shared" si="117"/>
        <v>6855.0488773999996</v>
      </c>
      <c r="P101" s="13">
        <f t="shared" si="117"/>
        <v>6759.5061013999994</v>
      </c>
      <c r="Q101" s="13">
        <f t="shared" si="117"/>
        <v>95.542775999999989</v>
      </c>
      <c r="R101" s="13">
        <f t="shared" si="117"/>
        <v>25548.5</v>
      </c>
      <c r="S101" s="13">
        <f t="shared" si="117"/>
        <v>13011.4568758</v>
      </c>
      <c r="T101" s="13">
        <f t="shared" si="117"/>
        <v>12833.913703799999</v>
      </c>
      <c r="U101" s="13">
        <f t="shared" si="117"/>
        <v>177.543172</v>
      </c>
      <c r="V101" s="13">
        <f t="shared" si="117"/>
        <v>12381.16</v>
      </c>
      <c r="W101" s="13"/>
      <c r="X101" s="13">
        <f t="shared" si="117"/>
        <v>6445.7557075999994</v>
      </c>
      <c r="Y101" s="13">
        <f t="shared" si="117"/>
        <v>6359.9483386000002</v>
      </c>
      <c r="Z101" s="13">
        <f t="shared" si="117"/>
        <v>85.807368999999994</v>
      </c>
      <c r="AA101" s="13">
        <f t="shared" si="117"/>
        <v>13167.34</v>
      </c>
      <c r="AB101" s="13"/>
      <c r="AC101" s="13">
        <f t="shared" si="117"/>
        <v>7129.1928961999993</v>
      </c>
      <c r="AD101" s="13">
        <f t="shared" si="117"/>
        <v>7029.8692082000007</v>
      </c>
      <c r="AE101" s="13">
        <f t="shared" si="117"/>
        <v>99.32368799999999</v>
      </c>
      <c r="AF101" s="13">
        <f t="shared" si="117"/>
        <v>25548.5</v>
      </c>
      <c r="AG101" s="13">
        <f t="shared" si="117"/>
        <v>13574.948603799998</v>
      </c>
      <c r="AH101" s="13">
        <f t="shared" si="117"/>
        <v>13389.817546799999</v>
      </c>
      <c r="AI101" s="13">
        <f t="shared" si="117"/>
        <v>185.13105699999997</v>
      </c>
    </row>
    <row r="103" spans="1:35" x14ac:dyDescent="0.3">
      <c r="R103" s="30"/>
    </row>
    <row r="107" spans="1:35" x14ac:dyDescent="0.3">
      <c r="M107" s="30">
        <f>[1]Тепло!E85+[1]Электроэн.!E94+[1]Вода!E351+[1]ТКО!E88</f>
        <v>1462.2073405000001</v>
      </c>
      <c r="N107" s="30">
        <f>[1]Тепло!F85+[1]Электроэн.!F94+[1]Вода!F351+[1]ТКО!F88</f>
        <v>1462.2073405000001</v>
      </c>
      <c r="O107" s="30">
        <f>[1]Тепло!G85+[1]Электроэн.!G94+[1]Вода!G351+[1]ТКО!G88</f>
        <v>0</v>
      </c>
    </row>
  </sheetData>
  <mergeCells count="11">
    <mergeCell ref="AF11:AI12"/>
    <mergeCell ref="A8:AI8"/>
    <mergeCell ref="A9:AI9"/>
    <mergeCell ref="A11:A13"/>
    <mergeCell ref="B11:B13"/>
    <mergeCell ref="C11:G12"/>
    <mergeCell ref="H11:L12"/>
    <mergeCell ref="M11:Q12"/>
    <mergeCell ref="R11:U12"/>
    <mergeCell ref="V11:Z12"/>
    <mergeCell ref="AA11:AE12"/>
  </mergeCells>
  <pageMargins left="0.31496062992125984" right="0.31496062992125984" top="0.55118110236220474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2023-06-08T07:56:19Z</dcterms:modified>
</cp:coreProperties>
</file>