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3"/>
  </bookViews>
  <sheets>
    <sheet name="Лист1" sheetId="1" r:id="rId1"/>
    <sheet name="по числ янв-окт" sheetId="2" r:id="rId2"/>
    <sheet name="Лист3" sheetId="3" r:id="rId3"/>
    <sheet name="282 руб зпл" sheetId="4" r:id="rId4"/>
  </sheets>
  <calcPr calcId="152511"/>
</workbook>
</file>

<file path=xl/calcChain.xml><?xml version="1.0" encoding="utf-8"?>
<calcChain xmlns="http://schemas.openxmlformats.org/spreadsheetml/2006/main">
  <c r="D3" i="4" l="1"/>
  <c r="D4" i="4"/>
  <c r="D5" i="4"/>
  <c r="D6" i="4"/>
  <c r="D7" i="4"/>
  <c r="D8" i="4"/>
  <c r="D9" i="4"/>
  <c r="D10" i="4"/>
  <c r="D11" i="4"/>
  <c r="D12" i="4"/>
  <c r="F9" i="4" l="1"/>
  <c r="F12" i="4"/>
  <c r="B13" i="4"/>
  <c r="C12" i="4"/>
  <c r="C11" i="4"/>
  <c r="C10" i="4"/>
  <c r="C9" i="4"/>
  <c r="C8" i="4"/>
  <c r="F8" i="4" s="1"/>
  <c r="C7" i="4"/>
  <c r="F7" i="4" s="1"/>
  <c r="C6" i="4"/>
  <c r="C5" i="4"/>
  <c r="C4" i="4"/>
  <c r="F4" i="4" s="1"/>
  <c r="C3" i="4"/>
  <c r="F3" i="4" s="1"/>
  <c r="F6" i="4" l="1"/>
  <c r="F13" i="4" s="1"/>
  <c r="G13" i="4" s="1"/>
  <c r="C13" i="4"/>
  <c r="D13" i="4" s="1"/>
  <c r="E7" i="3" l="1"/>
  <c r="E8" i="3"/>
  <c r="E4" i="3"/>
  <c r="E3" i="3"/>
  <c r="E13" i="3" s="1"/>
  <c r="G13" i="3" s="1"/>
  <c r="D4" i="3"/>
  <c r="D5" i="3"/>
  <c r="D6" i="3"/>
  <c r="E6" i="3" s="1"/>
  <c r="D7" i="3"/>
  <c r="D8" i="3"/>
  <c r="D9" i="3"/>
  <c r="E9" i="3" s="1"/>
  <c r="D10" i="3"/>
  <c r="D11" i="3"/>
  <c r="D12" i="3"/>
  <c r="E12" i="3" s="1"/>
  <c r="D3" i="3"/>
  <c r="D13" i="3" s="1"/>
  <c r="C13" i="3"/>
  <c r="B13" i="3"/>
  <c r="E3" i="2"/>
  <c r="B13" i="2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C3" i="2"/>
  <c r="E12" i="2" l="1"/>
  <c r="F12" i="2" s="1"/>
  <c r="C13" i="2"/>
  <c r="D13" i="2" s="1"/>
  <c r="D3" i="2"/>
  <c r="D6" i="1" l="1"/>
  <c r="D3" i="1"/>
  <c r="C12" i="1"/>
  <c r="D12" i="1" s="1"/>
  <c r="C4" i="1"/>
  <c r="D4" i="1" s="1"/>
  <c r="C5" i="1"/>
  <c r="D5" i="1" s="1"/>
  <c r="C6" i="1"/>
  <c r="C7" i="1"/>
  <c r="D7" i="1" s="1"/>
  <c r="C8" i="1"/>
  <c r="D8" i="1" s="1"/>
  <c r="C9" i="1"/>
  <c r="D9" i="1" s="1"/>
  <c r="C10" i="1"/>
  <c r="D10" i="1" s="1"/>
  <c r="C11" i="1"/>
  <c r="D11" i="1" s="1"/>
  <c r="C3" i="1"/>
  <c r="C13" i="1" s="1"/>
  <c r="D13" i="1" s="1"/>
  <c r="B13" i="1"/>
</calcChain>
</file>

<file path=xl/sharedStrings.xml><?xml version="1.0" encoding="utf-8"?>
<sst xmlns="http://schemas.openxmlformats.org/spreadsheetml/2006/main" count="72" uniqueCount="26">
  <si>
    <t>категория льготников</t>
  </si>
  <si>
    <t>Число детей льготных категорий</t>
  </si>
  <si>
    <t>Младший обслуживающий персонал (помощники воспитателя, прочий обслуживающий персонал)</t>
  </si>
  <si>
    <t>Дети МОП (льгота 100%)</t>
  </si>
  <si>
    <t>Воспитатели (льгота 50 %)</t>
  </si>
  <si>
    <t>Воспитатели (льгота 100 %)</t>
  </si>
  <si>
    <t>Дети инвалиды в ДОУ</t>
  </si>
  <si>
    <t>Дети с туберкулезной интоксикацией</t>
  </si>
  <si>
    <t>Дети, находящиеся под опекой, попечительством</t>
  </si>
  <si>
    <t>Дети из малообеспеченных семей</t>
  </si>
  <si>
    <t>Дети из многодетных семей ( трое детей одновременно посещают ДОУ )</t>
  </si>
  <si>
    <t>В/с ДНР и ЛНР (льгота 100 %)</t>
  </si>
  <si>
    <t>Итого:</t>
  </si>
  <si>
    <t>число человек</t>
  </si>
  <si>
    <t>число дето-дней (число чел*15 дн*12 м)</t>
  </si>
  <si>
    <t xml:space="preserve">(272 руб.) сумма </t>
  </si>
  <si>
    <t>дето-дни в пересчете на 100%</t>
  </si>
  <si>
    <t>доля заработной платы в сумме расходов 35,03 руб.</t>
  </si>
  <si>
    <t>число человек на 01.11.2023</t>
  </si>
  <si>
    <t>фактическое число дето-дней на 01.11.2023</t>
  </si>
  <si>
    <t>ожидаемое число дето-дней ноябрь-декабрь 2023 (число человек *158 дн. *2 мес.)</t>
  </si>
  <si>
    <t>число дето-дней на льготников 100%, в пересчете на 100%</t>
  </si>
  <si>
    <t xml:space="preserve">доля заработной платы в сумме родительской платы 272 руб. на 1 реб.в день </t>
  </si>
  <si>
    <t>сумма расходов на заработную плату</t>
  </si>
  <si>
    <t xml:space="preserve">доля заработной платы в сумме родительской платы 282 руб. на 1 реб.в день </t>
  </si>
  <si>
    <t>( Предполагаемый размер род платы 283 руб. на 1 реб. в день) сумма  льгот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</si>
</sst>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/>
    <xf numFmtId="2" fontId="0" fillId="0" borderId="1" xfId="0" applyNumberFormat="1" applyBorder="1" applyAlignment="1">
      <alignment horizontal="left" wrapText="1"/>
    </xf>
    <xf numFmtId="0" fontId="0" fillId="0" borderId="2" xfId="0" applyFill="1" applyBorder="1"/>
    <xf numFmtId="3" fontId="0" fillId="0" borderId="0" xfId="0" applyNumberFormat="1"/>
    <xf numFmtId="4" fontId="0" fillId="0" borderId="0" xfId="0" applyNumberFormat="1"/>
    <xf numFmtId="2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4" fontId="0" fillId="0" borderId="1" xfId="0" applyNumberFormat="1" applyFill="1" applyBorder="1" applyAlignment="1">
      <alignment horizontal="center"/>
    </xf>
    <xf numFmtId="0" fontId="4" fillId="0" borderId="1" xfId="0" applyFont="1" applyBorder="1"/>
    <xf numFmtId="2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/>
    <xf numFmtId="4" fontId="5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sqref="A1:XFD1048576"/>
    </sheetView>
  </sheetViews>
  <sheetFormatPr defaultRowHeight="14.4" x14ac:dyDescent="0.3"/>
  <cols>
    <col min="1" max="1" width="27.5546875" customWidth="1"/>
    <col min="2" max="2" width="17.44140625" customWidth="1"/>
    <col min="3" max="3" width="24.6640625" customWidth="1"/>
    <col min="4" max="4" width="24.88671875" customWidth="1"/>
  </cols>
  <sheetData>
    <row r="1" spans="1:4" ht="28.8" x14ac:dyDescent="0.3">
      <c r="A1" s="6" t="s">
        <v>0</v>
      </c>
      <c r="B1" s="6" t="s">
        <v>13</v>
      </c>
      <c r="C1" s="10" t="s">
        <v>14</v>
      </c>
      <c r="D1" s="6" t="s">
        <v>15</v>
      </c>
    </row>
    <row r="2" spans="1:4" ht="31.2" x14ac:dyDescent="0.3">
      <c r="A2" s="1" t="s">
        <v>1</v>
      </c>
      <c r="B2" s="6"/>
      <c r="C2" s="6"/>
      <c r="D2" s="6"/>
    </row>
    <row r="3" spans="1:4" ht="52.8" x14ac:dyDescent="0.3">
      <c r="A3" s="2" t="s">
        <v>2</v>
      </c>
      <c r="B3" s="7">
        <v>485</v>
      </c>
      <c r="C3" s="8">
        <f>B3*180</f>
        <v>87300</v>
      </c>
      <c r="D3" s="9">
        <f>C3*136</f>
        <v>11872800</v>
      </c>
    </row>
    <row r="4" spans="1:4" x14ac:dyDescent="0.3">
      <c r="A4" s="2" t="s">
        <v>3</v>
      </c>
      <c r="B4" s="7">
        <v>12</v>
      </c>
      <c r="C4" s="8">
        <f t="shared" ref="C4:C12" si="0">B4*180</f>
        <v>2160</v>
      </c>
      <c r="D4" s="9">
        <f>C4*272</f>
        <v>587520</v>
      </c>
    </row>
    <row r="5" spans="1:4" x14ac:dyDescent="0.3">
      <c r="A5" s="3" t="s">
        <v>4</v>
      </c>
      <c r="B5" s="7">
        <v>1</v>
      </c>
      <c r="C5" s="8">
        <f t="shared" si="0"/>
        <v>180</v>
      </c>
      <c r="D5" s="9">
        <f t="shared" ref="D5:D13" si="1">C5*136</f>
        <v>24480</v>
      </c>
    </row>
    <row r="6" spans="1:4" x14ac:dyDescent="0.3">
      <c r="A6" s="3" t="s">
        <v>5</v>
      </c>
      <c r="B6" s="7">
        <v>3</v>
      </c>
      <c r="C6" s="8">
        <f t="shared" si="0"/>
        <v>540</v>
      </c>
      <c r="D6" s="9">
        <f>C6*272</f>
        <v>146880</v>
      </c>
    </row>
    <row r="7" spans="1:4" x14ac:dyDescent="0.3">
      <c r="A7" s="3" t="s">
        <v>6</v>
      </c>
      <c r="B7" s="7">
        <v>194</v>
      </c>
      <c r="C7" s="8">
        <f t="shared" si="0"/>
        <v>34920</v>
      </c>
      <c r="D7" s="9">
        <f>C7*272</f>
        <v>9498240</v>
      </c>
    </row>
    <row r="8" spans="1:4" ht="24" x14ac:dyDescent="0.3">
      <c r="A8" s="4" t="s">
        <v>7</v>
      </c>
      <c r="B8" s="7">
        <v>152</v>
      </c>
      <c r="C8" s="8">
        <f t="shared" si="0"/>
        <v>27360</v>
      </c>
      <c r="D8" s="9">
        <f>C8*272</f>
        <v>7441920</v>
      </c>
    </row>
    <row r="9" spans="1:4" ht="26.4" x14ac:dyDescent="0.3">
      <c r="A9" s="2" t="s">
        <v>8</v>
      </c>
      <c r="B9" s="7">
        <v>57</v>
      </c>
      <c r="C9" s="8">
        <f t="shared" si="0"/>
        <v>10260</v>
      </c>
      <c r="D9" s="9">
        <f>C9*272</f>
        <v>2790720</v>
      </c>
    </row>
    <row r="10" spans="1:4" ht="27" x14ac:dyDescent="0.3">
      <c r="A10" s="5" t="s">
        <v>9</v>
      </c>
      <c r="B10" s="7">
        <v>15</v>
      </c>
      <c r="C10" s="8">
        <f t="shared" si="0"/>
        <v>2700</v>
      </c>
      <c r="D10" s="9">
        <f>C10*40.8</f>
        <v>110159.99999999999</v>
      </c>
    </row>
    <row r="11" spans="1:4" ht="39.6" x14ac:dyDescent="0.3">
      <c r="A11" s="2" t="s">
        <v>10</v>
      </c>
      <c r="B11" s="7">
        <v>26</v>
      </c>
      <c r="C11" s="8">
        <f t="shared" si="0"/>
        <v>4680</v>
      </c>
      <c r="D11" s="9">
        <f>C11*40.8</f>
        <v>190944</v>
      </c>
    </row>
    <row r="12" spans="1:4" ht="26.4" x14ac:dyDescent="0.3">
      <c r="A12" s="2" t="s">
        <v>11</v>
      </c>
      <c r="B12" s="7">
        <v>10</v>
      </c>
      <c r="C12" s="8">
        <f t="shared" si="0"/>
        <v>1800</v>
      </c>
      <c r="D12" s="9">
        <f>C12*272</f>
        <v>489600</v>
      </c>
    </row>
    <row r="13" spans="1:4" x14ac:dyDescent="0.3">
      <c r="A13" s="3" t="s">
        <v>12</v>
      </c>
      <c r="B13" s="7">
        <f>SUM(B3:B12)</f>
        <v>955</v>
      </c>
      <c r="C13" s="8">
        <f>SUM(C3:C12)</f>
        <v>171900</v>
      </c>
      <c r="D13" s="9">
        <f t="shared" si="1"/>
        <v>23378400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1" sqref="B1:B13"/>
    </sheetView>
  </sheetViews>
  <sheetFormatPr defaultRowHeight="14.4" x14ac:dyDescent="0.3"/>
  <cols>
    <col min="1" max="1" width="27.5546875" customWidth="1"/>
    <col min="2" max="2" width="17.44140625" customWidth="1"/>
    <col min="3" max="3" width="24.6640625" customWidth="1"/>
    <col min="4" max="4" width="16.33203125" customWidth="1"/>
    <col min="5" max="5" width="14.88671875" customWidth="1"/>
    <col min="6" max="6" width="12.6640625" customWidth="1"/>
  </cols>
  <sheetData>
    <row r="1" spans="1:6" ht="28.8" x14ac:dyDescent="0.3">
      <c r="A1" s="6" t="s">
        <v>0</v>
      </c>
      <c r="B1" s="6" t="s">
        <v>13</v>
      </c>
      <c r="C1" s="10" t="s">
        <v>14</v>
      </c>
      <c r="D1" s="6" t="s">
        <v>15</v>
      </c>
      <c r="E1" s="11" t="s">
        <v>16</v>
      </c>
    </row>
    <row r="2" spans="1:6" ht="31.2" x14ac:dyDescent="0.3">
      <c r="A2" s="1" t="s">
        <v>1</v>
      </c>
      <c r="B2" s="6"/>
      <c r="C2" s="6"/>
      <c r="D2" s="6"/>
      <c r="F2" t="s">
        <v>17</v>
      </c>
    </row>
    <row r="3" spans="1:6" ht="52.8" x14ac:dyDescent="0.3">
      <c r="A3" s="2" t="s">
        <v>2</v>
      </c>
      <c r="B3" s="7">
        <v>452</v>
      </c>
      <c r="C3" s="8">
        <f>B3*180</f>
        <v>81360</v>
      </c>
      <c r="D3" s="9">
        <f>C3*136</f>
        <v>11064960</v>
      </c>
      <c r="E3">
        <f>(C3+C5)/2</f>
        <v>40770</v>
      </c>
    </row>
    <row r="4" spans="1:6" x14ac:dyDescent="0.3">
      <c r="A4" s="2" t="s">
        <v>3</v>
      </c>
      <c r="B4" s="7">
        <v>8</v>
      </c>
      <c r="C4" s="8">
        <f t="shared" ref="C4:C12" si="0">B4*180</f>
        <v>1440</v>
      </c>
      <c r="D4" s="9">
        <f>C4*272</f>
        <v>391680</v>
      </c>
    </row>
    <row r="5" spans="1:6" x14ac:dyDescent="0.3">
      <c r="A5" s="3" t="s">
        <v>4</v>
      </c>
      <c r="B5" s="7">
        <v>1</v>
      </c>
      <c r="C5" s="8">
        <f t="shared" si="0"/>
        <v>180</v>
      </c>
      <c r="D5" s="9">
        <f t="shared" ref="D5:D13" si="1">C5*136</f>
        <v>24480</v>
      </c>
    </row>
    <row r="6" spans="1:6" x14ac:dyDescent="0.3">
      <c r="A6" s="3" t="s">
        <v>5</v>
      </c>
      <c r="B6" s="7">
        <v>1</v>
      </c>
      <c r="C6" s="8">
        <f t="shared" si="0"/>
        <v>180</v>
      </c>
      <c r="D6" s="9">
        <f>C6*272</f>
        <v>48960</v>
      </c>
    </row>
    <row r="7" spans="1:6" x14ac:dyDescent="0.3">
      <c r="A7" s="3" t="s">
        <v>6</v>
      </c>
      <c r="B7" s="7">
        <v>205</v>
      </c>
      <c r="C7" s="8">
        <f t="shared" si="0"/>
        <v>36900</v>
      </c>
      <c r="D7" s="9">
        <f>C7*272</f>
        <v>10036800</v>
      </c>
    </row>
    <row r="8" spans="1:6" ht="24" x14ac:dyDescent="0.3">
      <c r="A8" s="4" t="s">
        <v>7</v>
      </c>
      <c r="B8" s="7">
        <v>155</v>
      </c>
      <c r="C8" s="8">
        <f t="shared" si="0"/>
        <v>27900</v>
      </c>
      <c r="D8" s="9">
        <f>C8*272</f>
        <v>7588800</v>
      </c>
    </row>
    <row r="9" spans="1:6" ht="26.4" x14ac:dyDescent="0.3">
      <c r="A9" s="2" t="s">
        <v>8</v>
      </c>
      <c r="B9" s="7">
        <v>47</v>
      </c>
      <c r="C9" s="8">
        <f t="shared" si="0"/>
        <v>8460</v>
      </c>
      <c r="D9" s="9">
        <f>C9*272</f>
        <v>2301120</v>
      </c>
    </row>
    <row r="10" spans="1:6" ht="27" x14ac:dyDescent="0.3">
      <c r="A10" s="5" t="s">
        <v>9</v>
      </c>
      <c r="B10" s="7">
        <v>10</v>
      </c>
      <c r="C10" s="8">
        <f t="shared" si="0"/>
        <v>1800</v>
      </c>
      <c r="D10" s="9">
        <f>C10*40.8</f>
        <v>73440</v>
      </c>
    </row>
    <row r="11" spans="1:6" ht="39.6" x14ac:dyDescent="0.3">
      <c r="A11" s="2" t="s">
        <v>10</v>
      </c>
      <c r="B11" s="7">
        <v>41</v>
      </c>
      <c r="C11" s="8">
        <f t="shared" si="0"/>
        <v>7380</v>
      </c>
      <c r="D11" s="9">
        <f>C11*40.8</f>
        <v>301104</v>
      </c>
    </row>
    <row r="12" spans="1:6" ht="26.4" x14ac:dyDescent="0.3">
      <c r="A12" s="2" t="s">
        <v>11</v>
      </c>
      <c r="B12" s="7">
        <v>42</v>
      </c>
      <c r="C12" s="8">
        <f t="shared" si="0"/>
        <v>7560</v>
      </c>
      <c r="D12" s="9">
        <f>C12*272</f>
        <v>2056320</v>
      </c>
      <c r="E12" s="12">
        <f>C4+C6+C7+C8+C9+C12+E3</f>
        <v>123210</v>
      </c>
      <c r="F12" s="13">
        <f>E12*35.03</f>
        <v>4316046.3</v>
      </c>
    </row>
    <row r="13" spans="1:6" x14ac:dyDescent="0.3">
      <c r="A13" s="3" t="s">
        <v>12</v>
      </c>
      <c r="B13" s="7">
        <f>SUM(B3:B12)</f>
        <v>962</v>
      </c>
      <c r="C13" s="8">
        <f>SUM(C3:C12)</f>
        <v>173160</v>
      </c>
      <c r="D13" s="9">
        <f t="shared" si="1"/>
        <v>23549760</v>
      </c>
    </row>
  </sheetData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E5" sqref="E5"/>
    </sheetView>
  </sheetViews>
  <sheetFormatPr defaultRowHeight="14.4" x14ac:dyDescent="0.3"/>
  <cols>
    <col min="1" max="1" width="30.5546875" customWidth="1"/>
    <col min="2" max="2" width="14.33203125" customWidth="1"/>
    <col min="3" max="3" width="17.44140625" customWidth="1"/>
    <col min="4" max="4" width="21.88671875" customWidth="1"/>
    <col min="5" max="5" width="16.109375" customWidth="1"/>
    <col min="6" max="6" width="24" customWidth="1"/>
    <col min="7" max="7" width="19.44140625" customWidth="1"/>
  </cols>
  <sheetData>
    <row r="1" spans="1:7" ht="67.2" customHeight="1" x14ac:dyDescent="0.3">
      <c r="A1" s="6" t="s">
        <v>0</v>
      </c>
      <c r="B1" s="14" t="s">
        <v>18</v>
      </c>
      <c r="C1" s="15" t="s">
        <v>19</v>
      </c>
      <c r="D1" s="15" t="s">
        <v>20</v>
      </c>
      <c r="E1" s="15" t="s">
        <v>21</v>
      </c>
      <c r="F1" s="15" t="s">
        <v>22</v>
      </c>
      <c r="G1" s="16" t="s">
        <v>23</v>
      </c>
    </row>
    <row r="2" spans="1:7" ht="31.2" x14ac:dyDescent="0.3">
      <c r="A2" s="1" t="s">
        <v>1</v>
      </c>
      <c r="B2" s="6"/>
      <c r="C2" s="6"/>
      <c r="D2" s="6"/>
      <c r="E2" s="6"/>
      <c r="F2" s="6"/>
      <c r="G2" s="6"/>
    </row>
    <row r="3" spans="1:7" ht="52.8" x14ac:dyDescent="0.3">
      <c r="A3" s="2" t="s">
        <v>2</v>
      </c>
      <c r="B3" s="7">
        <v>452</v>
      </c>
      <c r="C3" s="7">
        <v>53014</v>
      </c>
      <c r="D3" s="7">
        <f>B3*15*2</f>
        <v>13560</v>
      </c>
      <c r="E3" s="7">
        <f>(D3+C3+C5+D5)/2</f>
        <v>33356.5</v>
      </c>
      <c r="F3" s="7">
        <v>35.03</v>
      </c>
      <c r="G3" s="6"/>
    </row>
    <row r="4" spans="1:7" x14ac:dyDescent="0.3">
      <c r="A4" s="2" t="s">
        <v>3</v>
      </c>
      <c r="B4" s="7">
        <v>8</v>
      </c>
      <c r="C4" s="7">
        <v>872</v>
      </c>
      <c r="D4" s="7">
        <f t="shared" ref="D4:D12" si="0">B4*15*2</f>
        <v>240</v>
      </c>
      <c r="E4" s="7">
        <f>C4+D4</f>
        <v>1112</v>
      </c>
      <c r="F4" s="7">
        <v>35.03</v>
      </c>
      <c r="G4" s="6"/>
    </row>
    <row r="5" spans="1:7" x14ac:dyDescent="0.3">
      <c r="A5" s="3" t="s">
        <v>4</v>
      </c>
      <c r="B5" s="7">
        <v>1</v>
      </c>
      <c r="C5" s="7">
        <v>109</v>
      </c>
      <c r="D5" s="7">
        <f t="shared" si="0"/>
        <v>30</v>
      </c>
      <c r="E5" s="7"/>
      <c r="F5" s="7">
        <v>35.03</v>
      </c>
      <c r="G5" s="6"/>
    </row>
    <row r="6" spans="1:7" x14ac:dyDescent="0.3">
      <c r="A6" s="3" t="s">
        <v>5</v>
      </c>
      <c r="B6" s="7">
        <v>1</v>
      </c>
      <c r="C6" s="7">
        <v>199</v>
      </c>
      <c r="D6" s="7">
        <f t="shared" si="0"/>
        <v>30</v>
      </c>
      <c r="E6" s="7">
        <f t="shared" ref="E6:E12" si="1">C6+D6</f>
        <v>229</v>
      </c>
      <c r="F6" s="7">
        <v>35.03</v>
      </c>
      <c r="G6" s="6"/>
    </row>
    <row r="7" spans="1:7" x14ac:dyDescent="0.3">
      <c r="A7" s="3" t="s">
        <v>6</v>
      </c>
      <c r="B7" s="7">
        <v>205</v>
      </c>
      <c r="C7" s="7">
        <v>25806</v>
      </c>
      <c r="D7" s="7">
        <f t="shared" si="0"/>
        <v>6150</v>
      </c>
      <c r="E7" s="7">
        <f t="shared" si="1"/>
        <v>31956</v>
      </c>
      <c r="F7" s="7">
        <v>35.03</v>
      </c>
      <c r="G7" s="6"/>
    </row>
    <row r="8" spans="1:7" ht="24" x14ac:dyDescent="0.3">
      <c r="A8" s="4" t="s">
        <v>7</v>
      </c>
      <c r="B8" s="7">
        <v>155</v>
      </c>
      <c r="C8" s="7">
        <v>20870</v>
      </c>
      <c r="D8" s="7">
        <f t="shared" si="0"/>
        <v>4650</v>
      </c>
      <c r="E8" s="7">
        <f t="shared" si="1"/>
        <v>25520</v>
      </c>
      <c r="F8" s="7">
        <v>35.03</v>
      </c>
      <c r="G8" s="6"/>
    </row>
    <row r="9" spans="1:7" ht="26.4" x14ac:dyDescent="0.3">
      <c r="A9" s="2" t="s">
        <v>8</v>
      </c>
      <c r="B9" s="7">
        <v>47</v>
      </c>
      <c r="C9" s="7">
        <v>6370</v>
      </c>
      <c r="D9" s="7">
        <f t="shared" si="0"/>
        <v>1410</v>
      </c>
      <c r="E9" s="7">
        <f t="shared" si="1"/>
        <v>7780</v>
      </c>
      <c r="F9" s="7">
        <v>35.03</v>
      </c>
      <c r="G9" s="6"/>
    </row>
    <row r="10" spans="1:7" ht="27" x14ac:dyDescent="0.3">
      <c r="A10" s="5" t="s">
        <v>9</v>
      </c>
      <c r="B10" s="7">
        <v>10</v>
      </c>
      <c r="C10" s="7">
        <v>809</v>
      </c>
      <c r="D10" s="7">
        <f t="shared" si="0"/>
        <v>300</v>
      </c>
      <c r="E10" s="7"/>
      <c r="F10" s="7">
        <v>35.03</v>
      </c>
      <c r="G10" s="6"/>
    </row>
    <row r="11" spans="1:7" ht="39.6" x14ac:dyDescent="0.3">
      <c r="A11" s="2" t="s">
        <v>10</v>
      </c>
      <c r="B11" s="7">
        <v>41</v>
      </c>
      <c r="C11" s="7">
        <v>3924</v>
      </c>
      <c r="D11" s="7">
        <f t="shared" si="0"/>
        <v>1230</v>
      </c>
      <c r="E11" s="7"/>
      <c r="F11" s="7">
        <v>35.03</v>
      </c>
      <c r="G11" s="6"/>
    </row>
    <row r="12" spans="1:7" x14ac:dyDescent="0.3">
      <c r="A12" s="2" t="s">
        <v>11</v>
      </c>
      <c r="B12" s="7">
        <v>42</v>
      </c>
      <c r="C12" s="7">
        <v>4645</v>
      </c>
      <c r="D12" s="7">
        <f t="shared" si="0"/>
        <v>1260</v>
      </c>
      <c r="E12" s="7">
        <f t="shared" si="1"/>
        <v>5905</v>
      </c>
      <c r="F12" s="7">
        <v>35.03</v>
      </c>
      <c r="G12" s="6"/>
    </row>
    <row r="13" spans="1:7" x14ac:dyDescent="0.3">
      <c r="A13" s="3" t="s">
        <v>12</v>
      </c>
      <c r="B13" s="7">
        <f>SUM(B3:B12)</f>
        <v>962</v>
      </c>
      <c r="C13" s="7">
        <f>SUM(C3:C12)</f>
        <v>116618</v>
      </c>
      <c r="D13" s="7">
        <f>SUM(D3:D12)</f>
        <v>28860</v>
      </c>
      <c r="E13" s="7">
        <f>SUM(E3:E12)</f>
        <v>105858.5</v>
      </c>
      <c r="F13" s="7">
        <v>35.03</v>
      </c>
      <c r="G13" s="17">
        <f>E13*F13</f>
        <v>3708223.2549999999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3"/>
  <sheetViews>
    <sheetView tabSelected="1" workbookViewId="0">
      <selection activeCell="G13" sqref="G13"/>
    </sheetView>
  </sheetViews>
  <sheetFormatPr defaultRowHeight="13.8" x14ac:dyDescent="0.25"/>
  <cols>
    <col min="1" max="1" width="27.5546875" style="22" customWidth="1"/>
    <col min="2" max="2" width="14.44140625" style="22" customWidth="1"/>
    <col min="3" max="3" width="17.109375" style="22" customWidth="1"/>
    <col min="4" max="4" width="21.109375" style="22" customWidth="1"/>
    <col min="5" max="6" width="15.6640625" style="22" customWidth="1"/>
    <col min="7" max="7" width="18.6640625" style="22" customWidth="1"/>
    <col min="8" max="16384" width="8.88671875" style="22"/>
  </cols>
  <sheetData>
    <row r="1" spans="1:7" ht="69" x14ac:dyDescent="0.25">
      <c r="A1" s="18" t="s">
        <v>0</v>
      </c>
      <c r="B1" s="18" t="s">
        <v>13</v>
      </c>
      <c r="C1" s="19" t="s">
        <v>14</v>
      </c>
      <c r="D1" s="20" t="s">
        <v>25</v>
      </c>
      <c r="E1" s="20" t="s">
        <v>24</v>
      </c>
      <c r="F1" s="20" t="s">
        <v>21</v>
      </c>
      <c r="G1" s="21" t="s">
        <v>23</v>
      </c>
    </row>
    <row r="2" spans="1:7" ht="31.2" x14ac:dyDescent="0.25">
      <c r="A2" s="1" t="s">
        <v>1</v>
      </c>
      <c r="B2" s="18"/>
      <c r="C2" s="18"/>
      <c r="D2" s="18"/>
      <c r="E2" s="18"/>
      <c r="F2" s="18"/>
      <c r="G2" s="18"/>
    </row>
    <row r="3" spans="1:7" ht="52.8" x14ac:dyDescent="0.25">
      <c r="A3" s="2" t="s">
        <v>2</v>
      </c>
      <c r="B3" s="23">
        <v>452</v>
      </c>
      <c r="C3" s="24">
        <f>B3*180</f>
        <v>81360</v>
      </c>
      <c r="D3" s="25">
        <f t="shared" ref="D3:D11" si="0">C3*283</f>
        <v>23024880</v>
      </c>
      <c r="E3" s="23">
        <v>42.34</v>
      </c>
      <c r="F3" s="23">
        <f>(C3+C5)/2</f>
        <v>40770</v>
      </c>
      <c r="G3" s="18"/>
    </row>
    <row r="4" spans="1:7" x14ac:dyDescent="0.25">
      <c r="A4" s="2" t="s">
        <v>3</v>
      </c>
      <c r="B4" s="23">
        <v>8</v>
      </c>
      <c r="C4" s="24">
        <f t="shared" ref="C4:C12" si="1">B4*180</f>
        <v>1440</v>
      </c>
      <c r="D4" s="25">
        <f t="shared" si="0"/>
        <v>407520</v>
      </c>
      <c r="E4" s="23">
        <v>42.34</v>
      </c>
      <c r="F4" s="24">
        <f>C4</f>
        <v>1440</v>
      </c>
      <c r="G4" s="18"/>
    </row>
    <row r="5" spans="1:7" x14ac:dyDescent="0.25">
      <c r="A5" s="3" t="s">
        <v>4</v>
      </c>
      <c r="B5" s="23">
        <v>1</v>
      </c>
      <c r="C5" s="24">
        <f t="shared" si="1"/>
        <v>180</v>
      </c>
      <c r="D5" s="25">
        <f t="shared" si="0"/>
        <v>50940</v>
      </c>
      <c r="E5" s="23">
        <v>42.34</v>
      </c>
      <c r="F5" s="24"/>
      <c r="G5" s="18"/>
    </row>
    <row r="6" spans="1:7" x14ac:dyDescent="0.25">
      <c r="A6" s="3" t="s">
        <v>5</v>
      </c>
      <c r="B6" s="23">
        <v>1</v>
      </c>
      <c r="C6" s="24">
        <f t="shared" si="1"/>
        <v>180</v>
      </c>
      <c r="D6" s="25">
        <f t="shared" si="0"/>
        <v>50940</v>
      </c>
      <c r="E6" s="23">
        <v>42.34</v>
      </c>
      <c r="F6" s="24">
        <f t="shared" ref="F6:F12" si="2">C6</f>
        <v>180</v>
      </c>
      <c r="G6" s="18"/>
    </row>
    <row r="7" spans="1:7" x14ac:dyDescent="0.25">
      <c r="A7" s="3" t="s">
        <v>6</v>
      </c>
      <c r="B7" s="23">
        <v>205</v>
      </c>
      <c r="C7" s="24">
        <f t="shared" si="1"/>
        <v>36900</v>
      </c>
      <c r="D7" s="25">
        <f t="shared" si="0"/>
        <v>10442700</v>
      </c>
      <c r="E7" s="23">
        <v>42.34</v>
      </c>
      <c r="F7" s="24">
        <f t="shared" si="2"/>
        <v>36900</v>
      </c>
      <c r="G7" s="18"/>
    </row>
    <row r="8" spans="1:7" ht="23.4" x14ac:dyDescent="0.25">
      <c r="A8" s="4" t="s">
        <v>7</v>
      </c>
      <c r="B8" s="23">
        <v>155</v>
      </c>
      <c r="C8" s="24">
        <f t="shared" si="1"/>
        <v>27900</v>
      </c>
      <c r="D8" s="25">
        <f t="shared" si="0"/>
        <v>7895700</v>
      </c>
      <c r="E8" s="23">
        <v>42.34</v>
      </c>
      <c r="F8" s="24">
        <f t="shared" si="2"/>
        <v>27900</v>
      </c>
      <c r="G8" s="18"/>
    </row>
    <row r="9" spans="1:7" ht="26.4" x14ac:dyDescent="0.25">
      <c r="A9" s="2" t="s">
        <v>8</v>
      </c>
      <c r="B9" s="23">
        <v>47</v>
      </c>
      <c r="C9" s="24">
        <f t="shared" si="1"/>
        <v>8460</v>
      </c>
      <c r="D9" s="25">
        <f t="shared" si="0"/>
        <v>2394180</v>
      </c>
      <c r="E9" s="23">
        <v>42.34</v>
      </c>
      <c r="F9" s="24">
        <f t="shared" si="2"/>
        <v>8460</v>
      </c>
      <c r="G9" s="18"/>
    </row>
    <row r="10" spans="1:7" ht="26.4" x14ac:dyDescent="0.25">
      <c r="A10" s="5" t="s">
        <v>9</v>
      </c>
      <c r="B10" s="23">
        <v>10</v>
      </c>
      <c r="C10" s="24">
        <f t="shared" si="1"/>
        <v>1800</v>
      </c>
      <c r="D10" s="25">
        <f t="shared" si="0"/>
        <v>509400</v>
      </c>
      <c r="E10" s="23">
        <v>42.34</v>
      </c>
      <c r="F10" s="24"/>
      <c r="G10" s="18"/>
    </row>
    <row r="11" spans="1:7" ht="39.6" x14ac:dyDescent="0.25">
      <c r="A11" s="2" t="s">
        <v>10</v>
      </c>
      <c r="B11" s="23">
        <v>41</v>
      </c>
      <c r="C11" s="24">
        <f t="shared" si="1"/>
        <v>7380</v>
      </c>
      <c r="D11" s="25">
        <f t="shared" si="0"/>
        <v>2088540</v>
      </c>
      <c r="E11" s="23">
        <v>42.34</v>
      </c>
      <c r="F11" s="24"/>
      <c r="G11" s="18"/>
    </row>
    <row r="12" spans="1:7" ht="26.4" x14ac:dyDescent="0.25">
      <c r="A12" s="2" t="s">
        <v>11</v>
      </c>
      <c r="B12" s="23">
        <v>42</v>
      </c>
      <c r="C12" s="24">
        <f t="shared" si="1"/>
        <v>7560</v>
      </c>
      <c r="D12" s="25">
        <f>C12*283</f>
        <v>2139480</v>
      </c>
      <c r="E12" s="23">
        <v>42.34</v>
      </c>
      <c r="F12" s="24">
        <f t="shared" si="2"/>
        <v>7560</v>
      </c>
      <c r="G12" s="18"/>
    </row>
    <row r="13" spans="1:7" x14ac:dyDescent="0.25">
      <c r="A13" s="3" t="s">
        <v>12</v>
      </c>
      <c r="B13" s="23">
        <f>SUM(B3:B12)</f>
        <v>962</v>
      </c>
      <c r="C13" s="24">
        <f>SUM(C3:C12)</f>
        <v>173160</v>
      </c>
      <c r="D13" s="25">
        <f t="shared" ref="D13" si="3">C13*136</f>
        <v>23549760</v>
      </c>
      <c r="E13" s="23">
        <v>42.34</v>
      </c>
      <c r="F13" s="24">
        <f>SUM(F3:F12)</f>
        <v>123210</v>
      </c>
      <c r="G13" s="26">
        <f>F13*E13</f>
        <v>5216711.4000000004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по числ янв-окт</vt:lpstr>
      <vt:lpstr>Лист3</vt:lpstr>
      <vt:lpstr>282 руб зпл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2023-12-05T10:01:42Z</dcterms:modified>
</cp:coreProperties>
</file>