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esktop\Авдеева\Постановления\По оплате труда с 01.01.2024\"/>
    </mc:Choice>
  </mc:AlternateContent>
  <bookViews>
    <workbookView xWindow="0" yWindow="0" windowWidth="23040" windowHeight="9408" firstSheet="1" activeTab="2"/>
  </bookViews>
  <sheets>
    <sheet name="разряд педработники" sheetId="4" r:id="rId1"/>
    <sheet name="разряд" sheetId="1" r:id="rId2"/>
    <sheet name="Оклады + 500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I32" i="2" l="1"/>
  <c r="D31" i="2"/>
  <c r="H31" i="2" s="1"/>
  <c r="F30" i="2"/>
  <c r="J30" i="2" s="1"/>
  <c r="D30" i="2"/>
  <c r="H30" i="2" s="1"/>
  <c r="F11" i="4"/>
  <c r="J32" i="2" l="1"/>
  <c r="K32" i="2" s="1"/>
  <c r="F31" i="2"/>
  <c r="J31" i="2" s="1"/>
  <c r="I30" i="2"/>
  <c r="K30" i="2" s="1"/>
  <c r="E21" i="4"/>
  <c r="E22" i="4"/>
  <c r="D22" i="4"/>
  <c r="C22" i="4"/>
  <c r="B22" i="4"/>
  <c r="D21" i="4"/>
  <c r="C21" i="4"/>
  <c r="B21" i="4"/>
  <c r="E19" i="4"/>
  <c r="D19" i="4"/>
  <c r="C19" i="4"/>
  <c r="B19" i="4"/>
  <c r="E17" i="4"/>
  <c r="D17" i="4"/>
  <c r="D18" i="4" s="1"/>
  <c r="C17" i="4"/>
  <c r="C18" i="4" s="1"/>
  <c r="B17" i="4"/>
  <c r="B18" i="4" s="1"/>
  <c r="E12" i="4"/>
  <c r="D12" i="4"/>
  <c r="C12" i="4"/>
  <c r="E6" i="4"/>
  <c r="D6" i="4"/>
  <c r="C6" i="4"/>
  <c r="C7" i="4" s="1"/>
  <c r="B6" i="4"/>
  <c r="B7" i="4" s="1"/>
  <c r="I31" i="2" l="1"/>
  <c r="K31" i="2" s="1"/>
  <c r="K33" i="2" s="1"/>
  <c r="E7" i="4"/>
  <c r="E18" i="4"/>
  <c r="D7" i="4"/>
  <c r="C21" i="1" l="1"/>
  <c r="D21" i="1"/>
  <c r="E21" i="1"/>
  <c r="F21" i="1"/>
  <c r="G21" i="1"/>
  <c r="H21" i="1"/>
  <c r="I21" i="1"/>
  <c r="J21" i="1"/>
  <c r="B21" i="1"/>
  <c r="F28" i="2" l="1"/>
  <c r="D28" i="2"/>
  <c r="H28" i="2" s="1"/>
  <c r="F27" i="2"/>
  <c r="D27" i="2"/>
  <c r="H27" i="2" s="1"/>
  <c r="F25" i="2"/>
  <c r="D25" i="2"/>
  <c r="H25" i="2" s="1"/>
  <c r="F24" i="2"/>
  <c r="J24" i="2" s="1"/>
  <c r="D24" i="2"/>
  <c r="H24" i="2" s="1"/>
  <c r="F22" i="2"/>
  <c r="D22" i="2"/>
  <c r="H22" i="2" s="1"/>
  <c r="F21" i="2"/>
  <c r="D21" i="2"/>
  <c r="H21" i="2" s="1"/>
  <c r="D19" i="2"/>
  <c r="D18" i="2"/>
  <c r="H16" i="2"/>
  <c r="D16" i="2"/>
  <c r="F16" i="2" s="1"/>
  <c r="D15" i="2"/>
  <c r="D13" i="2"/>
  <c r="H13" i="2" s="1"/>
  <c r="D12" i="2"/>
  <c r="D10" i="2"/>
  <c r="H10" i="2" s="1"/>
  <c r="D9" i="2"/>
  <c r="D7" i="2"/>
  <c r="H7" i="2" s="1"/>
  <c r="H6" i="2"/>
  <c r="J6" i="2" s="1"/>
  <c r="F6" i="2"/>
  <c r="I24" i="2" l="1"/>
  <c r="I6" i="2"/>
  <c r="K6" i="2" s="1"/>
  <c r="I27" i="2"/>
  <c r="J27" i="2"/>
  <c r="K24" i="2"/>
  <c r="I21" i="2"/>
  <c r="K21" i="2" s="1"/>
  <c r="J21" i="2"/>
  <c r="F19" i="2"/>
  <c r="H19" i="2"/>
  <c r="I19" i="2" s="1"/>
  <c r="J16" i="2"/>
  <c r="F13" i="2"/>
  <c r="J13" i="2" s="1"/>
  <c r="F10" i="2"/>
  <c r="I10" i="2" s="1"/>
  <c r="F7" i="2"/>
  <c r="I7" i="2" s="1"/>
  <c r="F9" i="2"/>
  <c r="F12" i="2"/>
  <c r="I13" i="2"/>
  <c r="F15" i="2"/>
  <c r="I16" i="2"/>
  <c r="F18" i="2"/>
  <c r="I22" i="2"/>
  <c r="I25" i="2"/>
  <c r="I28" i="2"/>
  <c r="K28" i="2" s="1"/>
  <c r="H9" i="2"/>
  <c r="H12" i="2"/>
  <c r="H15" i="2"/>
  <c r="H18" i="2"/>
  <c r="J22" i="2"/>
  <c r="J25" i="2"/>
  <c r="J28" i="2"/>
  <c r="K27" i="2" l="1"/>
  <c r="J18" i="2"/>
  <c r="K13" i="2"/>
  <c r="I12" i="2"/>
  <c r="J7" i="2"/>
  <c r="J19" i="2"/>
  <c r="I15" i="2"/>
  <c r="K25" i="2"/>
  <c r="K22" i="2"/>
  <c r="K19" i="2"/>
  <c r="K16" i="2"/>
  <c r="J10" i="2"/>
  <c r="K10" i="2" s="1"/>
  <c r="K7" i="2"/>
  <c r="K18" i="2"/>
  <c r="I18" i="2"/>
  <c r="I9" i="2"/>
  <c r="K9" i="2" s="1"/>
  <c r="J9" i="2"/>
  <c r="J15" i="2"/>
  <c r="J12" i="2"/>
  <c r="K15" i="2" l="1"/>
  <c r="K12" i="2"/>
  <c r="C22" i="1"/>
  <c r="D22" i="1"/>
  <c r="E22" i="1"/>
  <c r="F22" i="1"/>
  <c r="G22" i="1"/>
  <c r="H22" i="1"/>
  <c r="I22" i="1"/>
  <c r="J22" i="1"/>
  <c r="B22" i="1"/>
  <c r="S19" i="1" l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M18" i="1"/>
  <c r="S17" i="1"/>
  <c r="R17" i="1"/>
  <c r="R18" i="1" s="1"/>
  <c r="Q17" i="1"/>
  <c r="Q18" i="1" s="1"/>
  <c r="P17" i="1"/>
  <c r="O17" i="1"/>
  <c r="N17" i="1"/>
  <c r="N18" i="1" s="1"/>
  <c r="M17" i="1"/>
  <c r="L17" i="1"/>
  <c r="K17" i="1"/>
  <c r="J17" i="1"/>
  <c r="J18" i="1" s="1"/>
  <c r="I17" i="1"/>
  <c r="I18" i="1" s="1"/>
  <c r="H17" i="1"/>
  <c r="G17" i="1"/>
  <c r="F17" i="1"/>
  <c r="F18" i="1" s="1"/>
  <c r="E17" i="1"/>
  <c r="E18" i="1" s="1"/>
  <c r="D17" i="1"/>
  <c r="C17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D7" i="1"/>
  <c r="S6" i="1"/>
  <c r="R6" i="1"/>
  <c r="Q6" i="1"/>
  <c r="Q7" i="1" s="1"/>
  <c r="P6" i="1"/>
  <c r="P7" i="1" s="1"/>
  <c r="O6" i="1"/>
  <c r="N6" i="1"/>
  <c r="M6" i="1"/>
  <c r="M7" i="1" s="1"/>
  <c r="L6" i="1"/>
  <c r="L7" i="1" s="1"/>
  <c r="K6" i="1"/>
  <c r="J6" i="1"/>
  <c r="I6" i="1"/>
  <c r="I7" i="1" s="1"/>
  <c r="H6" i="1"/>
  <c r="H7" i="1" s="1"/>
  <c r="G6" i="1"/>
  <c r="F6" i="1"/>
  <c r="G7" i="1" s="1"/>
  <c r="E6" i="1"/>
  <c r="E7" i="1" s="1"/>
  <c r="D6" i="1"/>
  <c r="C6" i="1"/>
  <c r="C7" i="1" s="1"/>
  <c r="K7" i="1" l="1"/>
  <c r="O7" i="1"/>
  <c r="S7" i="1"/>
  <c r="D18" i="1"/>
  <c r="H18" i="1"/>
  <c r="L18" i="1"/>
  <c r="P18" i="1"/>
  <c r="S18" i="1"/>
  <c r="F7" i="1"/>
  <c r="J7" i="1"/>
  <c r="N7" i="1"/>
  <c r="R7" i="1"/>
  <c r="C18" i="1"/>
  <c r="G18" i="1"/>
  <c r="K18" i="1"/>
  <c r="O18" i="1"/>
</calcChain>
</file>

<file path=xl/sharedStrings.xml><?xml version="1.0" encoding="utf-8"?>
<sst xmlns="http://schemas.openxmlformats.org/spreadsheetml/2006/main" count="100" uniqueCount="54">
  <si>
    <t>Вариант управления экономики</t>
  </si>
  <si>
    <t>Разряд оплаты труда</t>
  </si>
  <si>
    <t>межразрядные тарифные коэффициенты</t>
  </si>
  <si>
    <t>Тарифная ставка (оклад)</t>
  </si>
  <si>
    <t>отклонение между должностными окладами</t>
  </si>
  <si>
    <t>Вариант управления образования</t>
  </si>
  <si>
    <t>(межтарифные разряды по постановлению мэра от 28.12.2007 № 4144)</t>
  </si>
  <si>
    <t>Отклонение от новых окладов</t>
  </si>
  <si>
    <t>мрот</t>
  </si>
  <si>
    <t>Должностной оклад</t>
  </si>
  <si>
    <t>Квалификационная категория</t>
  </si>
  <si>
    <t>Оклад с учётом категории</t>
  </si>
  <si>
    <t>Доплата по учреждению</t>
  </si>
  <si>
    <t>Доплата за выслугу лет</t>
  </si>
  <si>
    <t>Районный коэффициент</t>
  </si>
  <si>
    <t xml:space="preserve">Дальневосточный коэффициент </t>
  </si>
  <si>
    <t>Итого начисленная зарплата</t>
  </si>
  <si>
    <t>%</t>
  </si>
  <si>
    <t>сумма</t>
  </si>
  <si>
    <t>Воспитатель без категории, стаж до 5 лет</t>
  </si>
  <si>
    <t>Было</t>
  </si>
  <si>
    <t>Будет</t>
  </si>
  <si>
    <t>Воспитатель 1 категории, стаж от 5 до 10 лет</t>
  </si>
  <si>
    <t>Воспитатель 1 категории, стаж свыше 10 лет</t>
  </si>
  <si>
    <t>Воспитатель высшей категории, стаж свыше 10 лет</t>
  </si>
  <si>
    <t>Музыкальный руководитель 1 категории, стаж свыше 10 лет</t>
  </si>
  <si>
    <t>Помощник воспитателя</t>
  </si>
  <si>
    <t>Повар</t>
  </si>
  <si>
    <t>Дворник, сторож, уборщик служебных помещений, кастелянша, кладовщик</t>
  </si>
  <si>
    <t>начисление по новым окладам</t>
  </si>
  <si>
    <t>начисление по действующим окладам</t>
  </si>
  <si>
    <t>Наименование должностей</t>
  </si>
  <si>
    <t xml:space="preserve">Младший воспитатель, шеф-повар, специалист по охране труда </t>
  </si>
  <si>
    <t>Инструктор по физической культуре, музыкальный руководитель</t>
  </si>
  <si>
    <t>Помощник воспитателя, Делопроизводитель, секретарь, лаборант, кухонный рабочий, оператор хлораторной установки, рабочий по комплексному обслуживанию и ремонту зданий</t>
  </si>
  <si>
    <t xml:space="preserve">дворник, уборщик служебных помещений, сторож (вахтер), кастелянша, кладовщик, гардеробщик </t>
  </si>
  <si>
    <t>моторист рулевой</t>
  </si>
  <si>
    <t>педработники</t>
  </si>
  <si>
    <t>Мойщик посуды, Машинист по стирке и ремонту спецодежды, администратор, дежурный по залу, костюмер</t>
  </si>
  <si>
    <t>Заведующий хозяйством, заведующий складом, старший администратор, повар, светооператор</t>
  </si>
  <si>
    <t>Оклад с 01.08.2022</t>
  </si>
  <si>
    <t>Информация об увеличении окладов с 01.01.2023 с сохранением имеющейся дифференциации</t>
  </si>
  <si>
    <t>Оклад с 01.01.2022</t>
  </si>
  <si>
    <t>Инструктор по физической культуре, инструктор по труду, музыкальный руководитель</t>
  </si>
  <si>
    <t>Педагог дополнительного образования, концертмейстер, педагог-организатор, тренер-преподаватель</t>
  </si>
  <si>
    <t>Воспитатель, инструктор-методист, педагог-психолог, мастер производственного обучения, методист, старший инструктор-методист, старший тренер-преподаватель</t>
  </si>
  <si>
    <t xml:space="preserve">Преподаватель, преподаватель-организатор основ безопасности жизнедеятельности, учитель, учитель-дефектолог (олигофренопедагог), учитель-логопед (логопед), старший методист, тьютор
Преподаватель, преподаватель-организатор основ безопасности жизнедеятельности, учитель, учитель-дефектолог (олигофренопедагог), учитель-логопед (логопед), старший методист, тьютор
</t>
  </si>
  <si>
    <t>Целевые для ДОУ</t>
  </si>
  <si>
    <t>Целевые для школы</t>
  </si>
  <si>
    <t>Целевые для УДО</t>
  </si>
  <si>
    <t>Советник директора по воспитанию и взаимодействию с детскими общественными объединениями</t>
  </si>
  <si>
    <t>компенс выплата</t>
  </si>
  <si>
    <t>итого</t>
  </si>
  <si>
    <t>Сравнительная таблица по начислению заработной платы в дошкольных учреждениях при установлении новых должностных окладов и процентов с 01.01.2024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</si>
</sst>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464C5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D9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164" fontId="3" fillId="2" borderId="1" xfId="2" applyFont="1" applyFill="1" applyBorder="1" applyAlignment="1">
      <alignment horizontal="center" vertical="center"/>
    </xf>
    <xf numFmtId="43" fontId="3" fillId="2" borderId="1" xfId="1" applyFont="1" applyFill="1" applyBorder="1" applyAlignment="1">
      <alignment horizontal="center" vertical="center"/>
    </xf>
    <xf numFmtId="0" fontId="0" fillId="0" borderId="1" xfId="0" applyBorder="1"/>
    <xf numFmtId="164" fontId="0" fillId="0" borderId="1" xfId="0" applyNumberFormat="1" applyBorder="1"/>
    <xf numFmtId="0" fontId="3" fillId="0" borderId="1" xfId="0" applyFont="1" applyBorder="1"/>
    <xf numFmtId="43" fontId="3" fillId="0" borderId="1" xfId="1" applyFont="1" applyBorder="1"/>
    <xf numFmtId="0" fontId="3" fillId="3" borderId="1" xfId="0" applyFont="1" applyFill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/>
    <xf numFmtId="43" fontId="3" fillId="0" borderId="0" xfId="0" applyNumberFormat="1" applyFont="1"/>
    <xf numFmtId="43" fontId="4" fillId="0" borderId="0" xfId="1" applyFont="1"/>
    <xf numFmtId="0" fontId="5" fillId="0" borderId="0" xfId="3"/>
    <xf numFmtId="0" fontId="5" fillId="0" borderId="1" xfId="3" applyBorder="1" applyAlignment="1">
      <alignment horizontal="center" vertical="center" wrapText="1"/>
    </xf>
    <xf numFmtId="0" fontId="5" fillId="0" borderId="1" xfId="3" applyBorder="1" applyAlignment="1">
      <alignment vertical="center" wrapText="1"/>
    </xf>
    <xf numFmtId="0" fontId="5" fillId="0" borderId="0" xfId="3" applyAlignment="1">
      <alignment horizontal="center" vertical="center" wrapText="1"/>
    </xf>
    <xf numFmtId="0" fontId="5" fillId="0" borderId="1" xfId="3" applyBorder="1"/>
    <xf numFmtId="164" fontId="0" fillId="0" borderId="1" xfId="4" applyFont="1" applyBorder="1"/>
    <xf numFmtId="9" fontId="5" fillId="0" borderId="1" xfId="3" applyNumberFormat="1" applyBorder="1"/>
    <xf numFmtId="164" fontId="0" fillId="0" borderId="0" xfId="4" applyFont="1"/>
    <xf numFmtId="9" fontId="5" fillId="0" borderId="0" xfId="3" applyNumberFormat="1"/>
    <xf numFmtId="0" fontId="3" fillId="0" borderId="0" xfId="0" applyFont="1" applyAlignment="1">
      <alignment wrapText="1"/>
    </xf>
    <xf numFmtId="43" fontId="3" fillId="0" borderId="0" xfId="0" applyNumberFormat="1" applyFont="1" applyAlignment="1">
      <alignment wrapText="1"/>
    </xf>
    <xf numFmtId="43" fontId="3" fillId="0" borderId="0" xfId="0" applyNumberFormat="1" applyFont="1" applyAlignment="1">
      <alignment vertical="top" wrapText="1"/>
    </xf>
    <xf numFmtId="0" fontId="7" fillId="0" borderId="0" xfId="0" applyFont="1" applyAlignment="1">
      <alignment wrapText="1"/>
    </xf>
    <xf numFmtId="43" fontId="7" fillId="0" borderId="0" xfId="0" applyNumberFormat="1" applyFont="1"/>
    <xf numFmtId="0" fontId="1" fillId="0" borderId="0" xfId="0" applyFont="1"/>
    <xf numFmtId="0" fontId="3" fillId="3" borderId="1" xfId="0" applyFont="1" applyFill="1" applyBorder="1" applyAlignment="1">
      <alignment horizontal="center" vertical="center" wrapText="1"/>
    </xf>
    <xf numFmtId="43" fontId="0" fillId="0" borderId="0" xfId="1" applyFont="1"/>
    <xf numFmtId="43" fontId="0" fillId="0" borderId="1" xfId="1" applyFont="1" applyBorder="1" applyAlignment="1">
      <alignment horizontal="center" vertical="center"/>
    </xf>
    <xf numFmtId="43" fontId="3" fillId="0" borderId="0" xfId="1" applyFont="1"/>
    <xf numFmtId="0" fontId="0" fillId="0" borderId="0" xfId="0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 vertical="top" wrapText="1"/>
    </xf>
    <xf numFmtId="43" fontId="8" fillId="0" borderId="0" xfId="1" applyFont="1" applyAlignment="1">
      <alignment horizontal="left"/>
    </xf>
    <xf numFmtId="43" fontId="0" fillId="0" borderId="0" xfId="0" applyNumberFormat="1"/>
    <xf numFmtId="0" fontId="9" fillId="0" borderId="0" xfId="0" applyFont="1" applyAlignment="1">
      <alignment wrapText="1"/>
    </xf>
    <xf numFmtId="0" fontId="5" fillId="4" borderId="1" xfId="3" applyFill="1" applyBorder="1"/>
    <xf numFmtId="164" fontId="0" fillId="4" borderId="1" xfId="4" applyFont="1" applyFill="1" applyBorder="1"/>
    <xf numFmtId="9" fontId="5" fillId="4" borderId="1" xfId="3" applyNumberFormat="1" applyFill="1" applyBorder="1"/>
    <xf numFmtId="43" fontId="3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164" fontId="6" fillId="0" borderId="1" xfId="4" applyFont="1" applyBorder="1" applyAlignment="1">
      <alignment horizontal="center"/>
    </xf>
    <xf numFmtId="0" fontId="6" fillId="0" borderId="0" xfId="3" applyFont="1" applyAlignment="1">
      <alignment horizontal="center" wrapText="1"/>
    </xf>
    <xf numFmtId="0" fontId="5" fillId="0" borderId="1" xfId="3" applyBorder="1" applyAlignment="1">
      <alignment horizontal="center" vertical="center" wrapText="1"/>
    </xf>
    <xf numFmtId="0" fontId="6" fillId="0" borderId="1" xfId="3" applyFont="1" applyBorder="1" applyAlignment="1">
      <alignment horizontal="center"/>
    </xf>
    <xf numFmtId="164" fontId="6" fillId="4" borderId="1" xfId="4" applyFont="1" applyFill="1" applyBorder="1" applyAlignment="1">
      <alignment horizontal="center"/>
    </xf>
  </cellXfs>
  <cellStyles count="5">
    <cellStyle name="Обычный" xfId="0" builtinId="0"/>
    <cellStyle name="Обычный 2" xfId="3"/>
    <cellStyle name="Финансовый" xfId="1" builtinId="3"/>
    <cellStyle name="Финансовый 2" xfId="2"/>
    <cellStyle name="Финансов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29"/>
  <sheetViews>
    <sheetView topLeftCell="A29" zoomScale="102" zoomScaleNormal="102" workbookViewId="0">
      <selection activeCell="E11" sqref="E11"/>
    </sheetView>
  </sheetViews>
  <sheetFormatPr defaultRowHeight="14.4" x14ac:dyDescent="0.3"/>
  <cols>
    <col min="1" max="1" width="19" customWidth="1"/>
    <col min="2" max="2" width="12.6640625" customWidth="1"/>
    <col min="3" max="5" width="11.6640625" bestFit="1" customWidth="1"/>
    <col min="6" max="6" width="12.5546875" customWidth="1"/>
  </cols>
  <sheetData>
    <row r="1" spans="1:6" ht="21" customHeight="1" x14ac:dyDescent="0.3">
      <c r="A1" s="38" t="s">
        <v>47</v>
      </c>
      <c r="B1" s="35">
        <v>44964</v>
      </c>
    </row>
    <row r="2" spans="1:6" hidden="1" x14ac:dyDescent="0.3">
      <c r="A2" s="38" t="s">
        <v>0</v>
      </c>
      <c r="B2" s="35"/>
    </row>
    <row r="3" spans="1:6" hidden="1" x14ac:dyDescent="0.3">
      <c r="A3" s="38"/>
      <c r="B3" s="35"/>
    </row>
    <row r="4" spans="1:6" ht="28.8" hidden="1" x14ac:dyDescent="0.3">
      <c r="A4" s="39" t="s">
        <v>1</v>
      </c>
      <c r="B4" s="36">
        <v>7</v>
      </c>
      <c r="C4" s="2">
        <v>8</v>
      </c>
      <c r="D4" s="2">
        <v>9</v>
      </c>
      <c r="E4" s="2">
        <v>10</v>
      </c>
    </row>
    <row r="5" spans="1:6" ht="42.6" hidden="1" customHeight="1" x14ac:dyDescent="0.3">
      <c r="A5" s="39" t="s">
        <v>2</v>
      </c>
      <c r="B5" s="36">
        <v>1.546</v>
      </c>
      <c r="C5" s="2">
        <v>1.6990000000000001</v>
      </c>
      <c r="D5" s="2">
        <v>1.8660000000000001</v>
      </c>
      <c r="E5" s="2">
        <v>2.0470000000000002</v>
      </c>
    </row>
    <row r="6" spans="1:6" ht="27.6" hidden="1" customHeight="1" x14ac:dyDescent="0.3">
      <c r="A6" s="39" t="s">
        <v>3</v>
      </c>
      <c r="B6" s="3" t="e">
        <f>#REF!*B5</f>
        <v>#REF!</v>
      </c>
      <c r="C6" s="3" t="e">
        <f>#REF!*C5</f>
        <v>#REF!</v>
      </c>
      <c r="D6" s="3" t="e">
        <f>#REF!*D5</f>
        <v>#REF!</v>
      </c>
      <c r="E6" s="3" t="e">
        <f>#REF!*E5</f>
        <v>#REF!</v>
      </c>
    </row>
    <row r="7" spans="1:6" ht="42.6" hidden="1" customHeight="1" x14ac:dyDescent="0.3">
      <c r="A7" s="40" t="s">
        <v>4</v>
      </c>
      <c r="B7" s="3" t="e">
        <f>B6-#REF!</f>
        <v>#REF!</v>
      </c>
      <c r="C7" s="3" t="e">
        <f t="shared" ref="C7:E7" si="0">C6-B6</f>
        <v>#REF!</v>
      </c>
      <c r="D7" s="3" t="e">
        <f t="shared" si="0"/>
        <v>#REF!</v>
      </c>
      <c r="E7" s="3" t="e">
        <f t="shared" si="0"/>
        <v>#REF!</v>
      </c>
    </row>
    <row r="8" spans="1:6" x14ac:dyDescent="0.3">
      <c r="A8" s="41" t="s">
        <v>48</v>
      </c>
      <c r="B8" s="37">
        <v>50454</v>
      </c>
      <c r="C8" s="5"/>
      <c r="D8" s="5"/>
      <c r="E8" s="5"/>
    </row>
    <row r="9" spans="1:6" ht="16.95" customHeight="1" x14ac:dyDescent="0.3">
      <c r="A9" s="41" t="s">
        <v>49</v>
      </c>
      <c r="B9" s="37">
        <v>50207</v>
      </c>
      <c r="C9" s="5"/>
      <c r="D9" s="5"/>
      <c r="E9" s="5"/>
    </row>
    <row r="10" spans="1:6" ht="28.8" x14ac:dyDescent="0.3">
      <c r="A10" s="1" t="s">
        <v>1</v>
      </c>
      <c r="B10" s="6">
        <v>7</v>
      </c>
      <c r="C10" s="6">
        <v>8</v>
      </c>
      <c r="D10" s="6">
        <v>9</v>
      </c>
      <c r="E10" s="6">
        <v>10</v>
      </c>
    </row>
    <row r="11" spans="1:6" ht="28.8" x14ac:dyDescent="0.3">
      <c r="A11" s="1" t="s">
        <v>3</v>
      </c>
      <c r="B11" s="7">
        <v>8900</v>
      </c>
      <c r="C11" s="7">
        <v>9300</v>
      </c>
      <c r="D11" s="7">
        <v>9700</v>
      </c>
      <c r="E11" s="7">
        <v>10100</v>
      </c>
      <c r="F11" s="42">
        <f>E11+F19</f>
        <v>10900</v>
      </c>
    </row>
    <row r="12" spans="1:6" ht="43.2" x14ac:dyDescent="0.3">
      <c r="A12" s="4" t="s">
        <v>4</v>
      </c>
      <c r="B12" s="10"/>
      <c r="C12" s="10">
        <f t="shared" ref="C12:E12" si="1">C11-B11</f>
        <v>400</v>
      </c>
      <c r="D12" s="10">
        <f t="shared" si="1"/>
        <v>400</v>
      </c>
      <c r="E12" s="10">
        <f t="shared" si="1"/>
        <v>400</v>
      </c>
    </row>
    <row r="13" spans="1:6" x14ac:dyDescent="0.3">
      <c r="A13" s="11" t="s">
        <v>42</v>
      </c>
      <c r="B13" s="12">
        <v>8500</v>
      </c>
      <c r="C13" s="12">
        <v>8900</v>
      </c>
      <c r="D13" s="12">
        <v>9300</v>
      </c>
      <c r="E13" s="12">
        <v>9700</v>
      </c>
    </row>
    <row r="14" spans="1:6" ht="16.95" hidden="1" customHeight="1" x14ac:dyDescent="0.3">
      <c r="A14" s="34" t="s">
        <v>5</v>
      </c>
      <c r="B14" s="11"/>
      <c r="C14" s="11"/>
      <c r="D14" s="11"/>
      <c r="E14" s="11"/>
    </row>
    <row r="15" spans="1:6" hidden="1" x14ac:dyDescent="0.3">
      <c r="A15" s="14" t="s">
        <v>1</v>
      </c>
      <c r="B15" s="6">
        <v>7</v>
      </c>
      <c r="C15" s="6">
        <v>8</v>
      </c>
      <c r="D15" s="6">
        <v>9</v>
      </c>
      <c r="E15" s="6">
        <v>10</v>
      </c>
    </row>
    <row r="16" spans="1:6" ht="41.4" hidden="1" x14ac:dyDescent="0.3">
      <c r="A16" s="14" t="s">
        <v>2</v>
      </c>
      <c r="B16" s="6">
        <v>1.51</v>
      </c>
      <c r="C16" s="6">
        <v>1.6585000000000001</v>
      </c>
      <c r="D16" s="6">
        <v>1.8220000000000001</v>
      </c>
      <c r="E16" s="6">
        <v>1.9985999999999999</v>
      </c>
    </row>
    <row r="17" spans="1:6" ht="27.6" hidden="1" x14ac:dyDescent="0.3">
      <c r="A17" s="14" t="s">
        <v>3</v>
      </c>
      <c r="B17" s="3" t="e">
        <f>#REF!*B16</f>
        <v>#REF!</v>
      </c>
      <c r="C17" s="3" t="e">
        <f>#REF!*C16</f>
        <v>#REF!</v>
      </c>
      <c r="D17" s="3" t="e">
        <f>#REF!*D16</f>
        <v>#REF!</v>
      </c>
      <c r="E17" s="3" t="e">
        <f>#REF!*E16</f>
        <v>#REF!</v>
      </c>
    </row>
    <row r="18" spans="1:6" ht="41.4" hidden="1" x14ac:dyDescent="0.3">
      <c r="A18" s="15" t="s">
        <v>4</v>
      </c>
      <c r="B18" s="16" t="e">
        <f>B17-#REF!</f>
        <v>#REF!</v>
      </c>
      <c r="C18" s="16" t="e">
        <f t="shared" ref="C18:E18" si="2">C17-B17</f>
        <v>#REF!</v>
      </c>
      <c r="D18" s="16" t="e">
        <f t="shared" si="2"/>
        <v>#REF!</v>
      </c>
      <c r="E18" s="16" t="e">
        <f t="shared" si="2"/>
        <v>#REF!</v>
      </c>
    </row>
    <row r="19" spans="1:6" ht="27.6" x14ac:dyDescent="0.3">
      <c r="A19" s="14" t="s">
        <v>7</v>
      </c>
      <c r="B19" s="16">
        <f t="shared" ref="B19:E19" si="3">B11-B13</f>
        <v>400</v>
      </c>
      <c r="C19" s="16">
        <f t="shared" si="3"/>
        <v>400</v>
      </c>
      <c r="D19" s="16">
        <f t="shared" si="3"/>
        <v>400</v>
      </c>
      <c r="E19" s="16">
        <f t="shared" si="3"/>
        <v>400</v>
      </c>
      <c r="F19">
        <v>800</v>
      </c>
    </row>
    <row r="20" spans="1:6" x14ac:dyDescent="0.3">
      <c r="A20" s="5"/>
      <c r="B20" s="5"/>
      <c r="C20" s="5"/>
      <c r="D20" s="5"/>
      <c r="E20" s="5"/>
    </row>
    <row r="21" spans="1:6" ht="41.4" x14ac:dyDescent="0.3">
      <c r="A21" s="31" t="s">
        <v>30</v>
      </c>
      <c r="B21" s="17">
        <f t="shared" ref="B21:D21" si="4">B13*2*1.6</f>
        <v>27200</v>
      </c>
      <c r="C21" s="17">
        <f t="shared" si="4"/>
        <v>28480</v>
      </c>
      <c r="D21" s="17">
        <f t="shared" si="4"/>
        <v>29760</v>
      </c>
      <c r="E21" s="17">
        <f t="shared" ref="E21" si="5">E13*2*1.6</f>
        <v>31040</v>
      </c>
    </row>
    <row r="22" spans="1:6" ht="27.6" x14ac:dyDescent="0.3">
      <c r="A22" s="28" t="s">
        <v>29</v>
      </c>
      <c r="B22" s="17">
        <f t="shared" ref="B22:D22" si="6">B11*2*1.6</f>
        <v>28480</v>
      </c>
      <c r="C22" s="17">
        <f t="shared" si="6"/>
        <v>29760</v>
      </c>
      <c r="D22" s="17">
        <f t="shared" si="6"/>
        <v>31040</v>
      </c>
      <c r="E22" s="17">
        <f t="shared" ref="E22" si="7">E11*2*1.6</f>
        <v>32320</v>
      </c>
    </row>
    <row r="23" spans="1:6" ht="49.2" customHeight="1" x14ac:dyDescent="0.3">
      <c r="A23" s="28" t="s">
        <v>31</v>
      </c>
      <c r="B23" s="47" t="s">
        <v>43</v>
      </c>
      <c r="C23" s="47" t="s">
        <v>44</v>
      </c>
      <c r="D23" s="47" t="s">
        <v>45</v>
      </c>
      <c r="E23" s="48" t="s">
        <v>46</v>
      </c>
      <c r="F23" s="43" t="s">
        <v>50</v>
      </c>
    </row>
    <row r="24" spans="1:6" x14ac:dyDescent="0.3">
      <c r="A24" s="28" t="s">
        <v>37</v>
      </c>
      <c r="B24" s="47"/>
      <c r="C24" s="47"/>
      <c r="D24" s="47"/>
      <c r="E24" s="49"/>
    </row>
    <row r="25" spans="1:6" x14ac:dyDescent="0.3">
      <c r="A25" s="28"/>
      <c r="B25" s="47"/>
      <c r="C25" s="47"/>
      <c r="D25" s="47"/>
      <c r="E25" s="49"/>
    </row>
    <row r="26" spans="1:6" x14ac:dyDescent="0.3">
      <c r="A26" s="28"/>
      <c r="B26" s="47"/>
      <c r="C26" s="47"/>
      <c r="D26" s="47"/>
      <c r="E26" s="49"/>
    </row>
    <row r="27" spans="1:6" x14ac:dyDescent="0.3">
      <c r="A27" s="28"/>
      <c r="B27" s="47"/>
      <c r="C27" s="47"/>
      <c r="D27" s="47"/>
      <c r="E27" s="49"/>
    </row>
    <row r="28" spans="1:6" x14ac:dyDescent="0.3">
      <c r="A28" s="18"/>
      <c r="B28" s="47"/>
      <c r="C28" s="47"/>
      <c r="D28" s="47"/>
      <c r="E28" s="49"/>
    </row>
    <row r="29" spans="1:6" ht="149.4" customHeight="1" x14ac:dyDescent="0.3">
      <c r="B29" s="47"/>
      <c r="C29" s="47"/>
      <c r="D29" s="47"/>
      <c r="E29" s="49"/>
    </row>
  </sheetData>
  <mergeCells count="4">
    <mergeCell ref="B23:B29"/>
    <mergeCell ref="C23:C29"/>
    <mergeCell ref="D23:D29"/>
    <mergeCell ref="E23:E29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28"/>
  <sheetViews>
    <sheetView topLeftCell="C1" zoomScale="102" zoomScaleNormal="102" workbookViewId="0">
      <selection activeCell="S11" sqref="S11"/>
    </sheetView>
  </sheetViews>
  <sheetFormatPr defaultRowHeight="14.4" x14ac:dyDescent="0.3"/>
  <cols>
    <col min="1" max="1" width="19" customWidth="1"/>
    <col min="2" max="2" width="11.5546875" customWidth="1"/>
    <col min="3" max="3" width="11.6640625" bestFit="1" customWidth="1"/>
    <col min="4" max="4" width="12.44140625" bestFit="1" customWidth="1"/>
    <col min="5" max="6" width="11.6640625" bestFit="1" customWidth="1"/>
    <col min="7" max="7" width="11" customWidth="1"/>
    <col min="8" max="19" width="11.6640625" bestFit="1" customWidth="1"/>
  </cols>
  <sheetData>
    <row r="1" spans="1:19" ht="15.6" x14ac:dyDescent="0.3">
      <c r="Q1" s="50"/>
      <c r="R1" s="50"/>
      <c r="S1" s="50"/>
    </row>
    <row r="2" spans="1:19" hidden="1" x14ac:dyDescent="0.3">
      <c r="A2" t="s">
        <v>0</v>
      </c>
    </row>
    <row r="3" spans="1:19" hidden="1" x14ac:dyDescent="0.3"/>
    <row r="4" spans="1:19" ht="28.8" hidden="1" x14ac:dyDescent="0.3">
      <c r="A4" s="1" t="s">
        <v>1</v>
      </c>
      <c r="B4" s="2">
        <v>1</v>
      </c>
      <c r="C4" s="2">
        <v>2</v>
      </c>
      <c r="D4" s="2">
        <v>3</v>
      </c>
      <c r="E4" s="2">
        <v>4</v>
      </c>
      <c r="F4" s="2">
        <v>5</v>
      </c>
      <c r="G4" s="2">
        <v>6</v>
      </c>
      <c r="H4" s="2">
        <v>7</v>
      </c>
      <c r="I4" s="2">
        <v>8</v>
      </c>
      <c r="J4" s="2">
        <v>9</v>
      </c>
      <c r="K4" s="2">
        <v>10</v>
      </c>
      <c r="L4" s="2">
        <v>11</v>
      </c>
      <c r="M4" s="2">
        <v>12</v>
      </c>
      <c r="N4" s="2">
        <v>13</v>
      </c>
      <c r="O4" s="2">
        <v>14</v>
      </c>
      <c r="P4" s="2">
        <v>15</v>
      </c>
      <c r="Q4" s="2">
        <v>16</v>
      </c>
      <c r="R4" s="2">
        <v>17</v>
      </c>
      <c r="S4" s="2">
        <v>18</v>
      </c>
    </row>
    <row r="5" spans="1:19" ht="42.6" hidden="1" customHeight="1" x14ac:dyDescent="0.3">
      <c r="A5" s="1" t="s">
        <v>2</v>
      </c>
      <c r="B5" s="2">
        <v>1</v>
      </c>
      <c r="C5" s="2">
        <v>1.04</v>
      </c>
      <c r="D5" s="2">
        <v>1.0900000000000001</v>
      </c>
      <c r="E5" s="2">
        <v>1.1419999999999999</v>
      </c>
      <c r="F5" s="2">
        <v>1.268</v>
      </c>
      <c r="G5" s="2">
        <v>1.407</v>
      </c>
      <c r="H5" s="2">
        <v>1.546</v>
      </c>
      <c r="I5" s="2">
        <v>1.6990000000000001</v>
      </c>
      <c r="J5" s="2">
        <v>1.8660000000000001</v>
      </c>
      <c r="K5" s="2">
        <v>2.0470000000000002</v>
      </c>
      <c r="L5" s="2">
        <v>2.242</v>
      </c>
      <c r="M5" s="2">
        <v>2.423</v>
      </c>
      <c r="N5" s="2">
        <v>2.6179999999999999</v>
      </c>
      <c r="O5" s="2">
        <v>2.8130000000000002</v>
      </c>
      <c r="P5" s="2">
        <v>3.036</v>
      </c>
      <c r="Q5" s="2">
        <v>3.2589999999999999</v>
      </c>
      <c r="R5" s="2">
        <v>3.51</v>
      </c>
      <c r="S5" s="2">
        <v>4.5</v>
      </c>
    </row>
    <row r="6" spans="1:19" ht="27.6" hidden="1" customHeight="1" x14ac:dyDescent="0.3">
      <c r="A6" s="1" t="s">
        <v>3</v>
      </c>
      <c r="B6" s="3">
        <v>11163</v>
      </c>
      <c r="C6" s="3">
        <f>B6*C5</f>
        <v>11609.52</v>
      </c>
      <c r="D6" s="3">
        <f>B6*D5</f>
        <v>12167.67</v>
      </c>
      <c r="E6" s="3">
        <f>B6*E5</f>
        <v>12748.145999999999</v>
      </c>
      <c r="F6" s="3">
        <f>B6*F5</f>
        <v>14154.683999999999</v>
      </c>
      <c r="G6" s="3">
        <f>B6*G5</f>
        <v>15706.341</v>
      </c>
      <c r="H6" s="3">
        <f>B6*H5</f>
        <v>17257.998</v>
      </c>
      <c r="I6" s="3">
        <f>B6*I5</f>
        <v>18965.937000000002</v>
      </c>
      <c r="J6" s="3">
        <f>B6*J5</f>
        <v>20830.157999999999</v>
      </c>
      <c r="K6" s="3">
        <f>B6*K5</f>
        <v>22850.661</v>
      </c>
      <c r="L6" s="3">
        <f>B6*L5</f>
        <v>25027.446</v>
      </c>
      <c r="M6" s="3">
        <f>B6*M5</f>
        <v>27047.949000000001</v>
      </c>
      <c r="N6" s="3">
        <f>B6*N5</f>
        <v>29224.734</v>
      </c>
      <c r="O6" s="3">
        <f>B6*O5</f>
        <v>31401.519</v>
      </c>
      <c r="P6" s="3">
        <f>B6*P5</f>
        <v>33890.868000000002</v>
      </c>
      <c r="Q6" s="3">
        <f>B6*Q5</f>
        <v>36380.216999999997</v>
      </c>
      <c r="R6" s="3">
        <f>B6*R5</f>
        <v>39182.129999999997</v>
      </c>
      <c r="S6" s="3">
        <f>B6*S5</f>
        <v>50233.5</v>
      </c>
    </row>
    <row r="7" spans="1:19" ht="42.6" hidden="1" customHeight="1" x14ac:dyDescent="0.3">
      <c r="A7" s="4" t="s">
        <v>4</v>
      </c>
      <c r="B7" s="3"/>
      <c r="C7" s="3">
        <f>C6-B6</f>
        <v>446.52000000000044</v>
      </c>
      <c r="D7" s="3">
        <f t="shared" ref="D7:S7" si="0">D6-C6</f>
        <v>558.14999999999964</v>
      </c>
      <c r="E7" s="3">
        <f t="shared" si="0"/>
        <v>580.47599999999875</v>
      </c>
      <c r="F7" s="3">
        <f t="shared" si="0"/>
        <v>1406.5380000000005</v>
      </c>
      <c r="G7" s="3">
        <f t="shared" si="0"/>
        <v>1551.6570000000011</v>
      </c>
      <c r="H7" s="3">
        <f t="shared" si="0"/>
        <v>1551.6569999999992</v>
      </c>
      <c r="I7" s="3">
        <f t="shared" si="0"/>
        <v>1707.9390000000021</v>
      </c>
      <c r="J7" s="3">
        <f t="shared" si="0"/>
        <v>1864.2209999999977</v>
      </c>
      <c r="K7" s="3">
        <f t="shared" si="0"/>
        <v>2020.5030000000006</v>
      </c>
      <c r="L7" s="3">
        <f t="shared" si="0"/>
        <v>2176.7849999999999</v>
      </c>
      <c r="M7" s="3">
        <f t="shared" si="0"/>
        <v>2020.5030000000006</v>
      </c>
      <c r="N7" s="3">
        <f t="shared" si="0"/>
        <v>2176.7849999999999</v>
      </c>
      <c r="O7" s="3">
        <f t="shared" si="0"/>
        <v>2176.7849999999999</v>
      </c>
      <c r="P7" s="3">
        <f t="shared" si="0"/>
        <v>2489.349000000002</v>
      </c>
      <c r="Q7" s="3">
        <f t="shared" si="0"/>
        <v>2489.3489999999947</v>
      </c>
      <c r="R7" s="3">
        <f t="shared" si="0"/>
        <v>2801.9130000000005</v>
      </c>
      <c r="S7" s="3">
        <f t="shared" si="0"/>
        <v>11051.370000000003</v>
      </c>
    </row>
    <row r="8" spans="1:19" ht="15.6" x14ac:dyDescent="0.3">
      <c r="A8" s="18"/>
      <c r="C8" s="5"/>
      <c r="D8" s="5"/>
      <c r="E8" s="33" t="s">
        <v>41</v>
      </c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</row>
    <row r="9" spans="1:19" ht="16.95" customHeight="1" x14ac:dyDescent="0.3">
      <c r="A9" s="18">
        <v>25987.200000000001</v>
      </c>
      <c r="B9" t="s">
        <v>8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</row>
    <row r="10" spans="1:19" ht="28.8" x14ac:dyDescent="0.3">
      <c r="A10" s="1" t="s">
        <v>1</v>
      </c>
      <c r="B10" s="6">
        <v>1</v>
      </c>
      <c r="C10" s="6">
        <v>2</v>
      </c>
      <c r="D10" s="6">
        <v>3</v>
      </c>
      <c r="E10" s="6">
        <v>4</v>
      </c>
      <c r="F10" s="6">
        <v>5</v>
      </c>
      <c r="G10" s="6">
        <v>6</v>
      </c>
      <c r="H10" s="6">
        <v>7</v>
      </c>
      <c r="I10" s="6">
        <v>8</v>
      </c>
      <c r="J10" s="6">
        <v>9</v>
      </c>
      <c r="K10" s="6">
        <v>10</v>
      </c>
      <c r="L10" s="6">
        <v>11</v>
      </c>
      <c r="M10" s="6">
        <v>12</v>
      </c>
      <c r="N10" s="6">
        <v>13</v>
      </c>
      <c r="O10" s="6">
        <v>14</v>
      </c>
      <c r="P10" s="6">
        <v>15</v>
      </c>
      <c r="Q10" s="6">
        <v>16</v>
      </c>
      <c r="R10" s="6">
        <v>17</v>
      </c>
      <c r="S10" s="6">
        <v>18</v>
      </c>
    </row>
    <row r="11" spans="1:19" ht="28.8" x14ac:dyDescent="0.3">
      <c r="A11" s="1" t="s">
        <v>3</v>
      </c>
      <c r="B11" s="7">
        <v>8125</v>
      </c>
      <c r="C11" s="7">
        <v>8400</v>
      </c>
      <c r="D11" s="7">
        <v>8600</v>
      </c>
      <c r="E11" s="7">
        <v>8800</v>
      </c>
      <c r="F11" s="7">
        <v>9000</v>
      </c>
      <c r="G11" s="7">
        <v>9200</v>
      </c>
      <c r="H11" s="7">
        <v>9600</v>
      </c>
      <c r="I11" s="7">
        <v>10000</v>
      </c>
      <c r="J11" s="7">
        <v>10400</v>
      </c>
      <c r="K11" s="7">
        <v>10800</v>
      </c>
      <c r="L11" s="7">
        <v>11200</v>
      </c>
      <c r="M11" s="7">
        <v>11600</v>
      </c>
      <c r="N11" s="8">
        <v>12000</v>
      </c>
      <c r="O11" s="8">
        <v>12400</v>
      </c>
      <c r="P11" s="8">
        <v>12800</v>
      </c>
      <c r="Q11" s="8">
        <v>13200</v>
      </c>
      <c r="R11" s="8">
        <v>13600</v>
      </c>
      <c r="S11" s="8">
        <v>14000</v>
      </c>
    </row>
    <row r="12" spans="1:19" ht="43.2" x14ac:dyDescent="0.3">
      <c r="A12" s="4" t="s">
        <v>4</v>
      </c>
      <c r="B12" s="9"/>
      <c r="C12" s="10">
        <f>C11-B11</f>
        <v>275</v>
      </c>
      <c r="D12" s="10">
        <f t="shared" ref="D12:O12" si="1">D11-C11</f>
        <v>200</v>
      </c>
      <c r="E12" s="10">
        <f t="shared" si="1"/>
        <v>200</v>
      </c>
      <c r="F12" s="10">
        <f t="shared" si="1"/>
        <v>200</v>
      </c>
      <c r="G12" s="10">
        <f t="shared" si="1"/>
        <v>200</v>
      </c>
      <c r="H12" s="10">
        <f t="shared" si="1"/>
        <v>400</v>
      </c>
      <c r="I12" s="10">
        <f t="shared" si="1"/>
        <v>400</v>
      </c>
      <c r="J12" s="10">
        <f t="shared" si="1"/>
        <v>400</v>
      </c>
      <c r="K12" s="10">
        <f t="shared" si="1"/>
        <v>400</v>
      </c>
      <c r="L12" s="10">
        <f t="shared" si="1"/>
        <v>400</v>
      </c>
      <c r="M12" s="10">
        <f t="shared" si="1"/>
        <v>400</v>
      </c>
      <c r="N12" s="10">
        <f t="shared" si="1"/>
        <v>400</v>
      </c>
      <c r="O12" s="10">
        <f t="shared" si="1"/>
        <v>400</v>
      </c>
      <c r="P12" s="10">
        <f>P11-O11</f>
        <v>400</v>
      </c>
      <c r="Q12" s="10">
        <f>Q11-P11</f>
        <v>400</v>
      </c>
      <c r="R12" s="10">
        <f>R11-Q11</f>
        <v>400</v>
      </c>
      <c r="S12" s="10">
        <f>S11-R11</f>
        <v>400</v>
      </c>
    </row>
    <row r="13" spans="1:19" x14ac:dyDescent="0.3">
      <c r="A13" s="11" t="s">
        <v>40</v>
      </c>
      <c r="B13" s="12">
        <v>7650</v>
      </c>
      <c r="C13" s="12">
        <v>7900</v>
      </c>
      <c r="D13" s="12">
        <v>8100</v>
      </c>
      <c r="E13" s="12">
        <v>8300</v>
      </c>
      <c r="F13" s="12">
        <v>8500</v>
      </c>
      <c r="G13" s="12">
        <v>8700</v>
      </c>
      <c r="H13" s="12">
        <v>9100</v>
      </c>
      <c r="I13" s="12">
        <v>9500</v>
      </c>
      <c r="J13" s="12">
        <v>9900</v>
      </c>
      <c r="K13" s="12">
        <v>10300</v>
      </c>
      <c r="L13" s="12">
        <v>10700</v>
      </c>
      <c r="M13" s="12">
        <v>11100</v>
      </c>
      <c r="N13" s="12">
        <v>11500</v>
      </c>
      <c r="O13" s="12">
        <v>11900</v>
      </c>
      <c r="P13" s="12">
        <v>12300</v>
      </c>
      <c r="Q13" s="12">
        <v>12700</v>
      </c>
      <c r="R13" s="12">
        <v>13100</v>
      </c>
      <c r="S13" s="12">
        <v>13500</v>
      </c>
    </row>
    <row r="14" spans="1:19" ht="16.95" hidden="1" customHeight="1" x14ac:dyDescent="0.3">
      <c r="A14" s="51" t="s">
        <v>5</v>
      </c>
      <c r="B14" s="51"/>
      <c r="C14" s="13" t="s">
        <v>6</v>
      </c>
      <c r="D14" s="13"/>
      <c r="E14" s="13"/>
      <c r="F14" s="13"/>
      <c r="G14" s="13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</row>
    <row r="15" spans="1:19" hidden="1" x14ac:dyDescent="0.3">
      <c r="A15" s="14" t="s">
        <v>1</v>
      </c>
      <c r="B15" s="6">
        <v>1</v>
      </c>
      <c r="C15" s="6">
        <v>2</v>
      </c>
      <c r="D15" s="6">
        <v>3</v>
      </c>
      <c r="E15" s="6">
        <v>4</v>
      </c>
      <c r="F15" s="6">
        <v>5</v>
      </c>
      <c r="G15" s="6">
        <v>6</v>
      </c>
      <c r="H15" s="6">
        <v>7</v>
      </c>
      <c r="I15" s="6">
        <v>8</v>
      </c>
      <c r="J15" s="6">
        <v>9</v>
      </c>
      <c r="K15" s="6">
        <v>10</v>
      </c>
      <c r="L15" s="6">
        <v>11</v>
      </c>
      <c r="M15" s="6">
        <v>12</v>
      </c>
      <c r="N15" s="6">
        <v>13</v>
      </c>
      <c r="O15" s="6">
        <v>14</v>
      </c>
      <c r="P15" s="6">
        <v>15</v>
      </c>
      <c r="Q15" s="6">
        <v>16</v>
      </c>
      <c r="R15" s="6">
        <v>17</v>
      </c>
      <c r="S15" s="6">
        <v>18</v>
      </c>
    </row>
    <row r="16" spans="1:19" ht="41.4" hidden="1" x14ac:dyDescent="0.3">
      <c r="A16" s="14" t="s">
        <v>2</v>
      </c>
      <c r="B16" s="6">
        <v>1</v>
      </c>
      <c r="C16" s="6">
        <v>1.0397000000000001</v>
      </c>
      <c r="D16" s="6">
        <v>1.07</v>
      </c>
      <c r="E16" s="6">
        <v>1.115</v>
      </c>
      <c r="F16" s="6">
        <v>1.238</v>
      </c>
      <c r="G16" s="6">
        <v>1.3740000000000001</v>
      </c>
      <c r="H16" s="6">
        <v>1.51</v>
      </c>
      <c r="I16" s="6">
        <v>1.6585000000000001</v>
      </c>
      <c r="J16" s="6">
        <v>1.8220000000000001</v>
      </c>
      <c r="K16" s="6">
        <v>1.9985999999999999</v>
      </c>
      <c r="L16" s="6">
        <v>2.1890000000000001</v>
      </c>
      <c r="M16" s="6">
        <v>2.3660000000000001</v>
      </c>
      <c r="N16" s="6">
        <v>2.5569999999999999</v>
      </c>
      <c r="O16" s="6">
        <v>2.7469999999999999</v>
      </c>
      <c r="P16" s="6">
        <v>2.9645000000000001</v>
      </c>
      <c r="Q16" s="6">
        <v>3.1819999999999999</v>
      </c>
      <c r="R16" s="6">
        <v>3.4279999999999999</v>
      </c>
      <c r="S16" s="6">
        <v>4.5</v>
      </c>
    </row>
    <row r="17" spans="1:19" ht="27.6" hidden="1" x14ac:dyDescent="0.3">
      <c r="A17" s="14" t="s">
        <v>3</v>
      </c>
      <c r="B17" s="3">
        <v>5400</v>
      </c>
      <c r="C17" s="3">
        <f>B17*C16</f>
        <v>5614.38</v>
      </c>
      <c r="D17" s="3">
        <f>B17*D16</f>
        <v>5778</v>
      </c>
      <c r="E17" s="3">
        <f>B17*E16</f>
        <v>6021</v>
      </c>
      <c r="F17" s="3">
        <f>B17*F16</f>
        <v>6685.2</v>
      </c>
      <c r="G17" s="3">
        <f>B17*G16</f>
        <v>7419.6</v>
      </c>
      <c r="H17" s="3">
        <f>B17*H16</f>
        <v>8154</v>
      </c>
      <c r="I17" s="3">
        <f>B17*I16</f>
        <v>8955.9</v>
      </c>
      <c r="J17" s="3">
        <f>B17*J16</f>
        <v>9838.8000000000011</v>
      </c>
      <c r="K17" s="3">
        <f>B17*K16</f>
        <v>10792.44</v>
      </c>
      <c r="L17" s="3">
        <f>B17*L16</f>
        <v>11820.6</v>
      </c>
      <c r="M17" s="3">
        <f>B17*M16</f>
        <v>12776.400000000001</v>
      </c>
      <c r="N17" s="3">
        <f>B17*N16</f>
        <v>13807.8</v>
      </c>
      <c r="O17" s="3">
        <f>B17*O16</f>
        <v>14833.8</v>
      </c>
      <c r="P17" s="3">
        <f>B17*P16</f>
        <v>16008.300000000001</v>
      </c>
      <c r="Q17" s="3">
        <f>B17*Q16</f>
        <v>17182.8</v>
      </c>
      <c r="R17" s="3">
        <f>B17*R16</f>
        <v>18511.2</v>
      </c>
      <c r="S17" s="3">
        <f>B17*S16</f>
        <v>24300</v>
      </c>
    </row>
    <row r="18" spans="1:19" ht="41.4" hidden="1" x14ac:dyDescent="0.3">
      <c r="A18" s="15" t="s">
        <v>4</v>
      </c>
      <c r="B18" s="11"/>
      <c r="C18" s="16">
        <f t="shared" ref="C18:S18" si="2">C17-B17</f>
        <v>214.38000000000011</v>
      </c>
      <c r="D18" s="16">
        <f t="shared" si="2"/>
        <v>163.61999999999989</v>
      </c>
      <c r="E18" s="16">
        <f t="shared" si="2"/>
        <v>243</v>
      </c>
      <c r="F18" s="16">
        <f t="shared" si="2"/>
        <v>664.19999999999982</v>
      </c>
      <c r="G18" s="16">
        <f t="shared" si="2"/>
        <v>734.40000000000055</v>
      </c>
      <c r="H18" s="16">
        <f t="shared" si="2"/>
        <v>734.39999999999964</v>
      </c>
      <c r="I18" s="16">
        <f t="shared" si="2"/>
        <v>801.89999999999964</v>
      </c>
      <c r="J18" s="16">
        <f t="shared" si="2"/>
        <v>882.90000000000146</v>
      </c>
      <c r="K18" s="16">
        <f t="shared" si="2"/>
        <v>953.63999999999942</v>
      </c>
      <c r="L18" s="16">
        <f t="shared" si="2"/>
        <v>1028.1599999999999</v>
      </c>
      <c r="M18" s="16">
        <f t="shared" si="2"/>
        <v>955.80000000000109</v>
      </c>
      <c r="N18" s="16">
        <f t="shared" si="2"/>
        <v>1031.3999999999978</v>
      </c>
      <c r="O18" s="16">
        <f t="shared" si="2"/>
        <v>1026</v>
      </c>
      <c r="P18" s="16">
        <f t="shared" si="2"/>
        <v>1174.5000000000018</v>
      </c>
      <c r="Q18" s="16">
        <f t="shared" si="2"/>
        <v>1174.4999999999982</v>
      </c>
      <c r="R18" s="16">
        <f t="shared" si="2"/>
        <v>1328.4000000000015</v>
      </c>
      <c r="S18" s="16">
        <f t="shared" si="2"/>
        <v>5788.7999999999993</v>
      </c>
    </row>
    <row r="19" spans="1:19" ht="27.6" x14ac:dyDescent="0.3">
      <c r="A19" s="14" t="s">
        <v>7</v>
      </c>
      <c r="B19" s="16">
        <f>B11-B13</f>
        <v>475</v>
      </c>
      <c r="C19" s="16">
        <f t="shared" ref="C19:S19" si="3">C11-C13</f>
        <v>500</v>
      </c>
      <c r="D19" s="16">
        <f t="shared" si="3"/>
        <v>500</v>
      </c>
      <c r="E19" s="16">
        <f t="shared" si="3"/>
        <v>500</v>
      </c>
      <c r="F19" s="16">
        <f t="shared" si="3"/>
        <v>500</v>
      </c>
      <c r="G19" s="16">
        <f t="shared" si="3"/>
        <v>500</v>
      </c>
      <c r="H19" s="16">
        <f t="shared" si="3"/>
        <v>500</v>
      </c>
      <c r="I19" s="16">
        <f t="shared" si="3"/>
        <v>500</v>
      </c>
      <c r="J19" s="16">
        <f t="shared" si="3"/>
        <v>500</v>
      </c>
      <c r="K19" s="16">
        <f t="shared" si="3"/>
        <v>500</v>
      </c>
      <c r="L19" s="16">
        <f t="shared" si="3"/>
        <v>500</v>
      </c>
      <c r="M19" s="16">
        <f t="shared" si="3"/>
        <v>500</v>
      </c>
      <c r="N19" s="16">
        <f t="shared" si="3"/>
        <v>500</v>
      </c>
      <c r="O19" s="16">
        <f t="shared" si="3"/>
        <v>500</v>
      </c>
      <c r="P19" s="16">
        <f t="shared" si="3"/>
        <v>500</v>
      </c>
      <c r="Q19" s="16">
        <f t="shared" si="3"/>
        <v>500</v>
      </c>
      <c r="R19" s="16">
        <f t="shared" si="3"/>
        <v>500</v>
      </c>
      <c r="S19" s="16">
        <f t="shared" si="3"/>
        <v>500</v>
      </c>
    </row>
    <row r="20" spans="1:19" x14ac:dyDescent="0.3">
      <c r="A20" s="5"/>
      <c r="B20" s="5"/>
      <c r="C20" s="5">
        <v>250</v>
      </c>
      <c r="D20" s="5">
        <v>200</v>
      </c>
      <c r="E20" s="5">
        <v>200</v>
      </c>
      <c r="F20" s="5">
        <v>200</v>
      </c>
      <c r="G20" s="5">
        <v>200</v>
      </c>
      <c r="H20" s="5">
        <v>400</v>
      </c>
      <c r="I20" s="5">
        <v>400</v>
      </c>
      <c r="J20" s="5"/>
      <c r="K20" s="5"/>
      <c r="L20" s="5"/>
      <c r="M20" s="5"/>
      <c r="N20" s="5"/>
      <c r="O20" s="5"/>
      <c r="P20" s="5"/>
      <c r="Q20" s="5"/>
      <c r="R20" s="5"/>
      <c r="S20" s="5"/>
    </row>
    <row r="21" spans="1:19" ht="41.4" x14ac:dyDescent="0.3">
      <c r="A21" s="31" t="s">
        <v>30</v>
      </c>
      <c r="B21" s="32">
        <f>B13*2*1.6</f>
        <v>24480</v>
      </c>
      <c r="C21" s="32">
        <f t="shared" ref="C21:J21" si="4">C13*2*1.6</f>
        <v>25280</v>
      </c>
      <c r="D21" s="32">
        <f t="shared" si="4"/>
        <v>25920</v>
      </c>
      <c r="E21" s="32">
        <f t="shared" si="4"/>
        <v>26560</v>
      </c>
      <c r="F21" s="32">
        <f t="shared" si="4"/>
        <v>27200</v>
      </c>
      <c r="G21" s="17">
        <f t="shared" si="4"/>
        <v>27840</v>
      </c>
      <c r="H21" s="17">
        <f t="shared" si="4"/>
        <v>29120</v>
      </c>
      <c r="I21" s="17">
        <f t="shared" si="4"/>
        <v>30400</v>
      </c>
      <c r="J21" s="17">
        <f t="shared" si="4"/>
        <v>31680</v>
      </c>
      <c r="K21" s="5"/>
      <c r="L21" s="5"/>
      <c r="M21" s="5"/>
      <c r="N21" s="5"/>
      <c r="O21" s="5"/>
      <c r="P21" s="5"/>
      <c r="Q21" s="5"/>
      <c r="R21" s="5"/>
      <c r="S21" s="5"/>
    </row>
    <row r="22" spans="1:19" ht="27.6" x14ac:dyDescent="0.3">
      <c r="A22" s="28" t="s">
        <v>29</v>
      </c>
      <c r="B22" s="17">
        <f>B11*2*1.6</f>
        <v>26000</v>
      </c>
      <c r="C22" s="17">
        <f t="shared" ref="C22:J22" si="5">C11*2*1.6</f>
        <v>26880</v>
      </c>
      <c r="D22" s="17">
        <f t="shared" si="5"/>
        <v>27520</v>
      </c>
      <c r="E22" s="17">
        <f t="shared" si="5"/>
        <v>28160</v>
      </c>
      <c r="F22" s="17">
        <f t="shared" si="5"/>
        <v>28800</v>
      </c>
      <c r="G22" s="17">
        <f t="shared" si="5"/>
        <v>29440</v>
      </c>
      <c r="H22" s="17">
        <f t="shared" si="5"/>
        <v>30720</v>
      </c>
      <c r="I22" s="17">
        <f t="shared" si="5"/>
        <v>32000</v>
      </c>
      <c r="J22" s="17">
        <f t="shared" si="5"/>
        <v>33280</v>
      </c>
      <c r="K22" s="5"/>
      <c r="L22" s="5"/>
      <c r="M22" s="5"/>
      <c r="N22" s="5"/>
      <c r="O22" s="5"/>
      <c r="P22" s="5"/>
      <c r="Q22" s="5"/>
      <c r="R22" s="5"/>
      <c r="S22" s="5"/>
    </row>
    <row r="23" spans="1:19" ht="234.6" x14ac:dyDescent="0.3">
      <c r="A23" s="28" t="s">
        <v>31</v>
      </c>
      <c r="B23" s="30" t="s">
        <v>35</v>
      </c>
      <c r="C23" s="30" t="s">
        <v>38</v>
      </c>
      <c r="D23" s="30" t="s">
        <v>34</v>
      </c>
      <c r="E23" s="30" t="s">
        <v>39</v>
      </c>
      <c r="F23" s="30" t="s">
        <v>36</v>
      </c>
      <c r="G23" s="30" t="s">
        <v>32</v>
      </c>
      <c r="H23" s="29"/>
      <c r="I23" s="29"/>
      <c r="J23" s="29"/>
      <c r="K23" s="5"/>
      <c r="L23" s="5"/>
      <c r="M23" s="5"/>
      <c r="N23" s="5"/>
      <c r="O23" s="5"/>
      <c r="P23" s="5"/>
      <c r="Q23" s="5"/>
      <c r="R23" s="5"/>
      <c r="S23" s="5"/>
    </row>
    <row r="24" spans="1:19" ht="110.4" x14ac:dyDescent="0.3">
      <c r="A24" s="28" t="s">
        <v>37</v>
      </c>
      <c r="B24" s="29"/>
      <c r="C24" s="29"/>
      <c r="D24" s="29"/>
      <c r="E24" s="29"/>
      <c r="F24" s="29" t="s">
        <v>33</v>
      </c>
      <c r="G24" s="29"/>
      <c r="H24" s="29"/>
      <c r="I24" s="29"/>
      <c r="J24" s="29"/>
      <c r="K24" s="5"/>
      <c r="L24" s="5"/>
      <c r="M24" s="5"/>
      <c r="N24" s="5"/>
      <c r="O24" s="5"/>
      <c r="P24" s="5"/>
      <c r="Q24" s="5"/>
      <c r="R24" s="5"/>
      <c r="S24" s="5"/>
    </row>
    <row r="25" spans="1:19" x14ac:dyDescent="0.3">
      <c r="A25" s="28"/>
      <c r="B25" s="29"/>
      <c r="C25" s="29"/>
      <c r="D25" s="29"/>
      <c r="E25" s="29"/>
      <c r="F25" s="29"/>
      <c r="G25" s="29"/>
      <c r="H25" s="29"/>
      <c r="I25" s="29"/>
      <c r="J25" s="29"/>
      <c r="K25" s="5"/>
      <c r="L25" s="5"/>
      <c r="M25" s="5"/>
      <c r="N25" s="5"/>
      <c r="O25" s="5"/>
      <c r="P25" s="5"/>
      <c r="Q25" s="5"/>
      <c r="R25" s="5"/>
      <c r="S25" s="5"/>
    </row>
    <row r="26" spans="1:19" x14ac:dyDescent="0.3">
      <c r="A26" s="28"/>
      <c r="B26" s="29"/>
      <c r="C26" s="29"/>
      <c r="D26" s="29"/>
      <c r="E26" s="29"/>
      <c r="F26" s="29"/>
      <c r="G26" s="29"/>
      <c r="H26" s="29"/>
      <c r="I26" s="29"/>
      <c r="J26" s="29"/>
      <c r="K26" s="5"/>
      <c r="L26" s="5"/>
      <c r="M26" s="5"/>
      <c r="N26" s="5"/>
      <c r="O26" s="5"/>
      <c r="P26" s="5"/>
      <c r="Q26" s="5"/>
      <c r="R26" s="5"/>
      <c r="S26" s="5"/>
    </row>
    <row r="27" spans="1:19" x14ac:dyDescent="0.3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5"/>
      <c r="L27" s="5"/>
      <c r="M27" s="5"/>
      <c r="N27" s="5"/>
      <c r="O27" s="5"/>
      <c r="P27" s="5"/>
      <c r="Q27" s="5"/>
      <c r="R27" s="5"/>
      <c r="S27" s="5"/>
    </row>
    <row r="28" spans="1:19" x14ac:dyDescent="0.3">
      <c r="A28" s="18"/>
    </row>
  </sheetData>
  <mergeCells count="2">
    <mergeCell ref="Q1:S1"/>
    <mergeCell ref="A14:B14"/>
  </mergeCells>
  <pageMargins left="0.31496062992125984" right="0.31496062992125984" top="0.74803149606299213" bottom="0.74803149606299213" header="0.31496062992125984" footer="0.31496062992125984"/>
  <pageSetup paperSize="9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tabSelected="1" zoomScale="110" zoomScaleNormal="110" workbookViewId="0">
      <selection activeCell="L17" sqref="L17"/>
    </sheetView>
  </sheetViews>
  <sheetFormatPr defaultRowHeight="13.2" x14ac:dyDescent="0.25"/>
  <cols>
    <col min="1" max="1" width="7.88671875" style="19" customWidth="1"/>
    <col min="2" max="2" width="14.21875" style="19" customWidth="1"/>
    <col min="3" max="3" width="10.5546875" style="19" customWidth="1"/>
    <col min="4" max="4" width="14.21875" style="19" customWidth="1"/>
    <col min="5" max="5" width="12.33203125" style="19" customWidth="1"/>
    <col min="6" max="6" width="12.6640625" style="19" customWidth="1"/>
    <col min="7" max="7" width="9" style="19" customWidth="1"/>
    <col min="8" max="8" width="13.77734375" style="19" customWidth="1"/>
    <col min="9" max="9" width="13.33203125" style="19" customWidth="1"/>
    <col min="10" max="10" width="14.44140625" style="19" customWidth="1"/>
    <col min="11" max="11" width="13.77734375" style="19" customWidth="1"/>
    <col min="12" max="256" width="8.88671875" style="19"/>
    <col min="257" max="257" width="7.88671875" style="19" customWidth="1"/>
    <col min="258" max="260" width="14.21875" style="19" customWidth="1"/>
    <col min="261" max="261" width="12.33203125" style="19" customWidth="1"/>
    <col min="262" max="262" width="11.109375" style="19" customWidth="1"/>
    <col min="263" max="263" width="9" style="19" customWidth="1"/>
    <col min="264" max="264" width="13.77734375" style="19" customWidth="1"/>
    <col min="265" max="265" width="15.77734375" style="19" customWidth="1"/>
    <col min="266" max="266" width="14.44140625" style="19" customWidth="1"/>
    <col min="267" max="267" width="13.77734375" style="19" customWidth="1"/>
    <col min="268" max="512" width="8.88671875" style="19"/>
    <col min="513" max="513" width="7.88671875" style="19" customWidth="1"/>
    <col min="514" max="516" width="14.21875" style="19" customWidth="1"/>
    <col min="517" max="517" width="12.33203125" style="19" customWidth="1"/>
    <col min="518" max="518" width="11.109375" style="19" customWidth="1"/>
    <col min="519" max="519" width="9" style="19" customWidth="1"/>
    <col min="520" max="520" width="13.77734375" style="19" customWidth="1"/>
    <col min="521" max="521" width="15.77734375" style="19" customWidth="1"/>
    <col min="522" max="522" width="14.44140625" style="19" customWidth="1"/>
    <col min="523" max="523" width="13.77734375" style="19" customWidth="1"/>
    <col min="524" max="768" width="8.88671875" style="19"/>
    <col min="769" max="769" width="7.88671875" style="19" customWidth="1"/>
    <col min="770" max="772" width="14.21875" style="19" customWidth="1"/>
    <col min="773" max="773" width="12.33203125" style="19" customWidth="1"/>
    <col min="774" max="774" width="11.109375" style="19" customWidth="1"/>
    <col min="775" max="775" width="9" style="19" customWidth="1"/>
    <col min="776" max="776" width="13.77734375" style="19" customWidth="1"/>
    <col min="777" max="777" width="15.77734375" style="19" customWidth="1"/>
    <col min="778" max="778" width="14.44140625" style="19" customWidth="1"/>
    <col min="779" max="779" width="13.77734375" style="19" customWidth="1"/>
    <col min="780" max="1024" width="8.88671875" style="19"/>
    <col min="1025" max="1025" width="7.88671875" style="19" customWidth="1"/>
    <col min="1026" max="1028" width="14.21875" style="19" customWidth="1"/>
    <col min="1029" max="1029" width="12.33203125" style="19" customWidth="1"/>
    <col min="1030" max="1030" width="11.109375" style="19" customWidth="1"/>
    <col min="1031" max="1031" width="9" style="19" customWidth="1"/>
    <col min="1032" max="1032" width="13.77734375" style="19" customWidth="1"/>
    <col min="1033" max="1033" width="15.77734375" style="19" customWidth="1"/>
    <col min="1034" max="1034" width="14.44140625" style="19" customWidth="1"/>
    <col min="1035" max="1035" width="13.77734375" style="19" customWidth="1"/>
    <col min="1036" max="1280" width="8.88671875" style="19"/>
    <col min="1281" max="1281" width="7.88671875" style="19" customWidth="1"/>
    <col min="1282" max="1284" width="14.21875" style="19" customWidth="1"/>
    <col min="1285" max="1285" width="12.33203125" style="19" customWidth="1"/>
    <col min="1286" max="1286" width="11.109375" style="19" customWidth="1"/>
    <col min="1287" max="1287" width="9" style="19" customWidth="1"/>
    <col min="1288" max="1288" width="13.77734375" style="19" customWidth="1"/>
    <col min="1289" max="1289" width="15.77734375" style="19" customWidth="1"/>
    <col min="1290" max="1290" width="14.44140625" style="19" customWidth="1"/>
    <col min="1291" max="1291" width="13.77734375" style="19" customWidth="1"/>
    <col min="1292" max="1536" width="8.88671875" style="19"/>
    <col min="1537" max="1537" width="7.88671875" style="19" customWidth="1"/>
    <col min="1538" max="1540" width="14.21875" style="19" customWidth="1"/>
    <col min="1541" max="1541" width="12.33203125" style="19" customWidth="1"/>
    <col min="1542" max="1542" width="11.109375" style="19" customWidth="1"/>
    <col min="1543" max="1543" width="9" style="19" customWidth="1"/>
    <col min="1544" max="1544" width="13.77734375" style="19" customWidth="1"/>
    <col min="1545" max="1545" width="15.77734375" style="19" customWidth="1"/>
    <col min="1546" max="1546" width="14.44140625" style="19" customWidth="1"/>
    <col min="1547" max="1547" width="13.77734375" style="19" customWidth="1"/>
    <col min="1548" max="1792" width="8.88671875" style="19"/>
    <col min="1793" max="1793" width="7.88671875" style="19" customWidth="1"/>
    <col min="1794" max="1796" width="14.21875" style="19" customWidth="1"/>
    <col min="1797" max="1797" width="12.33203125" style="19" customWidth="1"/>
    <col min="1798" max="1798" width="11.109375" style="19" customWidth="1"/>
    <col min="1799" max="1799" width="9" style="19" customWidth="1"/>
    <col min="1800" max="1800" width="13.77734375" style="19" customWidth="1"/>
    <col min="1801" max="1801" width="15.77734375" style="19" customWidth="1"/>
    <col min="1802" max="1802" width="14.44140625" style="19" customWidth="1"/>
    <col min="1803" max="1803" width="13.77734375" style="19" customWidth="1"/>
    <col min="1804" max="2048" width="8.88671875" style="19"/>
    <col min="2049" max="2049" width="7.88671875" style="19" customWidth="1"/>
    <col min="2050" max="2052" width="14.21875" style="19" customWidth="1"/>
    <col min="2053" max="2053" width="12.33203125" style="19" customWidth="1"/>
    <col min="2054" max="2054" width="11.109375" style="19" customWidth="1"/>
    <col min="2055" max="2055" width="9" style="19" customWidth="1"/>
    <col min="2056" max="2056" width="13.77734375" style="19" customWidth="1"/>
    <col min="2057" max="2057" width="15.77734375" style="19" customWidth="1"/>
    <col min="2058" max="2058" width="14.44140625" style="19" customWidth="1"/>
    <col min="2059" max="2059" width="13.77734375" style="19" customWidth="1"/>
    <col min="2060" max="2304" width="8.88671875" style="19"/>
    <col min="2305" max="2305" width="7.88671875" style="19" customWidth="1"/>
    <col min="2306" max="2308" width="14.21875" style="19" customWidth="1"/>
    <col min="2309" max="2309" width="12.33203125" style="19" customWidth="1"/>
    <col min="2310" max="2310" width="11.109375" style="19" customWidth="1"/>
    <col min="2311" max="2311" width="9" style="19" customWidth="1"/>
    <col min="2312" max="2312" width="13.77734375" style="19" customWidth="1"/>
    <col min="2313" max="2313" width="15.77734375" style="19" customWidth="1"/>
    <col min="2314" max="2314" width="14.44140625" style="19" customWidth="1"/>
    <col min="2315" max="2315" width="13.77734375" style="19" customWidth="1"/>
    <col min="2316" max="2560" width="8.88671875" style="19"/>
    <col min="2561" max="2561" width="7.88671875" style="19" customWidth="1"/>
    <col min="2562" max="2564" width="14.21875" style="19" customWidth="1"/>
    <col min="2565" max="2565" width="12.33203125" style="19" customWidth="1"/>
    <col min="2566" max="2566" width="11.109375" style="19" customWidth="1"/>
    <col min="2567" max="2567" width="9" style="19" customWidth="1"/>
    <col min="2568" max="2568" width="13.77734375" style="19" customWidth="1"/>
    <col min="2569" max="2569" width="15.77734375" style="19" customWidth="1"/>
    <col min="2570" max="2570" width="14.44140625" style="19" customWidth="1"/>
    <col min="2571" max="2571" width="13.77734375" style="19" customWidth="1"/>
    <col min="2572" max="2816" width="8.88671875" style="19"/>
    <col min="2817" max="2817" width="7.88671875" style="19" customWidth="1"/>
    <col min="2818" max="2820" width="14.21875" style="19" customWidth="1"/>
    <col min="2821" max="2821" width="12.33203125" style="19" customWidth="1"/>
    <col min="2822" max="2822" width="11.109375" style="19" customWidth="1"/>
    <col min="2823" max="2823" width="9" style="19" customWidth="1"/>
    <col min="2824" max="2824" width="13.77734375" style="19" customWidth="1"/>
    <col min="2825" max="2825" width="15.77734375" style="19" customWidth="1"/>
    <col min="2826" max="2826" width="14.44140625" style="19" customWidth="1"/>
    <col min="2827" max="2827" width="13.77734375" style="19" customWidth="1"/>
    <col min="2828" max="3072" width="8.88671875" style="19"/>
    <col min="3073" max="3073" width="7.88671875" style="19" customWidth="1"/>
    <col min="3074" max="3076" width="14.21875" style="19" customWidth="1"/>
    <col min="3077" max="3077" width="12.33203125" style="19" customWidth="1"/>
    <col min="3078" max="3078" width="11.109375" style="19" customWidth="1"/>
    <col min="3079" max="3079" width="9" style="19" customWidth="1"/>
    <col min="3080" max="3080" width="13.77734375" style="19" customWidth="1"/>
    <col min="3081" max="3081" width="15.77734375" style="19" customWidth="1"/>
    <col min="3082" max="3082" width="14.44140625" style="19" customWidth="1"/>
    <col min="3083" max="3083" width="13.77734375" style="19" customWidth="1"/>
    <col min="3084" max="3328" width="8.88671875" style="19"/>
    <col min="3329" max="3329" width="7.88671875" style="19" customWidth="1"/>
    <col min="3330" max="3332" width="14.21875" style="19" customWidth="1"/>
    <col min="3333" max="3333" width="12.33203125" style="19" customWidth="1"/>
    <col min="3334" max="3334" width="11.109375" style="19" customWidth="1"/>
    <col min="3335" max="3335" width="9" style="19" customWidth="1"/>
    <col min="3336" max="3336" width="13.77734375" style="19" customWidth="1"/>
    <col min="3337" max="3337" width="15.77734375" style="19" customWidth="1"/>
    <col min="3338" max="3338" width="14.44140625" style="19" customWidth="1"/>
    <col min="3339" max="3339" width="13.77734375" style="19" customWidth="1"/>
    <col min="3340" max="3584" width="8.88671875" style="19"/>
    <col min="3585" max="3585" width="7.88671875" style="19" customWidth="1"/>
    <col min="3586" max="3588" width="14.21875" style="19" customWidth="1"/>
    <col min="3589" max="3589" width="12.33203125" style="19" customWidth="1"/>
    <col min="3590" max="3590" width="11.109375" style="19" customWidth="1"/>
    <col min="3591" max="3591" width="9" style="19" customWidth="1"/>
    <col min="3592" max="3592" width="13.77734375" style="19" customWidth="1"/>
    <col min="3593" max="3593" width="15.77734375" style="19" customWidth="1"/>
    <col min="3594" max="3594" width="14.44140625" style="19" customWidth="1"/>
    <col min="3595" max="3595" width="13.77734375" style="19" customWidth="1"/>
    <col min="3596" max="3840" width="8.88671875" style="19"/>
    <col min="3841" max="3841" width="7.88671875" style="19" customWidth="1"/>
    <col min="3842" max="3844" width="14.21875" style="19" customWidth="1"/>
    <col min="3845" max="3845" width="12.33203125" style="19" customWidth="1"/>
    <col min="3846" max="3846" width="11.109375" style="19" customWidth="1"/>
    <col min="3847" max="3847" width="9" style="19" customWidth="1"/>
    <col min="3848" max="3848" width="13.77734375" style="19" customWidth="1"/>
    <col min="3849" max="3849" width="15.77734375" style="19" customWidth="1"/>
    <col min="3850" max="3850" width="14.44140625" style="19" customWidth="1"/>
    <col min="3851" max="3851" width="13.77734375" style="19" customWidth="1"/>
    <col min="3852" max="4096" width="8.88671875" style="19"/>
    <col min="4097" max="4097" width="7.88671875" style="19" customWidth="1"/>
    <col min="4098" max="4100" width="14.21875" style="19" customWidth="1"/>
    <col min="4101" max="4101" width="12.33203125" style="19" customWidth="1"/>
    <col min="4102" max="4102" width="11.109375" style="19" customWidth="1"/>
    <col min="4103" max="4103" width="9" style="19" customWidth="1"/>
    <col min="4104" max="4104" width="13.77734375" style="19" customWidth="1"/>
    <col min="4105" max="4105" width="15.77734375" style="19" customWidth="1"/>
    <col min="4106" max="4106" width="14.44140625" style="19" customWidth="1"/>
    <col min="4107" max="4107" width="13.77734375" style="19" customWidth="1"/>
    <col min="4108" max="4352" width="8.88671875" style="19"/>
    <col min="4353" max="4353" width="7.88671875" style="19" customWidth="1"/>
    <col min="4354" max="4356" width="14.21875" style="19" customWidth="1"/>
    <col min="4357" max="4357" width="12.33203125" style="19" customWidth="1"/>
    <col min="4358" max="4358" width="11.109375" style="19" customWidth="1"/>
    <col min="4359" max="4359" width="9" style="19" customWidth="1"/>
    <col min="4360" max="4360" width="13.77734375" style="19" customWidth="1"/>
    <col min="4361" max="4361" width="15.77734375" style="19" customWidth="1"/>
    <col min="4362" max="4362" width="14.44140625" style="19" customWidth="1"/>
    <col min="4363" max="4363" width="13.77734375" style="19" customWidth="1"/>
    <col min="4364" max="4608" width="8.88671875" style="19"/>
    <col min="4609" max="4609" width="7.88671875" style="19" customWidth="1"/>
    <col min="4610" max="4612" width="14.21875" style="19" customWidth="1"/>
    <col min="4613" max="4613" width="12.33203125" style="19" customWidth="1"/>
    <col min="4614" max="4614" width="11.109375" style="19" customWidth="1"/>
    <col min="4615" max="4615" width="9" style="19" customWidth="1"/>
    <col min="4616" max="4616" width="13.77734375" style="19" customWidth="1"/>
    <col min="4617" max="4617" width="15.77734375" style="19" customWidth="1"/>
    <col min="4618" max="4618" width="14.44140625" style="19" customWidth="1"/>
    <col min="4619" max="4619" width="13.77734375" style="19" customWidth="1"/>
    <col min="4620" max="4864" width="8.88671875" style="19"/>
    <col min="4865" max="4865" width="7.88671875" style="19" customWidth="1"/>
    <col min="4866" max="4868" width="14.21875" style="19" customWidth="1"/>
    <col min="4869" max="4869" width="12.33203125" style="19" customWidth="1"/>
    <col min="4870" max="4870" width="11.109375" style="19" customWidth="1"/>
    <col min="4871" max="4871" width="9" style="19" customWidth="1"/>
    <col min="4872" max="4872" width="13.77734375" style="19" customWidth="1"/>
    <col min="4873" max="4873" width="15.77734375" style="19" customWidth="1"/>
    <col min="4874" max="4874" width="14.44140625" style="19" customWidth="1"/>
    <col min="4875" max="4875" width="13.77734375" style="19" customWidth="1"/>
    <col min="4876" max="5120" width="8.88671875" style="19"/>
    <col min="5121" max="5121" width="7.88671875" style="19" customWidth="1"/>
    <col min="5122" max="5124" width="14.21875" style="19" customWidth="1"/>
    <col min="5125" max="5125" width="12.33203125" style="19" customWidth="1"/>
    <col min="5126" max="5126" width="11.109375" style="19" customWidth="1"/>
    <col min="5127" max="5127" width="9" style="19" customWidth="1"/>
    <col min="5128" max="5128" width="13.77734375" style="19" customWidth="1"/>
    <col min="5129" max="5129" width="15.77734375" style="19" customWidth="1"/>
    <col min="5130" max="5130" width="14.44140625" style="19" customWidth="1"/>
    <col min="5131" max="5131" width="13.77734375" style="19" customWidth="1"/>
    <col min="5132" max="5376" width="8.88671875" style="19"/>
    <col min="5377" max="5377" width="7.88671875" style="19" customWidth="1"/>
    <col min="5378" max="5380" width="14.21875" style="19" customWidth="1"/>
    <col min="5381" max="5381" width="12.33203125" style="19" customWidth="1"/>
    <col min="5382" max="5382" width="11.109375" style="19" customWidth="1"/>
    <col min="5383" max="5383" width="9" style="19" customWidth="1"/>
    <col min="5384" max="5384" width="13.77734375" style="19" customWidth="1"/>
    <col min="5385" max="5385" width="15.77734375" style="19" customWidth="1"/>
    <col min="5386" max="5386" width="14.44140625" style="19" customWidth="1"/>
    <col min="5387" max="5387" width="13.77734375" style="19" customWidth="1"/>
    <col min="5388" max="5632" width="8.88671875" style="19"/>
    <col min="5633" max="5633" width="7.88671875" style="19" customWidth="1"/>
    <col min="5634" max="5636" width="14.21875" style="19" customWidth="1"/>
    <col min="5637" max="5637" width="12.33203125" style="19" customWidth="1"/>
    <col min="5638" max="5638" width="11.109375" style="19" customWidth="1"/>
    <col min="5639" max="5639" width="9" style="19" customWidth="1"/>
    <col min="5640" max="5640" width="13.77734375" style="19" customWidth="1"/>
    <col min="5641" max="5641" width="15.77734375" style="19" customWidth="1"/>
    <col min="5642" max="5642" width="14.44140625" style="19" customWidth="1"/>
    <col min="5643" max="5643" width="13.77734375" style="19" customWidth="1"/>
    <col min="5644" max="5888" width="8.88671875" style="19"/>
    <col min="5889" max="5889" width="7.88671875" style="19" customWidth="1"/>
    <col min="5890" max="5892" width="14.21875" style="19" customWidth="1"/>
    <col min="5893" max="5893" width="12.33203125" style="19" customWidth="1"/>
    <col min="5894" max="5894" width="11.109375" style="19" customWidth="1"/>
    <col min="5895" max="5895" width="9" style="19" customWidth="1"/>
    <col min="5896" max="5896" width="13.77734375" style="19" customWidth="1"/>
    <col min="5897" max="5897" width="15.77734375" style="19" customWidth="1"/>
    <col min="5898" max="5898" width="14.44140625" style="19" customWidth="1"/>
    <col min="5899" max="5899" width="13.77734375" style="19" customWidth="1"/>
    <col min="5900" max="6144" width="8.88671875" style="19"/>
    <col min="6145" max="6145" width="7.88671875" style="19" customWidth="1"/>
    <col min="6146" max="6148" width="14.21875" style="19" customWidth="1"/>
    <col min="6149" max="6149" width="12.33203125" style="19" customWidth="1"/>
    <col min="6150" max="6150" width="11.109375" style="19" customWidth="1"/>
    <col min="6151" max="6151" width="9" style="19" customWidth="1"/>
    <col min="6152" max="6152" width="13.77734375" style="19" customWidth="1"/>
    <col min="6153" max="6153" width="15.77734375" style="19" customWidth="1"/>
    <col min="6154" max="6154" width="14.44140625" style="19" customWidth="1"/>
    <col min="6155" max="6155" width="13.77734375" style="19" customWidth="1"/>
    <col min="6156" max="6400" width="8.88671875" style="19"/>
    <col min="6401" max="6401" width="7.88671875" style="19" customWidth="1"/>
    <col min="6402" max="6404" width="14.21875" style="19" customWidth="1"/>
    <col min="6405" max="6405" width="12.33203125" style="19" customWidth="1"/>
    <col min="6406" max="6406" width="11.109375" style="19" customWidth="1"/>
    <col min="6407" max="6407" width="9" style="19" customWidth="1"/>
    <col min="6408" max="6408" width="13.77734375" style="19" customWidth="1"/>
    <col min="6409" max="6409" width="15.77734375" style="19" customWidth="1"/>
    <col min="6410" max="6410" width="14.44140625" style="19" customWidth="1"/>
    <col min="6411" max="6411" width="13.77734375" style="19" customWidth="1"/>
    <col min="6412" max="6656" width="8.88671875" style="19"/>
    <col min="6657" max="6657" width="7.88671875" style="19" customWidth="1"/>
    <col min="6658" max="6660" width="14.21875" style="19" customWidth="1"/>
    <col min="6661" max="6661" width="12.33203125" style="19" customWidth="1"/>
    <col min="6662" max="6662" width="11.109375" style="19" customWidth="1"/>
    <col min="6663" max="6663" width="9" style="19" customWidth="1"/>
    <col min="6664" max="6664" width="13.77734375" style="19" customWidth="1"/>
    <col min="6665" max="6665" width="15.77734375" style="19" customWidth="1"/>
    <col min="6666" max="6666" width="14.44140625" style="19" customWidth="1"/>
    <col min="6667" max="6667" width="13.77734375" style="19" customWidth="1"/>
    <col min="6668" max="6912" width="8.88671875" style="19"/>
    <col min="6913" max="6913" width="7.88671875" style="19" customWidth="1"/>
    <col min="6914" max="6916" width="14.21875" style="19" customWidth="1"/>
    <col min="6917" max="6917" width="12.33203125" style="19" customWidth="1"/>
    <col min="6918" max="6918" width="11.109375" style="19" customWidth="1"/>
    <col min="6919" max="6919" width="9" style="19" customWidth="1"/>
    <col min="6920" max="6920" width="13.77734375" style="19" customWidth="1"/>
    <col min="6921" max="6921" width="15.77734375" style="19" customWidth="1"/>
    <col min="6922" max="6922" width="14.44140625" style="19" customWidth="1"/>
    <col min="6923" max="6923" width="13.77734375" style="19" customWidth="1"/>
    <col min="6924" max="7168" width="8.88671875" style="19"/>
    <col min="7169" max="7169" width="7.88671875" style="19" customWidth="1"/>
    <col min="7170" max="7172" width="14.21875" style="19" customWidth="1"/>
    <col min="7173" max="7173" width="12.33203125" style="19" customWidth="1"/>
    <col min="7174" max="7174" width="11.109375" style="19" customWidth="1"/>
    <col min="7175" max="7175" width="9" style="19" customWidth="1"/>
    <col min="7176" max="7176" width="13.77734375" style="19" customWidth="1"/>
    <col min="7177" max="7177" width="15.77734375" style="19" customWidth="1"/>
    <col min="7178" max="7178" width="14.44140625" style="19" customWidth="1"/>
    <col min="7179" max="7179" width="13.77734375" style="19" customWidth="1"/>
    <col min="7180" max="7424" width="8.88671875" style="19"/>
    <col min="7425" max="7425" width="7.88671875" style="19" customWidth="1"/>
    <col min="7426" max="7428" width="14.21875" style="19" customWidth="1"/>
    <col min="7429" max="7429" width="12.33203125" style="19" customWidth="1"/>
    <col min="7430" max="7430" width="11.109375" style="19" customWidth="1"/>
    <col min="7431" max="7431" width="9" style="19" customWidth="1"/>
    <col min="7432" max="7432" width="13.77734375" style="19" customWidth="1"/>
    <col min="7433" max="7433" width="15.77734375" style="19" customWidth="1"/>
    <col min="7434" max="7434" width="14.44140625" style="19" customWidth="1"/>
    <col min="7435" max="7435" width="13.77734375" style="19" customWidth="1"/>
    <col min="7436" max="7680" width="8.88671875" style="19"/>
    <col min="7681" max="7681" width="7.88671875" style="19" customWidth="1"/>
    <col min="7682" max="7684" width="14.21875" style="19" customWidth="1"/>
    <col min="7685" max="7685" width="12.33203125" style="19" customWidth="1"/>
    <col min="7686" max="7686" width="11.109375" style="19" customWidth="1"/>
    <col min="7687" max="7687" width="9" style="19" customWidth="1"/>
    <col min="7688" max="7688" width="13.77734375" style="19" customWidth="1"/>
    <col min="7689" max="7689" width="15.77734375" style="19" customWidth="1"/>
    <col min="7690" max="7690" width="14.44140625" style="19" customWidth="1"/>
    <col min="7691" max="7691" width="13.77734375" style="19" customWidth="1"/>
    <col min="7692" max="7936" width="8.88671875" style="19"/>
    <col min="7937" max="7937" width="7.88671875" style="19" customWidth="1"/>
    <col min="7938" max="7940" width="14.21875" style="19" customWidth="1"/>
    <col min="7941" max="7941" width="12.33203125" style="19" customWidth="1"/>
    <col min="7942" max="7942" width="11.109375" style="19" customWidth="1"/>
    <col min="7943" max="7943" width="9" style="19" customWidth="1"/>
    <col min="7944" max="7944" width="13.77734375" style="19" customWidth="1"/>
    <col min="7945" max="7945" width="15.77734375" style="19" customWidth="1"/>
    <col min="7946" max="7946" width="14.44140625" style="19" customWidth="1"/>
    <col min="7947" max="7947" width="13.77734375" style="19" customWidth="1"/>
    <col min="7948" max="8192" width="8.88671875" style="19"/>
    <col min="8193" max="8193" width="7.88671875" style="19" customWidth="1"/>
    <col min="8194" max="8196" width="14.21875" style="19" customWidth="1"/>
    <col min="8197" max="8197" width="12.33203125" style="19" customWidth="1"/>
    <col min="8198" max="8198" width="11.109375" style="19" customWidth="1"/>
    <col min="8199" max="8199" width="9" style="19" customWidth="1"/>
    <col min="8200" max="8200" width="13.77734375" style="19" customWidth="1"/>
    <col min="8201" max="8201" width="15.77734375" style="19" customWidth="1"/>
    <col min="8202" max="8202" width="14.44140625" style="19" customWidth="1"/>
    <col min="8203" max="8203" width="13.77734375" style="19" customWidth="1"/>
    <col min="8204" max="8448" width="8.88671875" style="19"/>
    <col min="8449" max="8449" width="7.88671875" style="19" customWidth="1"/>
    <col min="8450" max="8452" width="14.21875" style="19" customWidth="1"/>
    <col min="8453" max="8453" width="12.33203125" style="19" customWidth="1"/>
    <col min="8454" max="8454" width="11.109375" style="19" customWidth="1"/>
    <col min="8455" max="8455" width="9" style="19" customWidth="1"/>
    <col min="8456" max="8456" width="13.77734375" style="19" customWidth="1"/>
    <col min="8457" max="8457" width="15.77734375" style="19" customWidth="1"/>
    <col min="8458" max="8458" width="14.44140625" style="19" customWidth="1"/>
    <col min="8459" max="8459" width="13.77734375" style="19" customWidth="1"/>
    <col min="8460" max="8704" width="8.88671875" style="19"/>
    <col min="8705" max="8705" width="7.88671875" style="19" customWidth="1"/>
    <col min="8706" max="8708" width="14.21875" style="19" customWidth="1"/>
    <col min="8709" max="8709" width="12.33203125" style="19" customWidth="1"/>
    <col min="8710" max="8710" width="11.109375" style="19" customWidth="1"/>
    <col min="8711" max="8711" width="9" style="19" customWidth="1"/>
    <col min="8712" max="8712" width="13.77734375" style="19" customWidth="1"/>
    <col min="8713" max="8713" width="15.77734375" style="19" customWidth="1"/>
    <col min="8714" max="8714" width="14.44140625" style="19" customWidth="1"/>
    <col min="8715" max="8715" width="13.77734375" style="19" customWidth="1"/>
    <col min="8716" max="8960" width="8.88671875" style="19"/>
    <col min="8961" max="8961" width="7.88671875" style="19" customWidth="1"/>
    <col min="8962" max="8964" width="14.21875" style="19" customWidth="1"/>
    <col min="8965" max="8965" width="12.33203125" style="19" customWidth="1"/>
    <col min="8966" max="8966" width="11.109375" style="19" customWidth="1"/>
    <col min="8967" max="8967" width="9" style="19" customWidth="1"/>
    <col min="8968" max="8968" width="13.77734375" style="19" customWidth="1"/>
    <col min="8969" max="8969" width="15.77734375" style="19" customWidth="1"/>
    <col min="8970" max="8970" width="14.44140625" style="19" customWidth="1"/>
    <col min="8971" max="8971" width="13.77734375" style="19" customWidth="1"/>
    <col min="8972" max="9216" width="8.88671875" style="19"/>
    <col min="9217" max="9217" width="7.88671875" style="19" customWidth="1"/>
    <col min="9218" max="9220" width="14.21875" style="19" customWidth="1"/>
    <col min="9221" max="9221" width="12.33203125" style="19" customWidth="1"/>
    <col min="9222" max="9222" width="11.109375" style="19" customWidth="1"/>
    <col min="9223" max="9223" width="9" style="19" customWidth="1"/>
    <col min="9224" max="9224" width="13.77734375" style="19" customWidth="1"/>
    <col min="9225" max="9225" width="15.77734375" style="19" customWidth="1"/>
    <col min="9226" max="9226" width="14.44140625" style="19" customWidth="1"/>
    <col min="9227" max="9227" width="13.77734375" style="19" customWidth="1"/>
    <col min="9228" max="9472" width="8.88671875" style="19"/>
    <col min="9473" max="9473" width="7.88671875" style="19" customWidth="1"/>
    <col min="9474" max="9476" width="14.21875" style="19" customWidth="1"/>
    <col min="9477" max="9477" width="12.33203125" style="19" customWidth="1"/>
    <col min="9478" max="9478" width="11.109375" style="19" customWidth="1"/>
    <col min="9479" max="9479" width="9" style="19" customWidth="1"/>
    <col min="9480" max="9480" width="13.77734375" style="19" customWidth="1"/>
    <col min="9481" max="9481" width="15.77734375" style="19" customWidth="1"/>
    <col min="9482" max="9482" width="14.44140625" style="19" customWidth="1"/>
    <col min="9483" max="9483" width="13.77734375" style="19" customWidth="1"/>
    <col min="9484" max="9728" width="8.88671875" style="19"/>
    <col min="9729" max="9729" width="7.88671875" style="19" customWidth="1"/>
    <col min="9730" max="9732" width="14.21875" style="19" customWidth="1"/>
    <col min="9733" max="9733" width="12.33203125" style="19" customWidth="1"/>
    <col min="9734" max="9734" width="11.109375" style="19" customWidth="1"/>
    <col min="9735" max="9735" width="9" style="19" customWidth="1"/>
    <col min="9736" max="9736" width="13.77734375" style="19" customWidth="1"/>
    <col min="9737" max="9737" width="15.77734375" style="19" customWidth="1"/>
    <col min="9738" max="9738" width="14.44140625" style="19" customWidth="1"/>
    <col min="9739" max="9739" width="13.77734375" style="19" customWidth="1"/>
    <col min="9740" max="9984" width="8.88671875" style="19"/>
    <col min="9985" max="9985" width="7.88671875" style="19" customWidth="1"/>
    <col min="9986" max="9988" width="14.21875" style="19" customWidth="1"/>
    <col min="9989" max="9989" width="12.33203125" style="19" customWidth="1"/>
    <col min="9990" max="9990" width="11.109375" style="19" customWidth="1"/>
    <col min="9991" max="9991" width="9" style="19" customWidth="1"/>
    <col min="9992" max="9992" width="13.77734375" style="19" customWidth="1"/>
    <col min="9993" max="9993" width="15.77734375" style="19" customWidth="1"/>
    <col min="9994" max="9994" width="14.44140625" style="19" customWidth="1"/>
    <col min="9995" max="9995" width="13.77734375" style="19" customWidth="1"/>
    <col min="9996" max="10240" width="8.88671875" style="19"/>
    <col min="10241" max="10241" width="7.88671875" style="19" customWidth="1"/>
    <col min="10242" max="10244" width="14.21875" style="19" customWidth="1"/>
    <col min="10245" max="10245" width="12.33203125" style="19" customWidth="1"/>
    <col min="10246" max="10246" width="11.109375" style="19" customWidth="1"/>
    <col min="10247" max="10247" width="9" style="19" customWidth="1"/>
    <col min="10248" max="10248" width="13.77734375" style="19" customWidth="1"/>
    <col min="10249" max="10249" width="15.77734375" style="19" customWidth="1"/>
    <col min="10250" max="10250" width="14.44140625" style="19" customWidth="1"/>
    <col min="10251" max="10251" width="13.77734375" style="19" customWidth="1"/>
    <col min="10252" max="10496" width="8.88671875" style="19"/>
    <col min="10497" max="10497" width="7.88671875" style="19" customWidth="1"/>
    <col min="10498" max="10500" width="14.21875" style="19" customWidth="1"/>
    <col min="10501" max="10501" width="12.33203125" style="19" customWidth="1"/>
    <col min="10502" max="10502" width="11.109375" style="19" customWidth="1"/>
    <col min="10503" max="10503" width="9" style="19" customWidth="1"/>
    <col min="10504" max="10504" width="13.77734375" style="19" customWidth="1"/>
    <col min="10505" max="10505" width="15.77734375" style="19" customWidth="1"/>
    <col min="10506" max="10506" width="14.44140625" style="19" customWidth="1"/>
    <col min="10507" max="10507" width="13.77734375" style="19" customWidth="1"/>
    <col min="10508" max="10752" width="8.88671875" style="19"/>
    <col min="10753" max="10753" width="7.88671875" style="19" customWidth="1"/>
    <col min="10754" max="10756" width="14.21875" style="19" customWidth="1"/>
    <col min="10757" max="10757" width="12.33203125" style="19" customWidth="1"/>
    <col min="10758" max="10758" width="11.109375" style="19" customWidth="1"/>
    <col min="10759" max="10759" width="9" style="19" customWidth="1"/>
    <col min="10760" max="10760" width="13.77734375" style="19" customWidth="1"/>
    <col min="10761" max="10761" width="15.77734375" style="19" customWidth="1"/>
    <col min="10762" max="10762" width="14.44140625" style="19" customWidth="1"/>
    <col min="10763" max="10763" width="13.77734375" style="19" customWidth="1"/>
    <col min="10764" max="11008" width="8.88671875" style="19"/>
    <col min="11009" max="11009" width="7.88671875" style="19" customWidth="1"/>
    <col min="11010" max="11012" width="14.21875" style="19" customWidth="1"/>
    <col min="11013" max="11013" width="12.33203125" style="19" customWidth="1"/>
    <col min="11014" max="11014" width="11.109375" style="19" customWidth="1"/>
    <col min="11015" max="11015" width="9" style="19" customWidth="1"/>
    <col min="11016" max="11016" width="13.77734375" style="19" customWidth="1"/>
    <col min="11017" max="11017" width="15.77734375" style="19" customWidth="1"/>
    <col min="11018" max="11018" width="14.44140625" style="19" customWidth="1"/>
    <col min="11019" max="11019" width="13.77734375" style="19" customWidth="1"/>
    <col min="11020" max="11264" width="8.88671875" style="19"/>
    <col min="11265" max="11265" width="7.88671875" style="19" customWidth="1"/>
    <col min="11266" max="11268" width="14.21875" style="19" customWidth="1"/>
    <col min="11269" max="11269" width="12.33203125" style="19" customWidth="1"/>
    <col min="11270" max="11270" width="11.109375" style="19" customWidth="1"/>
    <col min="11271" max="11271" width="9" style="19" customWidth="1"/>
    <col min="11272" max="11272" width="13.77734375" style="19" customWidth="1"/>
    <col min="11273" max="11273" width="15.77734375" style="19" customWidth="1"/>
    <col min="11274" max="11274" width="14.44140625" style="19" customWidth="1"/>
    <col min="11275" max="11275" width="13.77734375" style="19" customWidth="1"/>
    <col min="11276" max="11520" width="8.88671875" style="19"/>
    <col min="11521" max="11521" width="7.88671875" style="19" customWidth="1"/>
    <col min="11522" max="11524" width="14.21875" style="19" customWidth="1"/>
    <col min="11525" max="11525" width="12.33203125" style="19" customWidth="1"/>
    <col min="11526" max="11526" width="11.109375" style="19" customWidth="1"/>
    <col min="11527" max="11527" width="9" style="19" customWidth="1"/>
    <col min="11528" max="11528" width="13.77734375" style="19" customWidth="1"/>
    <col min="11529" max="11529" width="15.77734375" style="19" customWidth="1"/>
    <col min="11530" max="11530" width="14.44140625" style="19" customWidth="1"/>
    <col min="11531" max="11531" width="13.77734375" style="19" customWidth="1"/>
    <col min="11532" max="11776" width="8.88671875" style="19"/>
    <col min="11777" max="11777" width="7.88671875" style="19" customWidth="1"/>
    <col min="11778" max="11780" width="14.21875" style="19" customWidth="1"/>
    <col min="11781" max="11781" width="12.33203125" style="19" customWidth="1"/>
    <col min="11782" max="11782" width="11.109375" style="19" customWidth="1"/>
    <col min="11783" max="11783" width="9" style="19" customWidth="1"/>
    <col min="11784" max="11784" width="13.77734375" style="19" customWidth="1"/>
    <col min="11785" max="11785" width="15.77734375" style="19" customWidth="1"/>
    <col min="11786" max="11786" width="14.44140625" style="19" customWidth="1"/>
    <col min="11787" max="11787" width="13.77734375" style="19" customWidth="1"/>
    <col min="11788" max="12032" width="8.88671875" style="19"/>
    <col min="12033" max="12033" width="7.88671875" style="19" customWidth="1"/>
    <col min="12034" max="12036" width="14.21875" style="19" customWidth="1"/>
    <col min="12037" max="12037" width="12.33203125" style="19" customWidth="1"/>
    <col min="12038" max="12038" width="11.109375" style="19" customWidth="1"/>
    <col min="12039" max="12039" width="9" style="19" customWidth="1"/>
    <col min="12040" max="12040" width="13.77734375" style="19" customWidth="1"/>
    <col min="12041" max="12041" width="15.77734375" style="19" customWidth="1"/>
    <col min="12042" max="12042" width="14.44140625" style="19" customWidth="1"/>
    <col min="12043" max="12043" width="13.77734375" style="19" customWidth="1"/>
    <col min="12044" max="12288" width="8.88671875" style="19"/>
    <col min="12289" max="12289" width="7.88671875" style="19" customWidth="1"/>
    <col min="12290" max="12292" width="14.21875" style="19" customWidth="1"/>
    <col min="12293" max="12293" width="12.33203125" style="19" customWidth="1"/>
    <col min="12294" max="12294" width="11.109375" style="19" customWidth="1"/>
    <col min="12295" max="12295" width="9" style="19" customWidth="1"/>
    <col min="12296" max="12296" width="13.77734375" style="19" customWidth="1"/>
    <col min="12297" max="12297" width="15.77734375" style="19" customWidth="1"/>
    <col min="12298" max="12298" width="14.44140625" style="19" customWidth="1"/>
    <col min="12299" max="12299" width="13.77734375" style="19" customWidth="1"/>
    <col min="12300" max="12544" width="8.88671875" style="19"/>
    <col min="12545" max="12545" width="7.88671875" style="19" customWidth="1"/>
    <col min="12546" max="12548" width="14.21875" style="19" customWidth="1"/>
    <col min="12549" max="12549" width="12.33203125" style="19" customWidth="1"/>
    <col min="12550" max="12550" width="11.109375" style="19" customWidth="1"/>
    <col min="12551" max="12551" width="9" style="19" customWidth="1"/>
    <col min="12552" max="12552" width="13.77734375" style="19" customWidth="1"/>
    <col min="12553" max="12553" width="15.77734375" style="19" customWidth="1"/>
    <col min="12554" max="12554" width="14.44140625" style="19" customWidth="1"/>
    <col min="12555" max="12555" width="13.77734375" style="19" customWidth="1"/>
    <col min="12556" max="12800" width="8.88671875" style="19"/>
    <col min="12801" max="12801" width="7.88671875" style="19" customWidth="1"/>
    <col min="12802" max="12804" width="14.21875" style="19" customWidth="1"/>
    <col min="12805" max="12805" width="12.33203125" style="19" customWidth="1"/>
    <col min="12806" max="12806" width="11.109375" style="19" customWidth="1"/>
    <col min="12807" max="12807" width="9" style="19" customWidth="1"/>
    <col min="12808" max="12808" width="13.77734375" style="19" customWidth="1"/>
    <col min="12809" max="12809" width="15.77734375" style="19" customWidth="1"/>
    <col min="12810" max="12810" width="14.44140625" style="19" customWidth="1"/>
    <col min="12811" max="12811" width="13.77734375" style="19" customWidth="1"/>
    <col min="12812" max="13056" width="8.88671875" style="19"/>
    <col min="13057" max="13057" width="7.88671875" style="19" customWidth="1"/>
    <col min="13058" max="13060" width="14.21875" style="19" customWidth="1"/>
    <col min="13061" max="13061" width="12.33203125" style="19" customWidth="1"/>
    <col min="13062" max="13062" width="11.109375" style="19" customWidth="1"/>
    <col min="13063" max="13063" width="9" style="19" customWidth="1"/>
    <col min="13064" max="13064" width="13.77734375" style="19" customWidth="1"/>
    <col min="13065" max="13065" width="15.77734375" style="19" customWidth="1"/>
    <col min="13066" max="13066" width="14.44140625" style="19" customWidth="1"/>
    <col min="13067" max="13067" width="13.77734375" style="19" customWidth="1"/>
    <col min="13068" max="13312" width="8.88671875" style="19"/>
    <col min="13313" max="13313" width="7.88671875" style="19" customWidth="1"/>
    <col min="13314" max="13316" width="14.21875" style="19" customWidth="1"/>
    <col min="13317" max="13317" width="12.33203125" style="19" customWidth="1"/>
    <col min="13318" max="13318" width="11.109375" style="19" customWidth="1"/>
    <col min="13319" max="13319" width="9" style="19" customWidth="1"/>
    <col min="13320" max="13320" width="13.77734375" style="19" customWidth="1"/>
    <col min="13321" max="13321" width="15.77734375" style="19" customWidth="1"/>
    <col min="13322" max="13322" width="14.44140625" style="19" customWidth="1"/>
    <col min="13323" max="13323" width="13.77734375" style="19" customWidth="1"/>
    <col min="13324" max="13568" width="8.88671875" style="19"/>
    <col min="13569" max="13569" width="7.88671875" style="19" customWidth="1"/>
    <col min="13570" max="13572" width="14.21875" style="19" customWidth="1"/>
    <col min="13573" max="13573" width="12.33203125" style="19" customWidth="1"/>
    <col min="13574" max="13574" width="11.109375" style="19" customWidth="1"/>
    <col min="13575" max="13575" width="9" style="19" customWidth="1"/>
    <col min="13576" max="13576" width="13.77734375" style="19" customWidth="1"/>
    <col min="13577" max="13577" width="15.77734375" style="19" customWidth="1"/>
    <col min="13578" max="13578" width="14.44140625" style="19" customWidth="1"/>
    <col min="13579" max="13579" width="13.77734375" style="19" customWidth="1"/>
    <col min="13580" max="13824" width="8.88671875" style="19"/>
    <col min="13825" max="13825" width="7.88671875" style="19" customWidth="1"/>
    <col min="13826" max="13828" width="14.21875" style="19" customWidth="1"/>
    <col min="13829" max="13829" width="12.33203125" style="19" customWidth="1"/>
    <col min="13830" max="13830" width="11.109375" style="19" customWidth="1"/>
    <col min="13831" max="13831" width="9" style="19" customWidth="1"/>
    <col min="13832" max="13832" width="13.77734375" style="19" customWidth="1"/>
    <col min="13833" max="13833" width="15.77734375" style="19" customWidth="1"/>
    <col min="13834" max="13834" width="14.44140625" style="19" customWidth="1"/>
    <col min="13835" max="13835" width="13.77734375" style="19" customWidth="1"/>
    <col min="13836" max="14080" width="8.88671875" style="19"/>
    <col min="14081" max="14081" width="7.88671875" style="19" customWidth="1"/>
    <col min="14082" max="14084" width="14.21875" style="19" customWidth="1"/>
    <col min="14085" max="14085" width="12.33203125" style="19" customWidth="1"/>
    <col min="14086" max="14086" width="11.109375" style="19" customWidth="1"/>
    <col min="14087" max="14087" width="9" style="19" customWidth="1"/>
    <col min="14088" max="14088" width="13.77734375" style="19" customWidth="1"/>
    <col min="14089" max="14089" width="15.77734375" style="19" customWidth="1"/>
    <col min="14090" max="14090" width="14.44140625" style="19" customWidth="1"/>
    <col min="14091" max="14091" width="13.77734375" style="19" customWidth="1"/>
    <col min="14092" max="14336" width="8.88671875" style="19"/>
    <col min="14337" max="14337" width="7.88671875" style="19" customWidth="1"/>
    <col min="14338" max="14340" width="14.21875" style="19" customWidth="1"/>
    <col min="14341" max="14341" width="12.33203125" style="19" customWidth="1"/>
    <col min="14342" max="14342" width="11.109375" style="19" customWidth="1"/>
    <col min="14343" max="14343" width="9" style="19" customWidth="1"/>
    <col min="14344" max="14344" width="13.77734375" style="19" customWidth="1"/>
    <col min="14345" max="14345" width="15.77734375" style="19" customWidth="1"/>
    <col min="14346" max="14346" width="14.44140625" style="19" customWidth="1"/>
    <col min="14347" max="14347" width="13.77734375" style="19" customWidth="1"/>
    <col min="14348" max="14592" width="8.88671875" style="19"/>
    <col min="14593" max="14593" width="7.88671875" style="19" customWidth="1"/>
    <col min="14594" max="14596" width="14.21875" style="19" customWidth="1"/>
    <col min="14597" max="14597" width="12.33203125" style="19" customWidth="1"/>
    <col min="14598" max="14598" width="11.109375" style="19" customWidth="1"/>
    <col min="14599" max="14599" width="9" style="19" customWidth="1"/>
    <col min="14600" max="14600" width="13.77734375" style="19" customWidth="1"/>
    <col min="14601" max="14601" width="15.77734375" style="19" customWidth="1"/>
    <col min="14602" max="14602" width="14.44140625" style="19" customWidth="1"/>
    <col min="14603" max="14603" width="13.77734375" style="19" customWidth="1"/>
    <col min="14604" max="14848" width="8.88671875" style="19"/>
    <col min="14849" max="14849" width="7.88671875" style="19" customWidth="1"/>
    <col min="14850" max="14852" width="14.21875" style="19" customWidth="1"/>
    <col min="14853" max="14853" width="12.33203125" style="19" customWidth="1"/>
    <col min="14854" max="14854" width="11.109375" style="19" customWidth="1"/>
    <col min="14855" max="14855" width="9" style="19" customWidth="1"/>
    <col min="14856" max="14856" width="13.77734375" style="19" customWidth="1"/>
    <col min="14857" max="14857" width="15.77734375" style="19" customWidth="1"/>
    <col min="14858" max="14858" width="14.44140625" style="19" customWidth="1"/>
    <col min="14859" max="14859" width="13.77734375" style="19" customWidth="1"/>
    <col min="14860" max="15104" width="8.88671875" style="19"/>
    <col min="15105" max="15105" width="7.88671875" style="19" customWidth="1"/>
    <col min="15106" max="15108" width="14.21875" style="19" customWidth="1"/>
    <col min="15109" max="15109" width="12.33203125" style="19" customWidth="1"/>
    <col min="15110" max="15110" width="11.109375" style="19" customWidth="1"/>
    <col min="15111" max="15111" width="9" style="19" customWidth="1"/>
    <col min="15112" max="15112" width="13.77734375" style="19" customWidth="1"/>
    <col min="15113" max="15113" width="15.77734375" style="19" customWidth="1"/>
    <col min="15114" max="15114" width="14.44140625" style="19" customWidth="1"/>
    <col min="15115" max="15115" width="13.77734375" style="19" customWidth="1"/>
    <col min="15116" max="15360" width="8.88671875" style="19"/>
    <col min="15361" max="15361" width="7.88671875" style="19" customWidth="1"/>
    <col min="15362" max="15364" width="14.21875" style="19" customWidth="1"/>
    <col min="15365" max="15365" width="12.33203125" style="19" customWidth="1"/>
    <col min="15366" max="15366" width="11.109375" style="19" customWidth="1"/>
    <col min="15367" max="15367" width="9" style="19" customWidth="1"/>
    <col min="15368" max="15368" width="13.77734375" style="19" customWidth="1"/>
    <col min="15369" max="15369" width="15.77734375" style="19" customWidth="1"/>
    <col min="15370" max="15370" width="14.44140625" style="19" customWidth="1"/>
    <col min="15371" max="15371" width="13.77734375" style="19" customWidth="1"/>
    <col min="15372" max="15616" width="8.88671875" style="19"/>
    <col min="15617" max="15617" width="7.88671875" style="19" customWidth="1"/>
    <col min="15618" max="15620" width="14.21875" style="19" customWidth="1"/>
    <col min="15621" max="15621" width="12.33203125" style="19" customWidth="1"/>
    <col min="15622" max="15622" width="11.109375" style="19" customWidth="1"/>
    <col min="15623" max="15623" width="9" style="19" customWidth="1"/>
    <col min="15624" max="15624" width="13.77734375" style="19" customWidth="1"/>
    <col min="15625" max="15625" width="15.77734375" style="19" customWidth="1"/>
    <col min="15626" max="15626" width="14.44140625" style="19" customWidth="1"/>
    <col min="15627" max="15627" width="13.77734375" style="19" customWidth="1"/>
    <col min="15628" max="15872" width="8.88671875" style="19"/>
    <col min="15873" max="15873" width="7.88671875" style="19" customWidth="1"/>
    <col min="15874" max="15876" width="14.21875" style="19" customWidth="1"/>
    <col min="15877" max="15877" width="12.33203125" style="19" customWidth="1"/>
    <col min="15878" max="15878" width="11.109375" style="19" customWidth="1"/>
    <col min="15879" max="15879" width="9" style="19" customWidth="1"/>
    <col min="15880" max="15880" width="13.77734375" style="19" customWidth="1"/>
    <col min="15881" max="15881" width="15.77734375" style="19" customWidth="1"/>
    <col min="15882" max="15882" width="14.44140625" style="19" customWidth="1"/>
    <col min="15883" max="15883" width="13.77734375" style="19" customWidth="1"/>
    <col min="15884" max="16128" width="8.88671875" style="19"/>
    <col min="16129" max="16129" width="7.88671875" style="19" customWidth="1"/>
    <col min="16130" max="16132" width="14.21875" style="19" customWidth="1"/>
    <col min="16133" max="16133" width="12.33203125" style="19" customWidth="1"/>
    <col min="16134" max="16134" width="11.109375" style="19" customWidth="1"/>
    <col min="16135" max="16135" width="9" style="19" customWidth="1"/>
    <col min="16136" max="16136" width="13.77734375" style="19" customWidth="1"/>
    <col min="16137" max="16137" width="15.77734375" style="19" customWidth="1"/>
    <col min="16138" max="16138" width="14.44140625" style="19" customWidth="1"/>
    <col min="16139" max="16139" width="13.77734375" style="19" customWidth="1"/>
    <col min="16140" max="16384" width="8.88671875" style="19"/>
  </cols>
  <sheetData>
    <row r="1" spans="1:21" ht="27.6" customHeight="1" x14ac:dyDescent="0.25">
      <c r="A1" s="53" t="s">
        <v>53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3" spans="1:21" ht="39.6" x14ac:dyDescent="0.25">
      <c r="A3" s="20"/>
      <c r="B3" s="20" t="s">
        <v>9</v>
      </c>
      <c r="C3" s="21" t="s">
        <v>10</v>
      </c>
      <c r="D3" s="20" t="s">
        <v>11</v>
      </c>
      <c r="E3" s="54" t="s">
        <v>12</v>
      </c>
      <c r="F3" s="54"/>
      <c r="G3" s="54" t="s">
        <v>13</v>
      </c>
      <c r="H3" s="54"/>
      <c r="I3" s="20" t="s">
        <v>14</v>
      </c>
      <c r="J3" s="20" t="s">
        <v>15</v>
      </c>
      <c r="K3" s="20" t="s">
        <v>16</v>
      </c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1" x14ac:dyDescent="0.25">
      <c r="A4" s="20"/>
      <c r="B4" s="20"/>
      <c r="C4" s="20" t="s">
        <v>17</v>
      </c>
      <c r="D4" s="20" t="s">
        <v>18</v>
      </c>
      <c r="E4" s="20" t="s">
        <v>17</v>
      </c>
      <c r="F4" s="20" t="s">
        <v>18</v>
      </c>
      <c r="G4" s="20" t="s">
        <v>17</v>
      </c>
      <c r="H4" s="20" t="s">
        <v>18</v>
      </c>
      <c r="I4" s="20"/>
      <c r="J4" s="20"/>
      <c r="K4" s="20"/>
      <c r="L4" s="22"/>
      <c r="M4" s="22"/>
      <c r="N4" s="22"/>
      <c r="O4" s="22"/>
      <c r="P4" s="22"/>
      <c r="Q4" s="22"/>
      <c r="R4" s="22"/>
      <c r="S4" s="22"/>
      <c r="T4" s="22"/>
      <c r="U4" s="22"/>
    </row>
    <row r="5" spans="1:21" ht="17.399999999999999" customHeight="1" x14ac:dyDescent="0.25">
      <c r="A5" s="55" t="s">
        <v>19</v>
      </c>
      <c r="B5" s="55"/>
      <c r="C5" s="55"/>
      <c r="D5" s="55"/>
      <c r="E5" s="55"/>
      <c r="F5" s="55"/>
      <c r="G5" s="55"/>
      <c r="H5" s="55"/>
      <c r="I5" s="55"/>
      <c r="J5" s="55"/>
      <c r="K5" s="55"/>
    </row>
    <row r="6" spans="1:21" ht="14.4" x14ac:dyDescent="0.3">
      <c r="A6" s="23" t="s">
        <v>20</v>
      </c>
      <c r="B6" s="24">
        <v>9700</v>
      </c>
      <c r="C6" s="23">
        <v>1</v>
      </c>
      <c r="D6" s="24">
        <f>B6*C6</f>
        <v>9700</v>
      </c>
      <c r="E6" s="25">
        <v>1</v>
      </c>
      <c r="F6" s="24">
        <f>D6*E6</f>
        <v>9700</v>
      </c>
      <c r="G6" s="25">
        <v>0.08</v>
      </c>
      <c r="H6" s="24">
        <f>D6*G6</f>
        <v>776</v>
      </c>
      <c r="I6" s="24">
        <f>(D6+F6+H6)*30%</f>
        <v>6052.8</v>
      </c>
      <c r="J6" s="24">
        <f>(D6+F6+H6)*30%</f>
        <v>6052.8</v>
      </c>
      <c r="K6" s="24">
        <f>D6+F6+H6+I6+J6</f>
        <v>32281.599999999999</v>
      </c>
    </row>
    <row r="7" spans="1:21" ht="14.4" x14ac:dyDescent="0.3">
      <c r="A7" s="23" t="s">
        <v>21</v>
      </c>
      <c r="B7" s="24">
        <v>10400</v>
      </c>
      <c r="C7" s="23">
        <v>1</v>
      </c>
      <c r="D7" s="24">
        <f>B7*C7</f>
        <v>10400</v>
      </c>
      <c r="E7" s="25">
        <v>1</v>
      </c>
      <c r="F7" s="24">
        <f>D7*E7</f>
        <v>10400</v>
      </c>
      <c r="G7" s="25">
        <v>0.08</v>
      </c>
      <c r="H7" s="24">
        <f>D7*G7</f>
        <v>832</v>
      </c>
      <c r="I7" s="24">
        <f t="shared" ref="I7:I16" si="0">(D7+F7+H7)*30%</f>
        <v>6489.5999999999995</v>
      </c>
      <c r="J7" s="24">
        <f t="shared" ref="J7:J16" si="1">(D7+F7+H7)*30%</f>
        <v>6489.5999999999995</v>
      </c>
      <c r="K7" s="24">
        <f t="shared" ref="K7:K16" si="2">D7+F7+H7+I7+J7</f>
        <v>34611.199999999997</v>
      </c>
    </row>
    <row r="8" spans="1:21" x14ac:dyDescent="0.25">
      <c r="A8" s="52" t="s">
        <v>22</v>
      </c>
      <c r="B8" s="52"/>
      <c r="C8" s="52"/>
      <c r="D8" s="52"/>
      <c r="E8" s="52"/>
      <c r="F8" s="52"/>
      <c r="G8" s="52"/>
      <c r="H8" s="52"/>
      <c r="I8" s="52"/>
      <c r="J8" s="52"/>
      <c r="K8" s="52"/>
    </row>
    <row r="9" spans="1:21" ht="14.4" x14ac:dyDescent="0.3">
      <c r="A9" s="23" t="s">
        <v>20</v>
      </c>
      <c r="B9" s="24">
        <v>9700</v>
      </c>
      <c r="C9" s="23">
        <v>1.2</v>
      </c>
      <c r="D9" s="24">
        <f>B9*C9</f>
        <v>11640</v>
      </c>
      <c r="E9" s="25">
        <v>1</v>
      </c>
      <c r="F9" s="24">
        <f>D9*E9</f>
        <v>11640</v>
      </c>
      <c r="G9" s="25">
        <v>0.13</v>
      </c>
      <c r="H9" s="24">
        <f>D9*G9</f>
        <v>1513.2</v>
      </c>
      <c r="I9" s="24">
        <f t="shared" si="0"/>
        <v>7437.96</v>
      </c>
      <c r="J9" s="24">
        <f t="shared" si="1"/>
        <v>7437.96</v>
      </c>
      <c r="K9" s="24">
        <f t="shared" si="2"/>
        <v>39669.120000000003</v>
      </c>
    </row>
    <row r="10" spans="1:21" ht="14.4" x14ac:dyDescent="0.3">
      <c r="A10" s="23" t="s">
        <v>21</v>
      </c>
      <c r="B10" s="24">
        <v>10400</v>
      </c>
      <c r="C10" s="23">
        <v>1.2</v>
      </c>
      <c r="D10" s="24">
        <f>B10*C10</f>
        <v>12480</v>
      </c>
      <c r="E10" s="25">
        <v>1</v>
      </c>
      <c r="F10" s="24">
        <f>D10*E10</f>
        <v>12480</v>
      </c>
      <c r="G10" s="25">
        <v>0.13</v>
      </c>
      <c r="H10" s="24">
        <f>D10*G10</f>
        <v>1622.4</v>
      </c>
      <c r="I10" s="24">
        <f t="shared" si="0"/>
        <v>7974.72</v>
      </c>
      <c r="J10" s="24">
        <f t="shared" si="1"/>
        <v>7974.72</v>
      </c>
      <c r="K10" s="24">
        <f t="shared" si="2"/>
        <v>42531.840000000004</v>
      </c>
    </row>
    <row r="11" spans="1:21" x14ac:dyDescent="0.25">
      <c r="A11" s="52" t="s">
        <v>23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</row>
    <row r="12" spans="1:21" ht="14.4" x14ac:dyDescent="0.3">
      <c r="A12" s="23" t="s">
        <v>20</v>
      </c>
      <c r="B12" s="24">
        <v>9700</v>
      </c>
      <c r="C12" s="23">
        <v>1.2</v>
      </c>
      <c r="D12" s="24">
        <f>B12*C12</f>
        <v>11640</v>
      </c>
      <c r="E12" s="25">
        <v>1</v>
      </c>
      <c r="F12" s="24">
        <f>D12*E12</f>
        <v>11640</v>
      </c>
      <c r="G12" s="25">
        <v>0.2</v>
      </c>
      <c r="H12" s="24">
        <f>D12*G12</f>
        <v>2328</v>
      </c>
      <c r="I12" s="24">
        <f>(D12+F12+H12)*30%</f>
        <v>7682.4</v>
      </c>
      <c r="J12" s="24">
        <f>(D12+F12+H12)*30%</f>
        <v>7682.4</v>
      </c>
      <c r="K12" s="24">
        <f>D12+F12+H12+I12+J12</f>
        <v>40972.800000000003</v>
      </c>
    </row>
    <row r="13" spans="1:21" ht="14.4" x14ac:dyDescent="0.3">
      <c r="A13" s="23" t="s">
        <v>21</v>
      </c>
      <c r="B13" s="24">
        <v>10400</v>
      </c>
      <c r="C13" s="23">
        <v>1.2</v>
      </c>
      <c r="D13" s="24">
        <f>B13*C13</f>
        <v>12480</v>
      </c>
      <c r="E13" s="25">
        <v>1</v>
      </c>
      <c r="F13" s="24">
        <f>D13*E13</f>
        <v>12480</v>
      </c>
      <c r="G13" s="25">
        <v>0.2</v>
      </c>
      <c r="H13" s="24">
        <f>D13*G13</f>
        <v>2496</v>
      </c>
      <c r="I13" s="24">
        <f>(D13+F13+H13)*30%</f>
        <v>8236.7999999999993</v>
      </c>
      <c r="J13" s="24">
        <f>(D13+F13+H13)*30%</f>
        <v>8236.7999999999993</v>
      </c>
      <c r="K13" s="24">
        <f>D13+F13+H13+I13+J13</f>
        <v>43929.600000000006</v>
      </c>
    </row>
    <row r="14" spans="1:21" x14ac:dyDescent="0.25">
      <c r="A14" s="52" t="s">
        <v>24</v>
      </c>
      <c r="B14" s="52"/>
      <c r="C14" s="52"/>
      <c r="D14" s="52"/>
      <c r="E14" s="52"/>
      <c r="F14" s="52"/>
      <c r="G14" s="52"/>
      <c r="H14" s="52"/>
      <c r="I14" s="52"/>
      <c r="J14" s="52"/>
      <c r="K14" s="52"/>
    </row>
    <row r="15" spans="1:21" ht="14.4" x14ac:dyDescent="0.3">
      <c r="A15" s="23" t="s">
        <v>20</v>
      </c>
      <c r="B15" s="24">
        <v>9700</v>
      </c>
      <c r="C15" s="23">
        <v>1.25</v>
      </c>
      <c r="D15" s="24">
        <f>B15*C15</f>
        <v>12125</v>
      </c>
      <c r="E15" s="25">
        <v>1</v>
      </c>
      <c r="F15" s="24">
        <f>D15*E15</f>
        <v>12125</v>
      </c>
      <c r="G15" s="25">
        <v>0.2</v>
      </c>
      <c r="H15" s="24">
        <f>D15*G15</f>
        <v>2425</v>
      </c>
      <c r="I15" s="24">
        <f t="shared" si="0"/>
        <v>8002.5</v>
      </c>
      <c r="J15" s="24">
        <f t="shared" si="1"/>
        <v>8002.5</v>
      </c>
      <c r="K15" s="24">
        <f t="shared" si="2"/>
        <v>42680</v>
      </c>
    </row>
    <row r="16" spans="1:21" ht="14.4" x14ac:dyDescent="0.3">
      <c r="A16" s="23" t="s">
        <v>21</v>
      </c>
      <c r="B16" s="24">
        <v>10400</v>
      </c>
      <c r="C16" s="23">
        <v>1.25</v>
      </c>
      <c r="D16" s="24">
        <f>B16*C16</f>
        <v>13000</v>
      </c>
      <c r="E16" s="25">
        <v>1</v>
      </c>
      <c r="F16" s="24">
        <f>D16*E16</f>
        <v>13000</v>
      </c>
      <c r="G16" s="25">
        <v>0.2</v>
      </c>
      <c r="H16" s="24">
        <f>D16*G16</f>
        <v>2600</v>
      </c>
      <c r="I16" s="24">
        <f t="shared" si="0"/>
        <v>8580</v>
      </c>
      <c r="J16" s="24">
        <f t="shared" si="1"/>
        <v>8580</v>
      </c>
      <c r="K16" s="24">
        <f t="shared" si="2"/>
        <v>45760</v>
      </c>
    </row>
    <row r="17" spans="1:11" x14ac:dyDescent="0.25">
      <c r="A17" s="52" t="s">
        <v>25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</row>
    <row r="18" spans="1:11" ht="14.4" x14ac:dyDescent="0.3">
      <c r="A18" s="23" t="s">
        <v>20</v>
      </c>
      <c r="B18" s="24">
        <v>8900</v>
      </c>
      <c r="C18" s="23">
        <v>1.2</v>
      </c>
      <c r="D18" s="24">
        <f>B18*C18</f>
        <v>10680</v>
      </c>
      <c r="E18" s="25">
        <v>1</v>
      </c>
      <c r="F18" s="24">
        <f>D18*E18</f>
        <v>10680</v>
      </c>
      <c r="G18" s="25">
        <v>0.2</v>
      </c>
      <c r="H18" s="24">
        <f>D18*G18</f>
        <v>2136</v>
      </c>
      <c r="I18" s="24">
        <f>(D18+F18+H18)*30%</f>
        <v>7048.8</v>
      </c>
      <c r="J18" s="24">
        <f>(D18+F18+H18)*30%</f>
        <v>7048.8</v>
      </c>
      <c r="K18" s="24">
        <f>D18+F18+H18+I18+J18</f>
        <v>37593.599999999999</v>
      </c>
    </row>
    <row r="19" spans="1:11" ht="14.4" x14ac:dyDescent="0.3">
      <c r="A19" s="23" t="s">
        <v>21</v>
      </c>
      <c r="B19" s="24">
        <v>9600</v>
      </c>
      <c r="C19" s="23">
        <v>1.2</v>
      </c>
      <c r="D19" s="24">
        <f>B19*C19</f>
        <v>11520</v>
      </c>
      <c r="E19" s="25">
        <v>1</v>
      </c>
      <c r="F19" s="24">
        <f>D19*E19</f>
        <v>11520</v>
      </c>
      <c r="G19" s="25">
        <v>0.2</v>
      </c>
      <c r="H19" s="24">
        <f>D19*G19</f>
        <v>2304</v>
      </c>
      <c r="I19" s="24">
        <f>(D19+F19+H19)*30%</f>
        <v>7603.2</v>
      </c>
      <c r="J19" s="24">
        <f>(D19+F19+H19)*30%</f>
        <v>7603.2</v>
      </c>
      <c r="K19" s="24">
        <f>D19+F19+H19+I19+J19</f>
        <v>40550.399999999994</v>
      </c>
    </row>
    <row r="20" spans="1:11" x14ac:dyDescent="0.25">
      <c r="A20" s="52" t="s">
        <v>26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</row>
    <row r="21" spans="1:11" ht="14.4" x14ac:dyDescent="0.3">
      <c r="A21" s="23" t="s">
        <v>20</v>
      </c>
      <c r="B21" s="24">
        <v>8600</v>
      </c>
      <c r="C21" s="23"/>
      <c r="D21" s="24">
        <f>B21*C21</f>
        <v>0</v>
      </c>
      <c r="E21" s="25">
        <v>1</v>
      </c>
      <c r="F21" s="24">
        <f>B21*E21</f>
        <v>8600</v>
      </c>
      <c r="G21" s="25"/>
      <c r="H21" s="24">
        <f>D21*G21</f>
        <v>0</v>
      </c>
      <c r="I21" s="24">
        <f>(B21+F21)*30%</f>
        <v>5160</v>
      </c>
      <c r="J21" s="24">
        <f>(B21+F21)*30%</f>
        <v>5160</v>
      </c>
      <c r="K21" s="24">
        <f>B21+F21+I21+J21</f>
        <v>27520</v>
      </c>
    </row>
    <row r="22" spans="1:11" ht="14.4" x14ac:dyDescent="0.3">
      <c r="A22" s="23" t="s">
        <v>21</v>
      </c>
      <c r="B22" s="24">
        <v>10100</v>
      </c>
      <c r="C22" s="23"/>
      <c r="D22" s="24">
        <f>B22*C22</f>
        <v>0</v>
      </c>
      <c r="E22" s="25">
        <v>1</v>
      </c>
      <c r="F22" s="24">
        <f>B22*E22</f>
        <v>10100</v>
      </c>
      <c r="G22" s="25"/>
      <c r="H22" s="24">
        <f>D22*G22</f>
        <v>0</v>
      </c>
      <c r="I22" s="24">
        <f>(B22+F22)*30%</f>
        <v>6060</v>
      </c>
      <c r="J22" s="24">
        <f>(B22+F22)*30%</f>
        <v>6060</v>
      </c>
      <c r="K22" s="24">
        <f>B22+F22+I22+J22</f>
        <v>32320</v>
      </c>
    </row>
    <row r="23" spans="1:11" x14ac:dyDescent="0.25">
      <c r="A23" s="52" t="s">
        <v>27</v>
      </c>
      <c r="B23" s="52"/>
      <c r="C23" s="52"/>
      <c r="D23" s="52"/>
      <c r="E23" s="52"/>
      <c r="F23" s="52"/>
      <c r="G23" s="52"/>
      <c r="H23" s="52"/>
      <c r="I23" s="52"/>
      <c r="J23" s="52"/>
      <c r="K23" s="52"/>
    </row>
    <row r="24" spans="1:11" ht="14.4" x14ac:dyDescent="0.3">
      <c r="A24" s="23" t="s">
        <v>20</v>
      </c>
      <c r="B24" s="24">
        <v>8800</v>
      </c>
      <c r="C24" s="23"/>
      <c r="D24" s="24">
        <f>B24*C24</f>
        <v>0</v>
      </c>
      <c r="E24" s="25">
        <v>1</v>
      </c>
      <c r="F24" s="24">
        <f>B24*E24</f>
        <v>8800</v>
      </c>
      <c r="G24" s="25"/>
      <c r="H24" s="24">
        <f>D24*G24</f>
        <v>0</v>
      </c>
      <c r="I24" s="24">
        <f>(B24+F24)*30%</f>
        <v>5280</v>
      </c>
      <c r="J24" s="24">
        <f>(B24+F24)*30%</f>
        <v>5280</v>
      </c>
      <c r="K24" s="24">
        <f>B24+F24+I24+J24</f>
        <v>28160</v>
      </c>
    </row>
    <row r="25" spans="1:11" ht="14.4" x14ac:dyDescent="0.3">
      <c r="A25" s="23" t="s">
        <v>21</v>
      </c>
      <c r="B25" s="24">
        <v>10300</v>
      </c>
      <c r="C25" s="23"/>
      <c r="D25" s="24">
        <f>B25*C25</f>
        <v>0</v>
      </c>
      <c r="E25" s="25">
        <v>1</v>
      </c>
      <c r="F25" s="24">
        <f>B25*E25</f>
        <v>10300</v>
      </c>
      <c r="G25" s="25"/>
      <c r="H25" s="24">
        <f>D25*G25</f>
        <v>0</v>
      </c>
      <c r="I25" s="24">
        <f>(B25+F25)*30%</f>
        <v>6180</v>
      </c>
      <c r="J25" s="24">
        <f>(B25+F25)*30%</f>
        <v>6180</v>
      </c>
      <c r="K25" s="24">
        <f>B25+F25+I25+J25</f>
        <v>32960</v>
      </c>
    </row>
    <row r="26" spans="1:11" x14ac:dyDescent="0.25">
      <c r="A26" s="52" t="s">
        <v>28</v>
      </c>
      <c r="B26" s="52"/>
      <c r="C26" s="52"/>
      <c r="D26" s="52"/>
      <c r="E26" s="52"/>
      <c r="F26" s="52"/>
      <c r="G26" s="52"/>
      <c r="H26" s="52"/>
      <c r="I26" s="52"/>
      <c r="J26" s="52"/>
      <c r="K26" s="52"/>
    </row>
    <row r="27" spans="1:11" ht="14.4" x14ac:dyDescent="0.3">
      <c r="A27" s="23" t="s">
        <v>20</v>
      </c>
      <c r="B27" s="24">
        <v>8125</v>
      </c>
      <c r="C27" s="23"/>
      <c r="D27" s="24">
        <f>B27*C27</f>
        <v>0</v>
      </c>
      <c r="E27" s="25">
        <v>1</v>
      </c>
      <c r="F27" s="24">
        <f>B27*E27</f>
        <v>8125</v>
      </c>
      <c r="G27" s="25"/>
      <c r="H27" s="24">
        <f>D27*G27</f>
        <v>0</v>
      </c>
      <c r="I27" s="24">
        <f>(B27+F27)*30%</f>
        <v>4875</v>
      </c>
      <c r="J27" s="24">
        <f>(B27+F27)*30%</f>
        <v>4875</v>
      </c>
      <c r="K27" s="24">
        <f>B27+F27+I27+J27</f>
        <v>26000</v>
      </c>
    </row>
    <row r="28" spans="1:11" ht="14.4" x14ac:dyDescent="0.3">
      <c r="A28" s="23" t="s">
        <v>21</v>
      </c>
      <c r="B28" s="24">
        <v>9621</v>
      </c>
      <c r="C28" s="23"/>
      <c r="D28" s="24">
        <f>B28*C28</f>
        <v>0</v>
      </c>
      <c r="E28" s="25">
        <v>1</v>
      </c>
      <c r="F28" s="24">
        <f>B28*E28</f>
        <v>9621</v>
      </c>
      <c r="G28" s="25"/>
      <c r="H28" s="24">
        <f>D28*G28</f>
        <v>0</v>
      </c>
      <c r="I28" s="24">
        <f>(B28+F28)*30%</f>
        <v>5772.5999999999995</v>
      </c>
      <c r="J28" s="24">
        <f>(B28+F28)*30%</f>
        <v>5772.5999999999995</v>
      </c>
      <c r="K28" s="24">
        <f>B28+F28+I28+J28</f>
        <v>30787.199999999997</v>
      </c>
    </row>
    <row r="29" spans="1:11" hidden="1" x14ac:dyDescent="0.25">
      <c r="A29" s="56" t="s">
        <v>50</v>
      </c>
      <c r="B29" s="56"/>
      <c r="C29" s="56"/>
      <c r="D29" s="56"/>
      <c r="E29" s="56"/>
      <c r="F29" s="56"/>
      <c r="G29" s="56"/>
      <c r="H29" s="56"/>
      <c r="I29" s="56"/>
      <c r="J29" s="56"/>
      <c r="K29" s="56"/>
    </row>
    <row r="30" spans="1:11" ht="14.4" hidden="1" x14ac:dyDescent="0.3">
      <c r="A30" s="44" t="s">
        <v>20</v>
      </c>
      <c r="B30" s="45"/>
      <c r="C30" s="44"/>
      <c r="D30" s="45">
        <f>B30*C30</f>
        <v>0</v>
      </c>
      <c r="E30" s="46"/>
      <c r="F30" s="45">
        <f>B30*E30</f>
        <v>0</v>
      </c>
      <c r="G30" s="46"/>
      <c r="H30" s="45">
        <f>D30*G30</f>
        <v>0</v>
      </c>
      <c r="I30" s="45">
        <f>(B30+F30)*30%</f>
        <v>0</v>
      </c>
      <c r="J30" s="45">
        <f>(B30+F30)*30%</f>
        <v>0</v>
      </c>
      <c r="K30" s="45">
        <f>B30+F30+I30+J30</f>
        <v>0</v>
      </c>
    </row>
    <row r="31" spans="1:11" ht="14.4" hidden="1" x14ac:dyDescent="0.3">
      <c r="A31" s="44" t="s">
        <v>21</v>
      </c>
      <c r="B31" s="45">
        <v>10900</v>
      </c>
      <c r="C31" s="44">
        <v>1.1000000000000001</v>
      </c>
      <c r="D31" s="45">
        <f>B31*C31</f>
        <v>11990.000000000002</v>
      </c>
      <c r="E31" s="46">
        <v>0.8</v>
      </c>
      <c r="F31" s="45">
        <f>D31*E31</f>
        <v>9592.0000000000018</v>
      </c>
      <c r="G31" s="46">
        <v>0.1</v>
      </c>
      <c r="H31" s="45">
        <f>D31*G31</f>
        <v>1199.0000000000002</v>
      </c>
      <c r="I31" s="45">
        <f>(B31+F31)*30%</f>
        <v>6147.5999999999995</v>
      </c>
      <c r="J31" s="45">
        <f>(B31+F31)*30%</f>
        <v>6147.5999999999995</v>
      </c>
      <c r="K31" s="45">
        <f>B31+F31+I31+J31</f>
        <v>32787.199999999997</v>
      </c>
    </row>
    <row r="32" spans="1:11" ht="14.4" hidden="1" x14ac:dyDescent="0.3">
      <c r="A32" s="19" t="s">
        <v>51</v>
      </c>
      <c r="B32" s="26"/>
      <c r="D32" s="26"/>
      <c r="E32" s="27"/>
      <c r="F32" s="26"/>
      <c r="G32" s="27"/>
      <c r="H32" s="26">
        <v>10000</v>
      </c>
      <c r="I32" s="26">
        <f>H32*30%</f>
        <v>3000</v>
      </c>
      <c r="J32" s="26">
        <f>I32</f>
        <v>3000</v>
      </c>
      <c r="K32" s="26">
        <f>H32+I32+J32</f>
        <v>16000</v>
      </c>
    </row>
    <row r="33" spans="1:11" ht="14.4" hidden="1" x14ac:dyDescent="0.3">
      <c r="A33" s="19" t="s">
        <v>52</v>
      </c>
      <c r="B33" s="26"/>
      <c r="D33" s="26"/>
      <c r="E33" s="27"/>
      <c r="F33" s="26"/>
      <c r="G33" s="27"/>
      <c r="H33" s="26"/>
      <c r="I33" s="26"/>
      <c r="J33" s="26"/>
      <c r="K33" s="26">
        <f>K32+K31</f>
        <v>48787.199999999997</v>
      </c>
    </row>
    <row r="34" spans="1:11" ht="14.4" x14ac:dyDescent="0.3">
      <c r="B34" s="26"/>
      <c r="D34" s="26"/>
      <c r="E34" s="27"/>
      <c r="F34" s="26"/>
      <c r="G34" s="27"/>
      <c r="H34" s="26"/>
      <c r="I34" s="26"/>
      <c r="J34" s="26"/>
      <c r="K34" s="26"/>
    </row>
    <row r="35" spans="1:11" ht="14.4" x14ac:dyDescent="0.3">
      <c r="B35" s="26"/>
      <c r="D35" s="26"/>
      <c r="E35" s="27"/>
      <c r="F35" s="26"/>
      <c r="G35" s="27"/>
      <c r="H35" s="26"/>
      <c r="I35" s="26"/>
      <c r="J35" s="26"/>
      <c r="K35" s="26"/>
    </row>
    <row r="36" spans="1:11" ht="14.4" x14ac:dyDescent="0.3">
      <c r="B36" s="26"/>
      <c r="D36" s="26"/>
      <c r="E36" s="27"/>
      <c r="F36" s="26"/>
      <c r="G36" s="27"/>
      <c r="H36" s="26"/>
      <c r="I36" s="26"/>
      <c r="J36" s="26"/>
      <c r="K36" s="26"/>
    </row>
    <row r="37" spans="1:11" ht="14.4" x14ac:dyDescent="0.3">
      <c r="B37" s="26"/>
      <c r="D37" s="26"/>
      <c r="E37" s="27"/>
      <c r="F37" s="26"/>
      <c r="G37" s="27"/>
      <c r="H37" s="26"/>
      <c r="I37" s="26"/>
      <c r="J37" s="26"/>
      <c r="K37" s="26"/>
    </row>
    <row r="38" spans="1:11" ht="14.4" x14ac:dyDescent="0.3">
      <c r="B38" s="26"/>
      <c r="D38" s="26"/>
      <c r="E38" s="27"/>
      <c r="F38" s="26"/>
      <c r="G38" s="27"/>
      <c r="H38" s="26"/>
      <c r="I38" s="26"/>
      <c r="J38" s="26"/>
      <c r="K38" s="26"/>
    </row>
    <row r="39" spans="1:11" ht="14.4" x14ac:dyDescent="0.3">
      <c r="B39" s="26"/>
      <c r="D39" s="26"/>
      <c r="E39" s="27"/>
      <c r="F39" s="26"/>
      <c r="G39" s="27"/>
      <c r="H39" s="26"/>
      <c r="I39" s="26"/>
      <c r="J39" s="26"/>
      <c r="K39" s="26"/>
    </row>
    <row r="40" spans="1:11" ht="14.4" x14ac:dyDescent="0.3">
      <c r="B40" s="26"/>
      <c r="D40" s="26"/>
      <c r="E40" s="27"/>
      <c r="F40" s="26"/>
      <c r="G40" s="27"/>
      <c r="H40" s="26"/>
      <c r="I40" s="26"/>
      <c r="J40" s="26"/>
      <c r="K40" s="26"/>
    </row>
    <row r="41" spans="1:11" ht="14.4" x14ac:dyDescent="0.3">
      <c r="B41" s="26"/>
      <c r="D41" s="26"/>
      <c r="E41" s="27"/>
      <c r="F41" s="26"/>
      <c r="G41" s="27"/>
      <c r="H41" s="26"/>
      <c r="I41" s="26"/>
      <c r="J41" s="26"/>
      <c r="K41" s="26"/>
    </row>
    <row r="42" spans="1:11" ht="14.4" x14ac:dyDescent="0.3">
      <c r="B42" s="26"/>
      <c r="D42" s="26"/>
      <c r="E42" s="27"/>
      <c r="F42" s="26"/>
      <c r="G42" s="27"/>
      <c r="H42" s="26"/>
      <c r="I42" s="26"/>
      <c r="J42" s="26"/>
      <c r="K42" s="26"/>
    </row>
    <row r="43" spans="1:11" ht="14.4" x14ac:dyDescent="0.3">
      <c r="B43" s="26"/>
      <c r="D43" s="26"/>
      <c r="E43" s="27"/>
      <c r="F43" s="26"/>
      <c r="G43" s="27"/>
      <c r="H43" s="26"/>
      <c r="I43" s="26"/>
      <c r="J43" s="26"/>
      <c r="K43" s="26"/>
    </row>
    <row r="44" spans="1:11" ht="14.4" x14ac:dyDescent="0.3">
      <c r="B44" s="26"/>
      <c r="D44" s="26"/>
      <c r="E44" s="27"/>
      <c r="F44" s="26"/>
      <c r="G44" s="27"/>
      <c r="H44" s="26"/>
      <c r="I44" s="26"/>
      <c r="J44" s="26"/>
      <c r="K44" s="26"/>
    </row>
  </sheetData>
  <mergeCells count="12">
    <mergeCell ref="A29:K29"/>
    <mergeCell ref="A14:K14"/>
    <mergeCell ref="A17:K17"/>
    <mergeCell ref="A20:K20"/>
    <mergeCell ref="A23:K23"/>
    <mergeCell ref="A26:K26"/>
    <mergeCell ref="A11:K11"/>
    <mergeCell ref="A1:K1"/>
    <mergeCell ref="E3:F3"/>
    <mergeCell ref="G3:H3"/>
    <mergeCell ref="A5:K5"/>
    <mergeCell ref="A8:K8"/>
  </mergeCells>
  <pageMargins left="0.31496062992125984" right="0.31496062992125984" top="0.55118110236220474" bottom="0.74803149606299213" header="0.31496062992125984" footer="0.31496062992125984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разряд педработники</vt:lpstr>
      <vt:lpstr>разряд</vt:lpstr>
      <vt:lpstr>Оклады + 500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Avdeeva</dc:creator>
  <cp:lastModifiedBy>admin</cp:lastModifiedBy>
  <cp:lastPrinted>2023-12-04T05:44:40Z</cp:lastPrinted>
  <dcterms:created xsi:type="dcterms:W3CDTF">2021-11-09T03:19:03Z</dcterms:created>
  <dcterms:modified xsi:type="dcterms:W3CDTF">2023-12-04T05:46:31Z</dcterms:modified>
</cp:coreProperties>
</file>