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905" windowWidth="14805" windowHeight="3210" tabRatio="535"/>
  </bookViews>
  <sheets>
    <sheet name="2020 год" sheetId="12" r:id="rId1"/>
    <sheet name="ГП за 01.11.2020 (без выравн.)" sheetId="13" state="hidden" r:id="rId2"/>
    <sheet name="ГП за 01.11.2020 (2)" sheetId="14" state="hidden" r:id="rId3"/>
  </sheets>
  <definedNames>
    <definedName name="_xlnm.Print_Titles" localSheetId="0">'2020 год'!$6:$6</definedName>
    <definedName name="_xlnm.Print_Area" localSheetId="0">'2020 год'!$A$1:$J$539</definedName>
    <definedName name="_xlnm.Print_Area" localSheetId="2">'ГП за 01.11.2020 (2)'!$A$1:$J$487</definedName>
    <definedName name="_xlnm.Print_Area" localSheetId="1">'ГП за 01.11.2020 (без выравн.)'!$A$1:$J$482</definedName>
  </definedNames>
  <calcPr calcId="145621"/>
</workbook>
</file>

<file path=xl/calcChain.xml><?xml version="1.0" encoding="utf-8"?>
<calcChain xmlns="http://schemas.openxmlformats.org/spreadsheetml/2006/main">
  <c r="G23" i="12" l="1"/>
  <c r="G22" i="12"/>
  <c r="G20" i="12"/>
  <c r="E23" i="12"/>
  <c r="E22" i="12"/>
  <c r="E20" i="12"/>
  <c r="C20" i="12"/>
  <c r="C22" i="12"/>
  <c r="C23" i="12"/>
  <c r="B22" i="12"/>
  <c r="B23" i="12"/>
  <c r="B20" i="12"/>
  <c r="I351" i="12"/>
  <c r="I350" i="12"/>
  <c r="H350" i="12"/>
  <c r="F350" i="12"/>
  <c r="D350" i="12"/>
  <c r="I349" i="12"/>
  <c r="H349" i="12"/>
  <c r="F349" i="12"/>
  <c r="D349" i="12"/>
  <c r="I348" i="12"/>
  <c r="G347" i="12"/>
  <c r="E347" i="12"/>
  <c r="C347" i="12"/>
  <c r="B347" i="12"/>
  <c r="D344" i="12"/>
  <c r="F344" i="12"/>
  <c r="F340" i="12"/>
  <c r="F339" i="12"/>
  <c r="D340" i="12"/>
  <c r="D339" i="12"/>
  <c r="I346" i="12"/>
  <c r="I345" i="12"/>
  <c r="I344" i="12"/>
  <c r="H344" i="12"/>
  <c r="I343" i="12"/>
  <c r="G342" i="12"/>
  <c r="E342" i="12"/>
  <c r="C342" i="12"/>
  <c r="B342" i="12"/>
  <c r="I347" i="12" l="1"/>
  <c r="F347" i="12"/>
  <c r="D347" i="12"/>
  <c r="H347" i="12"/>
  <c r="I342" i="12"/>
  <c r="D342" i="12"/>
  <c r="F342" i="12"/>
  <c r="H342" i="12"/>
  <c r="G28" i="12"/>
  <c r="G27" i="12"/>
  <c r="G26" i="12"/>
  <c r="G25" i="12"/>
  <c r="E28" i="12"/>
  <c r="E27" i="12"/>
  <c r="E26" i="12"/>
  <c r="E25" i="12"/>
  <c r="C25" i="12"/>
  <c r="C26" i="12"/>
  <c r="C27" i="12"/>
  <c r="C28" i="12"/>
  <c r="B26" i="12"/>
  <c r="B27" i="12"/>
  <c r="I27" i="12" s="1"/>
  <c r="B28" i="12"/>
  <c r="I28" i="12" s="1"/>
  <c r="B25" i="12"/>
  <c r="I25" i="12" s="1"/>
  <c r="I22" i="12"/>
  <c r="F20" i="12"/>
  <c r="G17" i="12"/>
  <c r="G11" i="12" s="1"/>
  <c r="G18" i="12"/>
  <c r="G12" i="12" s="1"/>
  <c r="E17" i="12"/>
  <c r="E11" i="12" s="1"/>
  <c r="E18" i="12"/>
  <c r="E12" i="12" s="1"/>
  <c r="B17" i="12"/>
  <c r="C17" i="12"/>
  <c r="C11" i="12" s="1"/>
  <c r="B18" i="12"/>
  <c r="B12" i="12" s="1"/>
  <c r="C18" i="12"/>
  <c r="C12" i="12" s="1"/>
  <c r="H20" i="12"/>
  <c r="F71" i="12"/>
  <c r="D71" i="12"/>
  <c r="I81" i="12"/>
  <c r="I80" i="12"/>
  <c r="I79" i="12"/>
  <c r="H79" i="12"/>
  <c r="F79" i="12"/>
  <c r="D79" i="12"/>
  <c r="I78" i="12"/>
  <c r="B77" i="12"/>
  <c r="G77" i="12"/>
  <c r="E77" i="12"/>
  <c r="C77" i="12"/>
  <c r="H195" i="12"/>
  <c r="F195" i="12"/>
  <c r="D195" i="12"/>
  <c r="I198" i="12"/>
  <c r="I197" i="12"/>
  <c r="H197" i="12"/>
  <c r="F197" i="12"/>
  <c r="D197" i="12"/>
  <c r="I196" i="12"/>
  <c r="I195" i="12"/>
  <c r="B194" i="12"/>
  <c r="G194" i="12"/>
  <c r="E194" i="12"/>
  <c r="C194" i="12"/>
  <c r="I203" i="12"/>
  <c r="I202" i="12"/>
  <c r="H202" i="12"/>
  <c r="F202" i="12"/>
  <c r="D202" i="12"/>
  <c r="I201" i="12"/>
  <c r="H201" i="12"/>
  <c r="F201" i="12"/>
  <c r="D201" i="12"/>
  <c r="I200" i="12"/>
  <c r="B199" i="12"/>
  <c r="G199" i="12"/>
  <c r="E199" i="12"/>
  <c r="C199" i="12"/>
  <c r="I72" i="12"/>
  <c r="I71" i="12"/>
  <c r="H71" i="12"/>
  <c r="I70" i="12"/>
  <c r="H70" i="12"/>
  <c r="F70" i="12"/>
  <c r="D70" i="12"/>
  <c r="I69" i="12"/>
  <c r="B68" i="12"/>
  <c r="G68" i="12"/>
  <c r="E68" i="12"/>
  <c r="C68" i="12"/>
  <c r="I539" i="12"/>
  <c r="I538" i="12"/>
  <c r="I537" i="12"/>
  <c r="H537" i="12"/>
  <c r="F537" i="12"/>
  <c r="D537" i="12"/>
  <c r="I536" i="12"/>
  <c r="B535" i="12"/>
  <c r="G535" i="12"/>
  <c r="E535" i="12"/>
  <c r="C535" i="12"/>
  <c r="G142" i="12"/>
  <c r="G140" i="12" s="1"/>
  <c r="G137" i="12"/>
  <c r="G135" i="12" s="1"/>
  <c r="E142" i="12"/>
  <c r="E137" i="12"/>
  <c r="E131" i="12" s="1"/>
  <c r="C142" i="12"/>
  <c r="C137" i="12"/>
  <c r="C135" i="12" s="1"/>
  <c r="B142" i="12"/>
  <c r="B137" i="12"/>
  <c r="G157" i="12"/>
  <c r="G156" i="12"/>
  <c r="G15" i="12" s="1"/>
  <c r="G8" i="12" s="1"/>
  <c r="E157" i="12"/>
  <c r="E156" i="12"/>
  <c r="E15" i="12" s="1"/>
  <c r="E8" i="12" s="1"/>
  <c r="B157" i="12"/>
  <c r="C157" i="12"/>
  <c r="B156" i="12"/>
  <c r="C156" i="12"/>
  <c r="C15" i="12" s="1"/>
  <c r="C8" i="12" s="1"/>
  <c r="I176" i="12"/>
  <c r="I175" i="12"/>
  <c r="I174" i="12"/>
  <c r="I173" i="12"/>
  <c r="H173" i="12"/>
  <c r="F173" i="12"/>
  <c r="D173" i="12"/>
  <c r="G172" i="12"/>
  <c r="E172" i="12"/>
  <c r="C172" i="12"/>
  <c r="B172" i="12"/>
  <c r="B50" i="12"/>
  <c r="D380" i="12"/>
  <c r="H375" i="12"/>
  <c r="B332" i="12"/>
  <c r="I306" i="12"/>
  <c r="I305" i="12"/>
  <c r="H305" i="12"/>
  <c r="F305" i="12"/>
  <c r="D305" i="12"/>
  <c r="I304" i="12"/>
  <c r="H304" i="12"/>
  <c r="F304" i="12"/>
  <c r="D304" i="12"/>
  <c r="I303" i="12"/>
  <c r="G302" i="12"/>
  <c r="E302" i="12"/>
  <c r="C302" i="12"/>
  <c r="B302" i="12"/>
  <c r="H215" i="12"/>
  <c r="D147" i="12"/>
  <c r="B145" i="12"/>
  <c r="I148" i="12"/>
  <c r="C145" i="12"/>
  <c r="I147" i="12"/>
  <c r="G145" i="12"/>
  <c r="H145" i="12" s="1"/>
  <c r="E145" i="12"/>
  <c r="I146" i="12"/>
  <c r="I149" i="12"/>
  <c r="D40" i="12"/>
  <c r="D39" i="12"/>
  <c r="D38" i="12"/>
  <c r="D252" i="12"/>
  <c r="D253" i="12"/>
  <c r="F215" i="12"/>
  <c r="D215" i="12"/>
  <c r="D165" i="12"/>
  <c r="B51" i="12"/>
  <c r="G50" i="12"/>
  <c r="E50" i="12"/>
  <c r="G51" i="12"/>
  <c r="E51" i="12"/>
  <c r="C51" i="12"/>
  <c r="C50" i="12"/>
  <c r="I56" i="12"/>
  <c r="I487" i="14"/>
  <c r="I486" i="14"/>
  <c r="I485" i="14"/>
  <c r="I484" i="14"/>
  <c r="G483" i="14"/>
  <c r="E483" i="14"/>
  <c r="C483" i="14"/>
  <c r="B483" i="14"/>
  <c r="I483" i="14"/>
  <c r="I477" i="14"/>
  <c r="I476" i="14"/>
  <c r="H476" i="14"/>
  <c r="F476" i="14"/>
  <c r="D476" i="14"/>
  <c r="I475" i="14"/>
  <c r="H475" i="14"/>
  <c r="F475" i="14"/>
  <c r="D475" i="14"/>
  <c r="I474" i="14"/>
  <c r="G473" i="14"/>
  <c r="E473" i="14"/>
  <c r="C473" i="14"/>
  <c r="D473" i="14" s="1"/>
  <c r="B473" i="14"/>
  <c r="H473" i="14" s="1"/>
  <c r="F473" i="14"/>
  <c r="I467" i="14"/>
  <c r="I466" i="14"/>
  <c r="I465" i="14"/>
  <c r="I464" i="14"/>
  <c r="H464" i="14"/>
  <c r="F464" i="14"/>
  <c r="D464" i="14"/>
  <c r="G463" i="14"/>
  <c r="E463" i="14"/>
  <c r="F463" i="14" s="1"/>
  <c r="C463" i="14"/>
  <c r="B463" i="14"/>
  <c r="I463" i="14"/>
  <c r="I462" i="14"/>
  <c r="I461" i="14"/>
  <c r="I460" i="14"/>
  <c r="H460" i="14"/>
  <c r="F460" i="14"/>
  <c r="D460" i="14"/>
  <c r="I459" i="14"/>
  <c r="I458" i="14"/>
  <c r="G458" i="14"/>
  <c r="H458" i="14" s="1"/>
  <c r="E458" i="14"/>
  <c r="F458" i="14"/>
  <c r="C458" i="14"/>
  <c r="D458" i="14" s="1"/>
  <c r="B458" i="14"/>
  <c r="I454" i="14"/>
  <c r="I453" i="14"/>
  <c r="I452" i="14"/>
  <c r="H452" i="14"/>
  <c r="F452" i="14"/>
  <c r="D452" i="14"/>
  <c r="I451" i="14"/>
  <c r="G450" i="14"/>
  <c r="E450" i="14"/>
  <c r="C450" i="14"/>
  <c r="B450" i="14"/>
  <c r="D450" i="14" s="1"/>
  <c r="I449" i="14"/>
  <c r="I448" i="14"/>
  <c r="I447" i="14"/>
  <c r="H447" i="14"/>
  <c r="F447" i="14"/>
  <c r="D447" i="14"/>
  <c r="I446" i="14"/>
  <c r="G445" i="14"/>
  <c r="E445" i="14"/>
  <c r="C445" i="14"/>
  <c r="D445" i="14" s="1"/>
  <c r="B445" i="14"/>
  <c r="H445" i="14" s="1"/>
  <c r="F445" i="14"/>
  <c r="I444" i="14"/>
  <c r="I443" i="14"/>
  <c r="I442" i="14"/>
  <c r="H442" i="14"/>
  <c r="F442" i="14"/>
  <c r="D442" i="14"/>
  <c r="I441" i="14"/>
  <c r="G440" i="14"/>
  <c r="E440" i="14"/>
  <c r="F440" i="14" s="1"/>
  <c r="C440" i="14"/>
  <c r="B440" i="14"/>
  <c r="I440" i="14"/>
  <c r="I436" i="14"/>
  <c r="I435" i="14"/>
  <c r="I434" i="14"/>
  <c r="H434" i="14"/>
  <c r="F434" i="14"/>
  <c r="D434" i="14"/>
  <c r="I433" i="14"/>
  <c r="I432" i="14"/>
  <c r="G432" i="14"/>
  <c r="H432" i="14" s="1"/>
  <c r="E432" i="14"/>
  <c r="F432" i="14"/>
  <c r="C432" i="14"/>
  <c r="D432" i="14" s="1"/>
  <c r="B432" i="14"/>
  <c r="I431" i="14"/>
  <c r="I430" i="14"/>
  <c r="I429" i="14"/>
  <c r="H429" i="14"/>
  <c r="F429" i="14"/>
  <c r="D429" i="14"/>
  <c r="I428" i="14"/>
  <c r="G427" i="14"/>
  <c r="E427" i="14"/>
  <c r="C427" i="14"/>
  <c r="B427" i="14"/>
  <c r="D427" i="14" s="1"/>
  <c r="I423" i="14"/>
  <c r="I422" i="14"/>
  <c r="I421" i="14"/>
  <c r="H421" i="14"/>
  <c r="F421" i="14"/>
  <c r="D421" i="14"/>
  <c r="I420" i="14"/>
  <c r="G419" i="14"/>
  <c r="E419" i="14"/>
  <c r="C419" i="14"/>
  <c r="D419" i="14" s="1"/>
  <c r="B419" i="14"/>
  <c r="H419" i="14" s="1"/>
  <c r="F419" i="14"/>
  <c r="I418" i="14"/>
  <c r="I417" i="14"/>
  <c r="I416" i="14"/>
  <c r="H416" i="14"/>
  <c r="F416" i="14"/>
  <c r="D416" i="14"/>
  <c r="I415" i="14"/>
  <c r="G414" i="14"/>
  <c r="H414" i="14" s="1"/>
  <c r="E414" i="14"/>
  <c r="C414" i="14"/>
  <c r="B414" i="14"/>
  <c r="F414" i="14" s="1"/>
  <c r="I413" i="14"/>
  <c r="I412" i="14"/>
  <c r="I411" i="14"/>
  <c r="I410" i="14"/>
  <c r="G409" i="14"/>
  <c r="E409" i="14"/>
  <c r="C409" i="14"/>
  <c r="B409" i="14"/>
  <c r="I409" i="14"/>
  <c r="K408" i="14"/>
  <c r="I403" i="14"/>
  <c r="I402" i="14"/>
  <c r="I401" i="14"/>
  <c r="H401" i="14"/>
  <c r="F401" i="14"/>
  <c r="D401" i="14"/>
  <c r="I400" i="14"/>
  <c r="G399" i="14"/>
  <c r="E399" i="14"/>
  <c r="C399" i="14"/>
  <c r="B399" i="14"/>
  <c r="D399" i="14" s="1"/>
  <c r="I394" i="14"/>
  <c r="I393" i="14"/>
  <c r="H393" i="14"/>
  <c r="F393" i="14"/>
  <c r="D393" i="14"/>
  <c r="I392" i="14"/>
  <c r="H392" i="14"/>
  <c r="F392" i="14"/>
  <c r="D392" i="14"/>
  <c r="I391" i="14"/>
  <c r="I390" i="14"/>
  <c r="G390" i="14"/>
  <c r="H390" i="14" s="1"/>
  <c r="E390" i="14"/>
  <c r="F390" i="14"/>
  <c r="C390" i="14"/>
  <c r="D390" i="14" s="1"/>
  <c r="B390" i="14"/>
  <c r="I384" i="14"/>
  <c r="I383" i="14"/>
  <c r="H383" i="14"/>
  <c r="F383" i="14"/>
  <c r="D383" i="14"/>
  <c r="I382" i="14"/>
  <c r="H382" i="14"/>
  <c r="F382" i="14"/>
  <c r="D382" i="14"/>
  <c r="I381" i="14"/>
  <c r="G380" i="14"/>
  <c r="E380" i="14"/>
  <c r="C380" i="14"/>
  <c r="B380" i="14"/>
  <c r="D380" i="14" s="1"/>
  <c r="F380" i="14"/>
  <c r="I379" i="14"/>
  <c r="I378" i="14"/>
  <c r="H378" i="14"/>
  <c r="F378" i="14"/>
  <c r="D378" i="14"/>
  <c r="I377" i="14"/>
  <c r="H377" i="14"/>
  <c r="F377" i="14"/>
  <c r="D377" i="14"/>
  <c r="I376" i="14"/>
  <c r="I375" i="14"/>
  <c r="H375" i="14"/>
  <c r="G375" i="14"/>
  <c r="E375" i="14"/>
  <c r="F375" i="14"/>
  <c r="D375" i="14"/>
  <c r="C375" i="14"/>
  <c r="B375" i="14"/>
  <c r="I369" i="14"/>
  <c r="I368" i="14"/>
  <c r="H368" i="14"/>
  <c r="F368" i="14"/>
  <c r="D368" i="14"/>
  <c r="I367" i="14"/>
  <c r="H367" i="14"/>
  <c r="F367" i="14"/>
  <c r="D367" i="14"/>
  <c r="I366" i="14"/>
  <c r="G365" i="14"/>
  <c r="E365" i="14"/>
  <c r="C365" i="14"/>
  <c r="D365" i="14" s="1"/>
  <c r="B365" i="14"/>
  <c r="H365" i="14" s="1"/>
  <c r="F365" i="14"/>
  <c r="I359" i="14"/>
  <c r="I358" i="14"/>
  <c r="I357" i="14"/>
  <c r="H357" i="14"/>
  <c r="F357" i="14"/>
  <c r="D357" i="14"/>
  <c r="I356" i="14"/>
  <c r="G355" i="14"/>
  <c r="E355" i="14"/>
  <c r="C355" i="14"/>
  <c r="B355" i="14"/>
  <c r="H355" i="14"/>
  <c r="I349" i="14"/>
  <c r="I348" i="14"/>
  <c r="H348" i="14"/>
  <c r="F348" i="14"/>
  <c r="D348" i="14"/>
  <c r="I347" i="14"/>
  <c r="H347" i="14"/>
  <c r="F347" i="14"/>
  <c r="D347" i="14"/>
  <c r="I346" i="14"/>
  <c r="G345" i="14"/>
  <c r="E345" i="14"/>
  <c r="C345" i="14"/>
  <c r="B345" i="14"/>
  <c r="D345" i="14" s="1"/>
  <c r="I345" i="14"/>
  <c r="I339" i="14"/>
  <c r="I338" i="14"/>
  <c r="H338" i="14"/>
  <c r="F338" i="14"/>
  <c r="D338" i="14"/>
  <c r="I337" i="14"/>
  <c r="H337" i="14"/>
  <c r="F337" i="14"/>
  <c r="D337" i="14"/>
  <c r="I336" i="14"/>
  <c r="G335" i="14"/>
  <c r="H335" i="14" s="1"/>
  <c r="E335" i="14"/>
  <c r="C335" i="14"/>
  <c r="B335" i="14"/>
  <c r="F335" i="14" s="1"/>
  <c r="I329" i="14"/>
  <c r="I328" i="14"/>
  <c r="I327" i="14"/>
  <c r="H327" i="14"/>
  <c r="F327" i="14"/>
  <c r="D327" i="14"/>
  <c r="I326" i="14"/>
  <c r="G325" i="14"/>
  <c r="H325" i="14" s="1"/>
  <c r="E325" i="14"/>
  <c r="F325" i="14" s="1"/>
  <c r="C325" i="14"/>
  <c r="D325" i="14" s="1"/>
  <c r="B325" i="14"/>
  <c r="I325" i="14" s="1"/>
  <c r="I324" i="14"/>
  <c r="I323" i="14"/>
  <c r="I322" i="14"/>
  <c r="H322" i="14"/>
  <c r="F322" i="14"/>
  <c r="D322" i="14"/>
  <c r="I321" i="14"/>
  <c r="G320" i="14"/>
  <c r="I320" i="14" s="1"/>
  <c r="E320" i="14"/>
  <c r="C320" i="14"/>
  <c r="D320" i="14"/>
  <c r="B320" i="14"/>
  <c r="I319" i="14"/>
  <c r="I318" i="14"/>
  <c r="I317" i="14"/>
  <c r="H317" i="14"/>
  <c r="F317" i="14"/>
  <c r="D317" i="14"/>
  <c r="I316" i="14"/>
  <c r="G315" i="14"/>
  <c r="E315" i="14"/>
  <c r="C315" i="14"/>
  <c r="B315" i="14"/>
  <c r="D315" i="14" s="1"/>
  <c r="F315" i="14"/>
  <c r="I314" i="14"/>
  <c r="I313" i="14"/>
  <c r="I312" i="14"/>
  <c r="H312" i="14"/>
  <c r="F312" i="14"/>
  <c r="D312" i="14"/>
  <c r="I311" i="14"/>
  <c r="I310" i="14"/>
  <c r="G310" i="14"/>
  <c r="E310" i="14"/>
  <c r="F310" i="14"/>
  <c r="C310" i="14"/>
  <c r="B310" i="14"/>
  <c r="H310" i="14"/>
  <c r="I304" i="14"/>
  <c r="I303" i="14"/>
  <c r="I302" i="14"/>
  <c r="I301" i="14"/>
  <c r="G300" i="14"/>
  <c r="E300" i="14"/>
  <c r="C300" i="14"/>
  <c r="B300" i="14"/>
  <c r="I300" i="14"/>
  <c r="I296" i="14"/>
  <c r="I295" i="14"/>
  <c r="H295" i="14"/>
  <c r="F295" i="14"/>
  <c r="D295" i="14"/>
  <c r="I294" i="14"/>
  <c r="H294" i="14"/>
  <c r="F294" i="14"/>
  <c r="D294" i="14"/>
  <c r="I293" i="14"/>
  <c r="G292" i="14"/>
  <c r="I292" i="14" s="1"/>
  <c r="E292" i="14"/>
  <c r="F292" i="14"/>
  <c r="C292" i="14"/>
  <c r="D292" i="14" s="1"/>
  <c r="B292" i="14"/>
  <c r="I288" i="14"/>
  <c r="I287" i="14"/>
  <c r="I286" i="14"/>
  <c r="H286" i="14"/>
  <c r="F286" i="14"/>
  <c r="D286" i="14"/>
  <c r="I285" i="14"/>
  <c r="G284" i="14"/>
  <c r="E284" i="14"/>
  <c r="C284" i="14"/>
  <c r="D284" i="14" s="1"/>
  <c r="B284" i="14"/>
  <c r="H284" i="14" s="1"/>
  <c r="I284" i="14"/>
  <c r="I280" i="14"/>
  <c r="I279" i="14"/>
  <c r="I278" i="14"/>
  <c r="H278" i="14"/>
  <c r="F278" i="14"/>
  <c r="D278" i="14"/>
  <c r="I277" i="14"/>
  <c r="G276" i="14"/>
  <c r="E276" i="14"/>
  <c r="C276" i="14"/>
  <c r="B276" i="14"/>
  <c r="D276" i="14" s="1"/>
  <c r="I275" i="14"/>
  <c r="I274" i="14"/>
  <c r="H274" i="14"/>
  <c r="F274" i="14"/>
  <c r="D274" i="14"/>
  <c r="I273" i="14"/>
  <c r="H273" i="14"/>
  <c r="F273" i="14"/>
  <c r="D273" i="14"/>
  <c r="I272" i="14"/>
  <c r="I271" i="14"/>
  <c r="G271" i="14"/>
  <c r="H271" i="14" s="1"/>
  <c r="E271" i="14"/>
  <c r="F271" i="14"/>
  <c r="C271" i="14"/>
  <c r="D271" i="14" s="1"/>
  <c r="B271" i="14"/>
  <c r="I270" i="14"/>
  <c r="I269" i="14"/>
  <c r="H269" i="14"/>
  <c r="F269" i="14"/>
  <c r="D269" i="14"/>
  <c r="I268" i="14"/>
  <c r="H268" i="14"/>
  <c r="F268" i="14"/>
  <c r="D268" i="14"/>
  <c r="I267" i="14"/>
  <c r="G266" i="14"/>
  <c r="E266" i="14"/>
  <c r="C266" i="14"/>
  <c r="B266" i="14"/>
  <c r="D266" i="14" s="1"/>
  <c r="F266" i="14"/>
  <c r="I265" i="14"/>
  <c r="I264" i="14"/>
  <c r="I263" i="14"/>
  <c r="H263" i="14"/>
  <c r="F263" i="14"/>
  <c r="D263" i="14"/>
  <c r="I262" i="14"/>
  <c r="I261" i="14"/>
  <c r="G261" i="14"/>
  <c r="E261" i="14"/>
  <c r="F261" i="14"/>
  <c r="C261" i="14"/>
  <c r="B261" i="14"/>
  <c r="H261" i="14"/>
  <c r="I260" i="14"/>
  <c r="I259" i="14"/>
  <c r="I258" i="14"/>
  <c r="H258" i="14"/>
  <c r="F258" i="14"/>
  <c r="D258" i="14"/>
  <c r="I257" i="14"/>
  <c r="G256" i="14"/>
  <c r="I256" i="14" s="1"/>
  <c r="E256" i="14"/>
  <c r="F256" i="14"/>
  <c r="C256" i="14"/>
  <c r="D256" i="14" s="1"/>
  <c r="B256" i="14"/>
  <c r="I250" i="14"/>
  <c r="I249" i="14"/>
  <c r="H249" i="14"/>
  <c r="F249" i="14"/>
  <c r="D249" i="14"/>
  <c r="I248" i="14"/>
  <c r="H248" i="14"/>
  <c r="F248" i="14"/>
  <c r="D248" i="14"/>
  <c r="I247" i="14"/>
  <c r="G246" i="14"/>
  <c r="H246" i="14" s="1"/>
  <c r="E246" i="14"/>
  <c r="C246" i="14"/>
  <c r="D246" i="14"/>
  <c r="B246" i="14"/>
  <c r="F246" i="14"/>
  <c r="I240" i="14"/>
  <c r="I239" i="14"/>
  <c r="H239" i="14"/>
  <c r="F239" i="14"/>
  <c r="D239" i="14"/>
  <c r="I238" i="14"/>
  <c r="H238" i="14"/>
  <c r="F238" i="14"/>
  <c r="D238" i="14"/>
  <c r="I237" i="14"/>
  <c r="G236" i="14"/>
  <c r="H236" i="14" s="1"/>
  <c r="E236" i="14"/>
  <c r="F236" i="14" s="1"/>
  <c r="C236" i="14"/>
  <c r="D236" i="14" s="1"/>
  <c r="B236" i="14"/>
  <c r="I236" i="14" s="1"/>
  <c r="I230" i="14"/>
  <c r="I229" i="14"/>
  <c r="I228" i="14"/>
  <c r="H228" i="14"/>
  <c r="F228" i="14"/>
  <c r="D228" i="14"/>
  <c r="I227" i="14"/>
  <c r="G226" i="14"/>
  <c r="I226" i="14" s="1"/>
  <c r="E226" i="14"/>
  <c r="C226" i="14"/>
  <c r="D226" i="14"/>
  <c r="B226" i="14"/>
  <c r="I221" i="14"/>
  <c r="I220" i="14"/>
  <c r="H220" i="14"/>
  <c r="F220" i="14"/>
  <c r="D220" i="14"/>
  <c r="I219" i="14"/>
  <c r="H219" i="14"/>
  <c r="F219" i="14"/>
  <c r="D219" i="14"/>
  <c r="I218" i="14"/>
  <c r="G217" i="14"/>
  <c r="E217" i="14"/>
  <c r="F217" i="14"/>
  <c r="C217" i="14"/>
  <c r="B217" i="14"/>
  <c r="I217" i="14" s="1"/>
  <c r="H217" i="14"/>
  <c r="I211" i="14"/>
  <c r="I210" i="14"/>
  <c r="I209" i="14"/>
  <c r="H209" i="14"/>
  <c r="F209" i="14"/>
  <c r="D209" i="14"/>
  <c r="I208" i="14"/>
  <c r="G207" i="14"/>
  <c r="C207" i="14"/>
  <c r="B207" i="14"/>
  <c r="I207" i="14" s="1"/>
  <c r="I206" i="14"/>
  <c r="I205" i="14"/>
  <c r="H205" i="14"/>
  <c r="F205" i="14"/>
  <c r="D205" i="14"/>
  <c r="I204" i="14"/>
  <c r="H204" i="14"/>
  <c r="F204" i="14"/>
  <c r="D204" i="14"/>
  <c r="I203" i="14"/>
  <c r="I202" i="14"/>
  <c r="G202" i="14"/>
  <c r="E202" i="14"/>
  <c r="F202" i="14"/>
  <c r="C202" i="14"/>
  <c r="B202" i="14"/>
  <c r="H202" i="14"/>
  <c r="I201" i="14"/>
  <c r="I200" i="14"/>
  <c r="H200" i="14"/>
  <c r="F200" i="14"/>
  <c r="D200" i="14"/>
  <c r="I199" i="14"/>
  <c r="H199" i="14"/>
  <c r="F199" i="14"/>
  <c r="D199" i="14"/>
  <c r="I198" i="14"/>
  <c r="G197" i="14"/>
  <c r="E197" i="14"/>
  <c r="C197" i="14"/>
  <c r="D197" i="14" s="1"/>
  <c r="B197" i="14"/>
  <c r="H197" i="14" s="1"/>
  <c r="I197" i="14"/>
  <c r="I196" i="14"/>
  <c r="I195" i="14"/>
  <c r="H195" i="14"/>
  <c r="F195" i="14"/>
  <c r="D195" i="14"/>
  <c r="I194" i="14"/>
  <c r="H194" i="14"/>
  <c r="F194" i="14"/>
  <c r="D194" i="14"/>
  <c r="I193" i="14"/>
  <c r="G192" i="14"/>
  <c r="E192" i="14"/>
  <c r="F192" i="14" s="1"/>
  <c r="C192" i="14"/>
  <c r="B192" i="14"/>
  <c r="I192" i="14" s="1"/>
  <c r="H192" i="14"/>
  <c r="I191" i="14"/>
  <c r="I190" i="14"/>
  <c r="H190" i="14"/>
  <c r="F190" i="14"/>
  <c r="D190" i="14"/>
  <c r="I189" i="14"/>
  <c r="H189" i="14"/>
  <c r="F189" i="14"/>
  <c r="D189" i="14"/>
  <c r="I188" i="14"/>
  <c r="G187" i="14"/>
  <c r="E187" i="14"/>
  <c r="C187" i="14"/>
  <c r="B187" i="14"/>
  <c r="D187" i="14" s="1"/>
  <c r="I181" i="14"/>
  <c r="I180" i="14"/>
  <c r="I179" i="14"/>
  <c r="H179" i="14"/>
  <c r="F179" i="14"/>
  <c r="D179" i="14"/>
  <c r="I178" i="14"/>
  <c r="G177" i="14"/>
  <c r="E177" i="14"/>
  <c r="C177" i="14"/>
  <c r="D177" i="14" s="1"/>
  <c r="B177" i="14"/>
  <c r="H177" i="14" s="1"/>
  <c r="F177" i="14"/>
  <c r="I171" i="14"/>
  <c r="I170" i="14"/>
  <c r="H170" i="14"/>
  <c r="F170" i="14"/>
  <c r="D170" i="14"/>
  <c r="I169" i="14"/>
  <c r="I168" i="14"/>
  <c r="H168" i="14"/>
  <c r="F168" i="14"/>
  <c r="D168" i="14"/>
  <c r="G167" i="14"/>
  <c r="I167" i="14" s="1"/>
  <c r="E167" i="14"/>
  <c r="F167" i="14"/>
  <c r="C167" i="14"/>
  <c r="D167" i="14" s="1"/>
  <c r="B167" i="14"/>
  <c r="I166" i="14"/>
  <c r="I165" i="14"/>
  <c r="H165" i="14"/>
  <c r="F165" i="14"/>
  <c r="D165" i="14"/>
  <c r="I164" i="14"/>
  <c r="H164" i="14"/>
  <c r="F164" i="14"/>
  <c r="D164" i="14"/>
  <c r="I163" i="14"/>
  <c r="H163" i="14"/>
  <c r="F163" i="14"/>
  <c r="D163" i="14"/>
  <c r="G162" i="14"/>
  <c r="H162" i="14" s="1"/>
  <c r="E162" i="14"/>
  <c r="C162" i="14"/>
  <c r="B162" i="14"/>
  <c r="F162" i="14" s="1"/>
  <c r="I157" i="14"/>
  <c r="I156" i="14"/>
  <c r="H156" i="14"/>
  <c r="F156" i="14"/>
  <c r="D156" i="14"/>
  <c r="I155" i="14"/>
  <c r="H155" i="14"/>
  <c r="F155" i="14"/>
  <c r="D155" i="14"/>
  <c r="I154" i="14"/>
  <c r="G153" i="14"/>
  <c r="I153" i="14" s="1"/>
  <c r="E153" i="14"/>
  <c r="C153" i="14"/>
  <c r="D153" i="14"/>
  <c r="B153" i="14"/>
  <c r="I150" i="14"/>
  <c r="I149" i="14"/>
  <c r="H148" i="14"/>
  <c r="F148" i="14"/>
  <c r="D148" i="14"/>
  <c r="I147" i="14"/>
  <c r="G147" i="14"/>
  <c r="H147" i="14" s="1"/>
  <c r="E147" i="14"/>
  <c r="F147" i="14"/>
  <c r="C147" i="14"/>
  <c r="D147" i="14" s="1"/>
  <c r="B147" i="14"/>
  <c r="I139" i="14"/>
  <c r="I138" i="14"/>
  <c r="I137" i="14"/>
  <c r="I136" i="14"/>
  <c r="H136" i="14"/>
  <c r="F136" i="14"/>
  <c r="D136" i="14"/>
  <c r="G135" i="14"/>
  <c r="E135" i="14"/>
  <c r="C135" i="14"/>
  <c r="B135" i="14"/>
  <c r="D135" i="14" s="1"/>
  <c r="I130" i="14"/>
  <c r="I129" i="14"/>
  <c r="I128" i="14"/>
  <c r="H128" i="14"/>
  <c r="F128" i="14"/>
  <c r="D128" i="14"/>
  <c r="B127" i="14"/>
  <c r="B16" i="14" s="1"/>
  <c r="G126" i="14"/>
  <c r="E126" i="14"/>
  <c r="C126" i="14"/>
  <c r="I120" i="14"/>
  <c r="I119" i="14"/>
  <c r="I118" i="14"/>
  <c r="F118" i="14"/>
  <c r="D118" i="14"/>
  <c r="I117" i="14"/>
  <c r="I116" i="14"/>
  <c r="H116" i="14"/>
  <c r="G116" i="14"/>
  <c r="E116" i="14"/>
  <c r="F116" i="14"/>
  <c r="D116" i="14"/>
  <c r="C116" i="14"/>
  <c r="B116" i="14"/>
  <c r="I115" i="14"/>
  <c r="I114" i="14"/>
  <c r="I113" i="14"/>
  <c r="H113" i="14"/>
  <c r="F113" i="14"/>
  <c r="D113" i="14"/>
  <c r="I112" i="14"/>
  <c r="G111" i="14"/>
  <c r="E111" i="14"/>
  <c r="C111" i="14"/>
  <c r="B111" i="14"/>
  <c r="D111" i="14" s="1"/>
  <c r="I111" i="14"/>
  <c r="G109" i="14"/>
  <c r="E109" i="14"/>
  <c r="C109" i="14"/>
  <c r="B109" i="14"/>
  <c r="B105" i="14" s="1"/>
  <c r="G108" i="14"/>
  <c r="E108" i="14"/>
  <c r="C108" i="14"/>
  <c r="B108" i="14"/>
  <c r="I108" i="14"/>
  <c r="G107" i="14"/>
  <c r="E107" i="14"/>
  <c r="F107" i="14"/>
  <c r="C107" i="14"/>
  <c r="B107" i="14"/>
  <c r="I107" i="14" s="1"/>
  <c r="H107" i="14"/>
  <c r="G106" i="14"/>
  <c r="G105" i="14" s="1"/>
  <c r="H105" i="14" s="1"/>
  <c r="E106" i="14"/>
  <c r="C106" i="14"/>
  <c r="C105" i="14" s="1"/>
  <c r="D105" i="14" s="1"/>
  <c r="B106" i="14"/>
  <c r="I106" i="14"/>
  <c r="I100" i="14"/>
  <c r="I99" i="14"/>
  <c r="H99" i="14"/>
  <c r="I98" i="14"/>
  <c r="H98" i="14"/>
  <c r="I97" i="14"/>
  <c r="I96" i="14"/>
  <c r="H96" i="14"/>
  <c r="G96" i="14"/>
  <c r="E96" i="14"/>
  <c r="F96" i="14"/>
  <c r="D96" i="14"/>
  <c r="C96" i="14"/>
  <c r="B96" i="14"/>
  <c r="I92" i="14"/>
  <c r="I91" i="14"/>
  <c r="H91" i="14"/>
  <c r="F91" i="14"/>
  <c r="D91" i="14"/>
  <c r="I90" i="14"/>
  <c r="H90" i="14"/>
  <c r="F90" i="14"/>
  <c r="D90" i="14"/>
  <c r="I89" i="14"/>
  <c r="G88" i="14"/>
  <c r="E88" i="14"/>
  <c r="C88" i="14"/>
  <c r="D88" i="14" s="1"/>
  <c r="B88" i="14"/>
  <c r="H88" i="14" s="1"/>
  <c r="F88" i="14"/>
  <c r="I77" i="14"/>
  <c r="I76" i="14"/>
  <c r="H76" i="14"/>
  <c r="F76" i="14"/>
  <c r="D76" i="14"/>
  <c r="I75" i="14"/>
  <c r="H75" i="14"/>
  <c r="F75" i="14"/>
  <c r="D75" i="14"/>
  <c r="I74" i="14"/>
  <c r="G73" i="14"/>
  <c r="I73" i="14" s="1"/>
  <c r="E73" i="14"/>
  <c r="F73" i="14"/>
  <c r="C73" i="14"/>
  <c r="D73" i="14" s="1"/>
  <c r="B73" i="14"/>
  <c r="I64" i="14"/>
  <c r="I63" i="14"/>
  <c r="H63" i="14"/>
  <c r="I62" i="14"/>
  <c r="H62" i="14"/>
  <c r="F62" i="14"/>
  <c r="D62" i="14"/>
  <c r="I61" i="14"/>
  <c r="G60" i="14"/>
  <c r="E60" i="14"/>
  <c r="F60" i="14"/>
  <c r="C60" i="14"/>
  <c r="D60" i="14" s="1"/>
  <c r="B60" i="14"/>
  <c r="I59" i="14"/>
  <c r="I58" i="14"/>
  <c r="I57" i="14"/>
  <c r="H57" i="14"/>
  <c r="F57" i="14"/>
  <c r="D57" i="14"/>
  <c r="I56" i="14"/>
  <c r="G55" i="14"/>
  <c r="E55" i="14"/>
  <c r="C55" i="14"/>
  <c r="D55" i="14" s="1"/>
  <c r="B55" i="14"/>
  <c r="H55" i="14" s="1"/>
  <c r="G53" i="14"/>
  <c r="E53" i="14"/>
  <c r="E51" i="14" s="1"/>
  <c r="E49" i="14" s="1"/>
  <c r="C53" i="14"/>
  <c r="B53" i="14"/>
  <c r="I53" i="14"/>
  <c r="B52" i="14"/>
  <c r="G51" i="14"/>
  <c r="H51" i="14" s="1"/>
  <c r="D51" i="14"/>
  <c r="C51" i="14"/>
  <c r="B51" i="14"/>
  <c r="I51" i="14" s="1"/>
  <c r="G50" i="14"/>
  <c r="C50" i="14"/>
  <c r="C49" i="14" s="1"/>
  <c r="B50" i="14"/>
  <c r="B49" i="14"/>
  <c r="I41" i="14"/>
  <c r="H41" i="14"/>
  <c r="F41" i="14"/>
  <c r="D41" i="14"/>
  <c r="I40" i="14"/>
  <c r="H40" i="14"/>
  <c r="F40" i="14"/>
  <c r="D40" i="14"/>
  <c r="I39" i="14"/>
  <c r="H39" i="14"/>
  <c r="F39" i="14"/>
  <c r="D39" i="14"/>
  <c r="I38" i="14"/>
  <c r="G37" i="14"/>
  <c r="E37" i="14"/>
  <c r="F37" i="14" s="1"/>
  <c r="C37" i="14"/>
  <c r="B37" i="14"/>
  <c r="I37" i="14" s="1"/>
  <c r="H37" i="14"/>
  <c r="G29" i="14"/>
  <c r="E29" i="14"/>
  <c r="C29" i="14"/>
  <c r="B29" i="14"/>
  <c r="I29" i="14" s="1"/>
  <c r="G28" i="14"/>
  <c r="E28" i="14"/>
  <c r="E25" i="14" s="1"/>
  <c r="C28" i="14"/>
  <c r="C25" i="14" s="1"/>
  <c r="B28" i="14"/>
  <c r="I28" i="14"/>
  <c r="G27" i="14"/>
  <c r="H27" i="14"/>
  <c r="E27" i="14"/>
  <c r="C27" i="14"/>
  <c r="B27" i="14"/>
  <c r="G26" i="14"/>
  <c r="E26" i="14"/>
  <c r="C26" i="14"/>
  <c r="B26" i="14"/>
  <c r="G24" i="14"/>
  <c r="E24" i="14"/>
  <c r="C24" i="14"/>
  <c r="B24" i="14"/>
  <c r="D24" i="14" s="1"/>
  <c r="I24" i="14"/>
  <c r="G23" i="14"/>
  <c r="H23" i="14" s="1"/>
  <c r="E23" i="14"/>
  <c r="F23" i="14"/>
  <c r="C23" i="14"/>
  <c r="B23" i="14"/>
  <c r="I23" i="14"/>
  <c r="I22" i="14"/>
  <c r="G22" i="14"/>
  <c r="H22" i="14" s="1"/>
  <c r="E22" i="14"/>
  <c r="F22" i="14"/>
  <c r="C22" i="14"/>
  <c r="D22" i="14" s="1"/>
  <c r="B22" i="14"/>
  <c r="G21" i="14"/>
  <c r="E21" i="14"/>
  <c r="C21" i="14"/>
  <c r="B21" i="14"/>
  <c r="G19" i="14"/>
  <c r="G13" i="14"/>
  <c r="E19" i="14"/>
  <c r="C19" i="14"/>
  <c r="B19" i="14"/>
  <c r="G18" i="14"/>
  <c r="G12" i="14" s="1"/>
  <c r="E18" i="14"/>
  <c r="C18" i="14"/>
  <c r="C12" i="14" s="1"/>
  <c r="B18" i="14"/>
  <c r="D18" i="14" s="1"/>
  <c r="L17" i="14"/>
  <c r="G17" i="14"/>
  <c r="G15" i="14" s="1"/>
  <c r="F17" i="14"/>
  <c r="E17" i="14"/>
  <c r="C17" i="14"/>
  <c r="B17" i="14"/>
  <c r="D17" i="14" s="1"/>
  <c r="I17" i="14"/>
  <c r="L16" i="14"/>
  <c r="G16" i="14"/>
  <c r="E16" i="14"/>
  <c r="E9" i="14" s="1"/>
  <c r="C16" i="14"/>
  <c r="L15" i="14"/>
  <c r="E15" i="14"/>
  <c r="C13" i="14"/>
  <c r="E12" i="14"/>
  <c r="E10" i="14"/>
  <c r="B10" i="14"/>
  <c r="F10" i="14"/>
  <c r="C20" i="14"/>
  <c r="F355" i="14"/>
  <c r="D23" i="14"/>
  <c r="I355" i="14"/>
  <c r="B20" i="14"/>
  <c r="G25" i="14"/>
  <c r="H17" i="14"/>
  <c r="I19" i="14"/>
  <c r="I27" i="14"/>
  <c r="I55" i="14"/>
  <c r="C10" i="14"/>
  <c r="D10" i="14"/>
  <c r="D27" i="14"/>
  <c r="I50" i="14"/>
  <c r="G49" i="14"/>
  <c r="H18" i="14"/>
  <c r="F27" i="14"/>
  <c r="D37" i="14"/>
  <c r="F55" i="14"/>
  <c r="I88" i="14"/>
  <c r="E105" i="14"/>
  <c r="F105" i="14"/>
  <c r="D107" i="14"/>
  <c r="F111" i="14"/>
  <c r="H127" i="14"/>
  <c r="F135" i="14"/>
  <c r="F153" i="14"/>
  <c r="D162" i="14"/>
  <c r="I177" i="14"/>
  <c r="F187" i="14"/>
  <c r="D192" i="14"/>
  <c r="F197" i="14"/>
  <c r="D202" i="14"/>
  <c r="D217" i="14"/>
  <c r="F226" i="14"/>
  <c r="I246" i="14"/>
  <c r="D261" i="14"/>
  <c r="I266" i="14"/>
  <c r="I276" i="14"/>
  <c r="F284" i="14"/>
  <c r="D310" i="14"/>
  <c r="I315" i="14"/>
  <c r="F320" i="14"/>
  <c r="D335" i="14"/>
  <c r="F345" i="14"/>
  <c r="D355" i="14"/>
  <c r="I365" i="14"/>
  <c r="I380" i="14"/>
  <c r="I399" i="14"/>
  <c r="D414" i="14"/>
  <c r="I419" i="14"/>
  <c r="F427" i="14"/>
  <c r="D440" i="14"/>
  <c r="H440" i="14"/>
  <c r="I445" i="14"/>
  <c r="F450" i="14"/>
  <c r="D463" i="14"/>
  <c r="H463" i="14"/>
  <c r="I473" i="14"/>
  <c r="I127" i="14"/>
  <c r="D127" i="14"/>
  <c r="E20" i="14"/>
  <c r="I482" i="13"/>
  <c r="I481" i="13"/>
  <c r="I480" i="13"/>
  <c r="I479" i="13"/>
  <c r="G478" i="13"/>
  <c r="E478" i="13"/>
  <c r="C478" i="13"/>
  <c r="B478" i="13"/>
  <c r="I478" i="13" s="1"/>
  <c r="I472" i="13"/>
  <c r="I471" i="13"/>
  <c r="H471" i="13"/>
  <c r="F471" i="13"/>
  <c r="D471" i="13"/>
  <c r="I470" i="13"/>
  <c r="H470" i="13"/>
  <c r="F470" i="13"/>
  <c r="D470" i="13"/>
  <c r="I469" i="13"/>
  <c r="G468" i="13"/>
  <c r="H468" i="13" s="1"/>
  <c r="E468" i="13"/>
  <c r="C468" i="13"/>
  <c r="D468" i="13"/>
  <c r="B468" i="13"/>
  <c r="I468" i="13"/>
  <c r="I462" i="13"/>
  <c r="I461" i="13"/>
  <c r="I460" i="13"/>
  <c r="I459" i="13"/>
  <c r="H459" i="13"/>
  <c r="F459" i="13"/>
  <c r="D459" i="13"/>
  <c r="I458" i="13"/>
  <c r="G458" i="13"/>
  <c r="H458" i="13" s="1"/>
  <c r="E458" i="13"/>
  <c r="F458" i="13"/>
  <c r="C458" i="13"/>
  <c r="D458" i="13" s="1"/>
  <c r="B458" i="13"/>
  <c r="I457" i="13"/>
  <c r="I456" i="13"/>
  <c r="I455" i="13"/>
  <c r="H455" i="13"/>
  <c r="F455" i="13"/>
  <c r="D455" i="13"/>
  <c r="I454" i="13"/>
  <c r="G453" i="13"/>
  <c r="H453" i="13" s="1"/>
  <c r="E453" i="13"/>
  <c r="F453" i="13" s="1"/>
  <c r="D453" i="13"/>
  <c r="C453" i="13"/>
  <c r="B453" i="13"/>
  <c r="I453" i="13" s="1"/>
  <c r="I449" i="13"/>
  <c r="I448" i="13"/>
  <c r="I447" i="13"/>
  <c r="H447" i="13"/>
  <c r="F447" i="13"/>
  <c r="D447" i="13"/>
  <c r="I446" i="13"/>
  <c r="G445" i="13"/>
  <c r="H445" i="13" s="1"/>
  <c r="E445" i="13"/>
  <c r="C445" i="13"/>
  <c r="D445" i="13"/>
  <c r="B445" i="13"/>
  <c r="I445" i="13"/>
  <c r="I444" i="13"/>
  <c r="I443" i="13"/>
  <c r="I442" i="13"/>
  <c r="H442" i="13"/>
  <c r="F442" i="13"/>
  <c r="D442" i="13"/>
  <c r="I441" i="13"/>
  <c r="G440" i="13"/>
  <c r="H440" i="13" s="1"/>
  <c r="E440" i="13"/>
  <c r="C440" i="13"/>
  <c r="D440" i="13" s="1"/>
  <c r="B440" i="13"/>
  <c r="F440" i="13" s="1"/>
  <c r="I439" i="13"/>
  <c r="I438" i="13"/>
  <c r="I437" i="13"/>
  <c r="H437" i="13"/>
  <c r="F437" i="13"/>
  <c r="D437" i="13"/>
  <c r="I436" i="13"/>
  <c r="H435" i="13"/>
  <c r="G435" i="13"/>
  <c r="E435" i="13"/>
  <c r="F435" i="13" s="1"/>
  <c r="D435" i="13"/>
  <c r="C435" i="13"/>
  <c r="B435" i="13"/>
  <c r="I435" i="13" s="1"/>
  <c r="I431" i="13"/>
  <c r="I430" i="13"/>
  <c r="I429" i="13"/>
  <c r="H429" i="13"/>
  <c r="F429" i="13"/>
  <c r="D429" i="13"/>
  <c r="I428" i="13"/>
  <c r="G427" i="13"/>
  <c r="I427" i="13"/>
  <c r="E427" i="13"/>
  <c r="F427" i="13" s="1"/>
  <c r="C427" i="13"/>
  <c r="D427" i="13" s="1"/>
  <c r="B427" i="13"/>
  <c r="H427" i="13" s="1"/>
  <c r="I426" i="13"/>
  <c r="I425" i="13"/>
  <c r="I424" i="13"/>
  <c r="H424" i="13"/>
  <c r="F424" i="13"/>
  <c r="D424" i="13"/>
  <c r="I423" i="13"/>
  <c r="G422" i="13"/>
  <c r="H422" i="13" s="1"/>
  <c r="E422" i="13"/>
  <c r="C422" i="13"/>
  <c r="D422" i="13" s="1"/>
  <c r="B422" i="13"/>
  <c r="I422" i="13" s="1"/>
  <c r="I418" i="13"/>
  <c r="I417" i="13"/>
  <c r="I416" i="13"/>
  <c r="H416" i="13"/>
  <c r="F416" i="13"/>
  <c r="D416" i="13"/>
  <c r="I415" i="13"/>
  <c r="G414" i="13"/>
  <c r="E414" i="13"/>
  <c r="C414" i="13"/>
  <c r="D414" i="13" s="1"/>
  <c r="B414" i="13"/>
  <c r="H414" i="13" s="1"/>
  <c r="I413" i="13"/>
  <c r="I412" i="13"/>
  <c r="I411" i="13"/>
  <c r="H411" i="13"/>
  <c r="F411" i="13"/>
  <c r="D411" i="13"/>
  <c r="I410" i="13"/>
  <c r="G409" i="13"/>
  <c r="E409" i="13"/>
  <c r="F409" i="13" s="1"/>
  <c r="C409" i="13"/>
  <c r="B409" i="13"/>
  <c r="I409" i="13" s="1"/>
  <c r="I408" i="13"/>
  <c r="I407" i="13"/>
  <c r="I406" i="13"/>
  <c r="I405" i="13"/>
  <c r="G404" i="13"/>
  <c r="E404" i="13"/>
  <c r="C404" i="13"/>
  <c r="B404" i="13"/>
  <c r="I404" i="13" s="1"/>
  <c r="K403" i="13"/>
  <c r="I398" i="13"/>
  <c r="I397" i="13"/>
  <c r="I396" i="13"/>
  <c r="H396" i="13"/>
  <c r="F396" i="13"/>
  <c r="D396" i="13"/>
  <c r="I395" i="13"/>
  <c r="G394" i="13"/>
  <c r="H394" i="13" s="1"/>
  <c r="E394" i="13"/>
  <c r="C394" i="13"/>
  <c r="D394" i="13"/>
  <c r="B394" i="13"/>
  <c r="F394" i="13"/>
  <c r="I389" i="13"/>
  <c r="I388" i="13"/>
  <c r="H388" i="13"/>
  <c r="F388" i="13"/>
  <c r="D388" i="13"/>
  <c r="I387" i="13"/>
  <c r="H387" i="13"/>
  <c r="F387" i="13"/>
  <c r="D387" i="13"/>
  <c r="I386" i="13"/>
  <c r="G385" i="13"/>
  <c r="H385" i="13" s="1"/>
  <c r="E385" i="13"/>
  <c r="F385" i="13" s="1"/>
  <c r="D385" i="13"/>
  <c r="C385" i="13"/>
  <c r="B385" i="13"/>
  <c r="I385" i="13" s="1"/>
  <c r="I379" i="13"/>
  <c r="I378" i="13"/>
  <c r="H378" i="13"/>
  <c r="F378" i="13"/>
  <c r="D378" i="13"/>
  <c r="I377" i="13"/>
  <c r="H377" i="13"/>
  <c r="F377" i="13"/>
  <c r="D377" i="13"/>
  <c r="I376" i="13"/>
  <c r="G375" i="13"/>
  <c r="E375" i="13"/>
  <c r="C375" i="13"/>
  <c r="D375" i="13" s="1"/>
  <c r="B375" i="13"/>
  <c r="H375" i="13" s="1"/>
  <c r="I374" i="13"/>
  <c r="I373" i="13"/>
  <c r="H373" i="13"/>
  <c r="F373" i="13"/>
  <c r="D373" i="13"/>
  <c r="I372" i="13"/>
  <c r="H372" i="13"/>
  <c r="F372" i="13"/>
  <c r="D372" i="13"/>
  <c r="I371" i="13"/>
  <c r="G370" i="13"/>
  <c r="I370" i="13"/>
  <c r="E370" i="13"/>
  <c r="C370" i="13"/>
  <c r="D370" i="13" s="1"/>
  <c r="B370" i="13"/>
  <c r="H370" i="13" s="1"/>
  <c r="I364" i="13"/>
  <c r="I363" i="13"/>
  <c r="H363" i="13"/>
  <c r="F363" i="13"/>
  <c r="D363" i="13"/>
  <c r="I362" i="13"/>
  <c r="H362" i="13"/>
  <c r="F362" i="13"/>
  <c r="D362" i="13"/>
  <c r="I361" i="13"/>
  <c r="G360" i="13"/>
  <c r="E360" i="13"/>
  <c r="C360" i="13"/>
  <c r="B360" i="13"/>
  <c r="I360" i="13"/>
  <c r="I354" i="13"/>
  <c r="I353" i="13"/>
  <c r="I352" i="13"/>
  <c r="H352" i="13"/>
  <c r="F352" i="13"/>
  <c r="D352" i="13"/>
  <c r="I351" i="13"/>
  <c r="I350" i="13"/>
  <c r="G350" i="13"/>
  <c r="H350" i="13" s="1"/>
  <c r="E350" i="13"/>
  <c r="F350" i="13"/>
  <c r="C350" i="13"/>
  <c r="D350" i="13" s="1"/>
  <c r="B350" i="13"/>
  <c r="I344" i="13"/>
  <c r="I343" i="13"/>
  <c r="H343" i="13"/>
  <c r="F343" i="13"/>
  <c r="D343" i="13"/>
  <c r="I342" i="13"/>
  <c r="H342" i="13"/>
  <c r="F342" i="13"/>
  <c r="D342" i="13"/>
  <c r="I341" i="13"/>
  <c r="G340" i="13"/>
  <c r="H340" i="13" s="1"/>
  <c r="E340" i="13"/>
  <c r="C340" i="13"/>
  <c r="D340" i="13"/>
  <c r="B340" i="13"/>
  <c r="I340" i="13"/>
  <c r="I334" i="13"/>
  <c r="I333" i="13"/>
  <c r="H333" i="13"/>
  <c r="F333" i="13"/>
  <c r="D333" i="13"/>
  <c r="I332" i="13"/>
  <c r="H332" i="13"/>
  <c r="F332" i="13"/>
  <c r="D332" i="13"/>
  <c r="I331" i="13"/>
  <c r="H330" i="13"/>
  <c r="G330" i="13"/>
  <c r="E330" i="13"/>
  <c r="F330" i="13" s="1"/>
  <c r="D330" i="13"/>
  <c r="C330" i="13"/>
  <c r="B330" i="13"/>
  <c r="I330" i="13" s="1"/>
  <c r="I324" i="13"/>
  <c r="I323" i="13"/>
  <c r="I322" i="13"/>
  <c r="H322" i="13"/>
  <c r="F322" i="13"/>
  <c r="D322" i="13"/>
  <c r="I321" i="13"/>
  <c r="G320" i="13"/>
  <c r="I320" i="13"/>
  <c r="E320" i="13"/>
  <c r="F320" i="13"/>
  <c r="C320" i="13"/>
  <c r="D320" i="13" s="1"/>
  <c r="B320" i="13"/>
  <c r="H320" i="13" s="1"/>
  <c r="I319" i="13"/>
  <c r="I318" i="13"/>
  <c r="I317" i="13"/>
  <c r="H317" i="13"/>
  <c r="F317" i="13"/>
  <c r="D317" i="13"/>
  <c r="I316" i="13"/>
  <c r="G315" i="13"/>
  <c r="E315" i="13"/>
  <c r="C315" i="13"/>
  <c r="D315" i="13" s="1"/>
  <c r="B315" i="13"/>
  <c r="H315" i="13" s="1"/>
  <c r="I314" i="13"/>
  <c r="I313" i="13"/>
  <c r="I312" i="13"/>
  <c r="H312" i="13"/>
  <c r="F312" i="13"/>
  <c r="D312" i="13"/>
  <c r="I311" i="13"/>
  <c r="G310" i="13"/>
  <c r="E310" i="13"/>
  <c r="C310" i="13"/>
  <c r="D310" i="13"/>
  <c r="B310" i="13"/>
  <c r="I310" i="13"/>
  <c r="I309" i="13"/>
  <c r="I308" i="13"/>
  <c r="I307" i="13"/>
  <c r="H307" i="13"/>
  <c r="F307" i="13"/>
  <c r="D307" i="13"/>
  <c r="I306" i="13"/>
  <c r="I305" i="13"/>
  <c r="G305" i="13"/>
  <c r="H305" i="13" s="1"/>
  <c r="E305" i="13"/>
  <c r="F305" i="13"/>
  <c r="C305" i="13"/>
  <c r="D305" i="13" s="1"/>
  <c r="B305" i="13"/>
  <c r="I299" i="13"/>
  <c r="I298" i="13"/>
  <c r="I297" i="13"/>
  <c r="I296" i="13"/>
  <c r="G295" i="13"/>
  <c r="E295" i="13"/>
  <c r="C295" i="13"/>
  <c r="B295" i="13"/>
  <c r="I295" i="13"/>
  <c r="I291" i="13"/>
  <c r="I290" i="13"/>
  <c r="H290" i="13"/>
  <c r="F290" i="13"/>
  <c r="D290" i="13"/>
  <c r="I289" i="13"/>
  <c r="H289" i="13"/>
  <c r="F289" i="13"/>
  <c r="D289" i="13"/>
  <c r="I288" i="13"/>
  <c r="G287" i="13"/>
  <c r="H287" i="13" s="1"/>
  <c r="E287" i="13"/>
  <c r="F287" i="13" s="1"/>
  <c r="D287" i="13"/>
  <c r="C287" i="13"/>
  <c r="B287" i="13"/>
  <c r="I287" i="13" s="1"/>
  <c r="I283" i="13"/>
  <c r="I282" i="13"/>
  <c r="I281" i="13"/>
  <c r="H281" i="13"/>
  <c r="F281" i="13"/>
  <c r="D281" i="13"/>
  <c r="I280" i="13"/>
  <c r="G279" i="13"/>
  <c r="H279" i="13" s="1"/>
  <c r="E279" i="13"/>
  <c r="C279" i="13"/>
  <c r="D279" i="13"/>
  <c r="B279" i="13"/>
  <c r="I275" i="13"/>
  <c r="I274" i="13"/>
  <c r="I273" i="13"/>
  <c r="H273" i="13"/>
  <c r="F273" i="13"/>
  <c r="D273" i="13"/>
  <c r="I272" i="13"/>
  <c r="G271" i="13"/>
  <c r="F271" i="13"/>
  <c r="E271" i="13"/>
  <c r="C271" i="13"/>
  <c r="B271" i="13"/>
  <c r="I271" i="13"/>
  <c r="I270" i="13"/>
  <c r="I269" i="13"/>
  <c r="H269" i="13"/>
  <c r="F269" i="13"/>
  <c r="D269" i="13"/>
  <c r="I268" i="13"/>
  <c r="H268" i="13"/>
  <c r="F268" i="13"/>
  <c r="D268" i="13"/>
  <c r="I267" i="13"/>
  <c r="G266" i="13"/>
  <c r="H266" i="13" s="1"/>
  <c r="E266" i="13"/>
  <c r="F266" i="13" s="1"/>
  <c r="D266" i="13"/>
  <c r="C266" i="13"/>
  <c r="B266" i="13"/>
  <c r="I266" i="13" s="1"/>
  <c r="I265" i="13"/>
  <c r="I264" i="13"/>
  <c r="H264" i="13"/>
  <c r="F264" i="13"/>
  <c r="D264" i="13"/>
  <c r="I263" i="13"/>
  <c r="H263" i="13"/>
  <c r="F263" i="13"/>
  <c r="D263" i="13"/>
  <c r="I262" i="13"/>
  <c r="G261" i="13"/>
  <c r="E261" i="13"/>
  <c r="C261" i="13"/>
  <c r="D261" i="13" s="1"/>
  <c r="B261" i="13"/>
  <c r="F261" i="13" s="1"/>
  <c r="I260" i="13"/>
  <c r="I259" i="13"/>
  <c r="I258" i="13"/>
  <c r="H258" i="13"/>
  <c r="F258" i="13"/>
  <c r="D258" i="13"/>
  <c r="I257" i="13"/>
  <c r="H256" i="13"/>
  <c r="G256" i="13"/>
  <c r="E256" i="13"/>
  <c r="F256" i="13" s="1"/>
  <c r="D256" i="13"/>
  <c r="C256" i="13"/>
  <c r="B256" i="13"/>
  <c r="I256" i="13" s="1"/>
  <c r="I255" i="13"/>
  <c r="I254" i="13"/>
  <c r="I253" i="13"/>
  <c r="H253" i="13"/>
  <c r="F253" i="13"/>
  <c r="D253" i="13"/>
  <c r="I252" i="13"/>
  <c r="G251" i="13"/>
  <c r="I251" i="13"/>
  <c r="E251" i="13"/>
  <c r="C251" i="13"/>
  <c r="D251" i="13" s="1"/>
  <c r="B251" i="13"/>
  <c r="H251" i="13" s="1"/>
  <c r="I245" i="13"/>
  <c r="I244" i="13"/>
  <c r="H244" i="13"/>
  <c r="F244" i="13"/>
  <c r="D244" i="13"/>
  <c r="I243" i="13"/>
  <c r="H243" i="13"/>
  <c r="F243" i="13"/>
  <c r="D243" i="13"/>
  <c r="I242" i="13"/>
  <c r="G241" i="13"/>
  <c r="E241" i="13"/>
  <c r="C241" i="13"/>
  <c r="B241" i="13"/>
  <c r="I241" i="13"/>
  <c r="I235" i="13"/>
  <c r="I234" i="13"/>
  <c r="H234" i="13"/>
  <c r="F234" i="13"/>
  <c r="D234" i="13"/>
  <c r="I233" i="13"/>
  <c r="H233" i="13"/>
  <c r="F233" i="13"/>
  <c r="D233" i="13"/>
  <c r="I232" i="13"/>
  <c r="G231" i="13"/>
  <c r="H231" i="13" s="1"/>
  <c r="E231" i="13"/>
  <c r="F231" i="13" s="1"/>
  <c r="D231" i="13"/>
  <c r="C231" i="13"/>
  <c r="B231" i="13"/>
  <c r="I231" i="13" s="1"/>
  <c r="I225" i="13"/>
  <c r="I224" i="13"/>
  <c r="I223" i="13"/>
  <c r="H223" i="13"/>
  <c r="F223" i="13"/>
  <c r="D223" i="13"/>
  <c r="I222" i="13"/>
  <c r="G221" i="13"/>
  <c r="H221" i="13" s="1"/>
  <c r="E221" i="13"/>
  <c r="C221" i="13"/>
  <c r="D221" i="13" s="1"/>
  <c r="B221" i="13"/>
  <c r="I216" i="13"/>
  <c r="I215" i="13"/>
  <c r="H215" i="13"/>
  <c r="F215" i="13"/>
  <c r="D215" i="13"/>
  <c r="I214" i="13"/>
  <c r="H214" i="13"/>
  <c r="F214" i="13"/>
  <c r="D214" i="13"/>
  <c r="I213" i="13"/>
  <c r="G212" i="13"/>
  <c r="H212" i="13" s="1"/>
  <c r="E212" i="13"/>
  <c r="F212" i="13"/>
  <c r="C212" i="13"/>
  <c r="D212" i="13" s="1"/>
  <c r="B212" i="13"/>
  <c r="I212" i="13" s="1"/>
  <c r="I206" i="13"/>
  <c r="I205" i="13"/>
  <c r="I204" i="13"/>
  <c r="H204" i="13"/>
  <c r="F204" i="13"/>
  <c r="D204" i="13"/>
  <c r="I203" i="13"/>
  <c r="G202" i="13"/>
  <c r="H202" i="13" s="1"/>
  <c r="C202" i="13"/>
  <c r="D202" i="13"/>
  <c r="B202" i="13"/>
  <c r="F202" i="13"/>
  <c r="I201" i="13"/>
  <c r="I200" i="13"/>
  <c r="H200" i="13"/>
  <c r="F200" i="13"/>
  <c r="D200" i="13"/>
  <c r="I199" i="13"/>
  <c r="H199" i="13"/>
  <c r="F199" i="13"/>
  <c r="D199" i="13"/>
  <c r="I198" i="13"/>
  <c r="G197" i="13"/>
  <c r="E197" i="13"/>
  <c r="F197" i="13" s="1"/>
  <c r="C197" i="13"/>
  <c r="B197" i="13"/>
  <c r="I197" i="13" s="1"/>
  <c r="I196" i="13"/>
  <c r="I195" i="13"/>
  <c r="H195" i="13"/>
  <c r="F195" i="13"/>
  <c r="D195" i="13"/>
  <c r="I194" i="13"/>
  <c r="H194" i="13"/>
  <c r="F194" i="13"/>
  <c r="D194" i="13"/>
  <c r="I193" i="13"/>
  <c r="G192" i="13"/>
  <c r="E192" i="13"/>
  <c r="C192" i="13"/>
  <c r="D192" i="13" s="1"/>
  <c r="B192" i="13"/>
  <c r="H192" i="13" s="1"/>
  <c r="I191" i="13"/>
  <c r="I190" i="13"/>
  <c r="H190" i="13"/>
  <c r="F190" i="13"/>
  <c r="D190" i="13"/>
  <c r="I189" i="13"/>
  <c r="H189" i="13"/>
  <c r="F189" i="13"/>
  <c r="D189" i="13"/>
  <c r="I188" i="13"/>
  <c r="H187" i="13"/>
  <c r="G187" i="13"/>
  <c r="E187" i="13"/>
  <c r="F187" i="13" s="1"/>
  <c r="D187" i="13"/>
  <c r="C187" i="13"/>
  <c r="B187" i="13"/>
  <c r="I187" i="13" s="1"/>
  <c r="I186" i="13"/>
  <c r="I185" i="13"/>
  <c r="H185" i="13"/>
  <c r="F185" i="13"/>
  <c r="D185" i="13"/>
  <c r="I184" i="13"/>
  <c r="H184" i="13"/>
  <c r="F184" i="13"/>
  <c r="D184" i="13"/>
  <c r="I183" i="13"/>
  <c r="G182" i="13"/>
  <c r="E182" i="13"/>
  <c r="C182" i="13"/>
  <c r="D182" i="13" s="1"/>
  <c r="B182" i="13"/>
  <c r="H182" i="13" s="1"/>
  <c r="I176" i="13"/>
  <c r="I175" i="13"/>
  <c r="I174" i="13"/>
  <c r="H174" i="13"/>
  <c r="F174" i="13"/>
  <c r="D174" i="13"/>
  <c r="I173" i="13"/>
  <c r="G172" i="13"/>
  <c r="E172" i="13"/>
  <c r="C172" i="13"/>
  <c r="D172" i="13"/>
  <c r="B172" i="13"/>
  <c r="I172" i="13"/>
  <c r="I166" i="13"/>
  <c r="I165" i="13"/>
  <c r="H165" i="13"/>
  <c r="F165" i="13"/>
  <c r="D165" i="13"/>
  <c r="I164" i="13"/>
  <c r="I163" i="13"/>
  <c r="H163" i="13"/>
  <c r="F163" i="13"/>
  <c r="D163" i="13"/>
  <c r="G162" i="13"/>
  <c r="H162" i="13" s="1"/>
  <c r="E162" i="13"/>
  <c r="F162" i="13" s="1"/>
  <c r="D162" i="13"/>
  <c r="C162" i="13"/>
  <c r="B162" i="13"/>
  <c r="I162" i="13" s="1"/>
  <c r="I161" i="13"/>
  <c r="I160" i="13"/>
  <c r="H160" i="13"/>
  <c r="F160" i="13"/>
  <c r="D160" i="13"/>
  <c r="I159" i="13"/>
  <c r="H159" i="13"/>
  <c r="F159" i="13"/>
  <c r="D159" i="13"/>
  <c r="I158" i="13"/>
  <c r="H158" i="13"/>
  <c r="F158" i="13"/>
  <c r="D158" i="13"/>
  <c r="G157" i="13"/>
  <c r="I157" i="13" s="1"/>
  <c r="E157" i="13"/>
  <c r="F157" i="13"/>
  <c r="C157" i="13"/>
  <c r="D157" i="13" s="1"/>
  <c r="B157" i="13"/>
  <c r="I152" i="13"/>
  <c r="I151" i="13"/>
  <c r="H151" i="13"/>
  <c r="F151" i="13"/>
  <c r="D151" i="13"/>
  <c r="I150" i="13"/>
  <c r="H150" i="13"/>
  <c r="F150" i="13"/>
  <c r="D150" i="13"/>
  <c r="I149" i="13"/>
  <c r="G148" i="13"/>
  <c r="H148" i="13" s="1"/>
  <c r="E148" i="13"/>
  <c r="F148" i="13" s="1"/>
  <c r="C148" i="13"/>
  <c r="D148" i="13" s="1"/>
  <c r="B148" i="13"/>
  <c r="I145" i="13"/>
  <c r="I144" i="13"/>
  <c r="H143" i="13"/>
  <c r="F143" i="13"/>
  <c r="D143" i="13"/>
  <c r="G142" i="13"/>
  <c r="H142" i="13" s="1"/>
  <c r="E142" i="13"/>
  <c r="F142" i="13" s="1"/>
  <c r="C142" i="13"/>
  <c r="B142" i="13"/>
  <c r="D142" i="13" s="1"/>
  <c r="I134" i="13"/>
  <c r="I133" i="13"/>
  <c r="I132" i="13"/>
  <c r="I131" i="13"/>
  <c r="H131" i="13"/>
  <c r="F131" i="13"/>
  <c r="D131" i="13"/>
  <c r="G130" i="13"/>
  <c r="H130" i="13" s="1"/>
  <c r="E130" i="13"/>
  <c r="C130" i="13"/>
  <c r="D130" i="13"/>
  <c r="B130" i="13"/>
  <c r="I130" i="13"/>
  <c r="I125" i="13"/>
  <c r="I124" i="13"/>
  <c r="I123" i="13"/>
  <c r="H123" i="13"/>
  <c r="F123" i="13"/>
  <c r="D123" i="13"/>
  <c r="B122" i="13"/>
  <c r="I122" i="13" s="1"/>
  <c r="G121" i="13"/>
  <c r="E121" i="13"/>
  <c r="C121" i="13"/>
  <c r="I115" i="13"/>
  <c r="I114" i="13"/>
  <c r="I113" i="13"/>
  <c r="F113" i="13"/>
  <c r="D113" i="13"/>
  <c r="I112" i="13"/>
  <c r="G111" i="13"/>
  <c r="H111" i="13" s="1"/>
  <c r="E111" i="13"/>
  <c r="F111" i="13" s="1"/>
  <c r="C111" i="13"/>
  <c r="B111" i="13"/>
  <c r="D111" i="13" s="1"/>
  <c r="I110" i="13"/>
  <c r="I109" i="13"/>
  <c r="I108" i="13"/>
  <c r="H108" i="13"/>
  <c r="F108" i="13"/>
  <c r="D108" i="13"/>
  <c r="I107" i="13"/>
  <c r="G106" i="13"/>
  <c r="H106" i="13" s="1"/>
  <c r="E106" i="13"/>
  <c r="C106" i="13"/>
  <c r="D106" i="13"/>
  <c r="B106" i="13"/>
  <c r="I106" i="13"/>
  <c r="G104" i="13"/>
  <c r="E104" i="13"/>
  <c r="C104" i="13"/>
  <c r="B104" i="13"/>
  <c r="I104" i="13"/>
  <c r="G103" i="13"/>
  <c r="E103" i="13"/>
  <c r="C103" i="13"/>
  <c r="B103" i="13"/>
  <c r="I103" i="13" s="1"/>
  <c r="G102" i="13"/>
  <c r="H102" i="13" s="1"/>
  <c r="E102" i="13"/>
  <c r="F102" i="13" s="1"/>
  <c r="C102" i="13"/>
  <c r="B102" i="13"/>
  <c r="I102" i="13" s="1"/>
  <c r="G101" i="13"/>
  <c r="G100" i="13"/>
  <c r="E101" i="13"/>
  <c r="C101" i="13"/>
  <c r="C100" i="13" s="1"/>
  <c r="D100" i="13" s="1"/>
  <c r="B101" i="13"/>
  <c r="L16" i="13"/>
  <c r="L15" i="13" s="1"/>
  <c r="I95" i="13"/>
  <c r="I94" i="13"/>
  <c r="H94" i="13"/>
  <c r="I93" i="13"/>
  <c r="H93" i="13"/>
  <c r="I92" i="13"/>
  <c r="H91" i="13"/>
  <c r="G91" i="13"/>
  <c r="E91" i="13"/>
  <c r="F91" i="13"/>
  <c r="C91" i="13"/>
  <c r="D91" i="13" s="1"/>
  <c r="B91" i="13"/>
  <c r="I91" i="13" s="1"/>
  <c r="I87" i="13"/>
  <c r="I86" i="13"/>
  <c r="H86" i="13"/>
  <c r="F86" i="13"/>
  <c r="D86" i="13"/>
  <c r="I85" i="13"/>
  <c r="H85" i="13"/>
  <c r="F85" i="13"/>
  <c r="D85" i="13"/>
  <c r="I84" i="13"/>
  <c r="G83" i="13"/>
  <c r="E83" i="13"/>
  <c r="C83" i="13"/>
  <c r="D83" i="13" s="1"/>
  <c r="B83" i="13"/>
  <c r="F83" i="13" s="1"/>
  <c r="I72" i="13"/>
  <c r="I71" i="13"/>
  <c r="H71" i="13"/>
  <c r="F71" i="13"/>
  <c r="D71" i="13"/>
  <c r="I70" i="13"/>
  <c r="H70" i="13"/>
  <c r="F70" i="13"/>
  <c r="D70" i="13"/>
  <c r="I69" i="13"/>
  <c r="H68" i="13"/>
  <c r="G68" i="13"/>
  <c r="E68" i="13"/>
  <c r="F68" i="13"/>
  <c r="C68" i="13"/>
  <c r="D68" i="13" s="1"/>
  <c r="B68" i="13"/>
  <c r="I68" i="13" s="1"/>
  <c r="I59" i="13"/>
  <c r="I58" i="13"/>
  <c r="H58" i="13"/>
  <c r="I57" i="13"/>
  <c r="H57" i="13"/>
  <c r="F57" i="13"/>
  <c r="D57" i="13"/>
  <c r="I56" i="13"/>
  <c r="H55" i="13"/>
  <c r="G55" i="13"/>
  <c r="E55" i="13"/>
  <c r="F55" i="13"/>
  <c r="C55" i="13"/>
  <c r="D55" i="13" s="1"/>
  <c r="B55" i="13"/>
  <c r="I55" i="13" s="1"/>
  <c r="I54" i="13"/>
  <c r="I53" i="13"/>
  <c r="I52" i="13"/>
  <c r="H52" i="13"/>
  <c r="F52" i="13"/>
  <c r="D52" i="13"/>
  <c r="I51" i="13"/>
  <c r="I16" i="13" s="1"/>
  <c r="G50" i="13"/>
  <c r="E50" i="13"/>
  <c r="C50" i="13"/>
  <c r="D50" i="13" s="1"/>
  <c r="B50" i="13"/>
  <c r="H50" i="13" s="1"/>
  <c r="G48" i="13"/>
  <c r="E48" i="13"/>
  <c r="E46" i="13"/>
  <c r="F46" i="13" s="1"/>
  <c r="C48" i="13"/>
  <c r="B48" i="13"/>
  <c r="I48" i="13"/>
  <c r="H47" i="13"/>
  <c r="B47" i="13"/>
  <c r="I47" i="13" s="1"/>
  <c r="G46" i="13"/>
  <c r="H46" i="13" s="1"/>
  <c r="C46" i="13"/>
  <c r="D46" i="13" s="1"/>
  <c r="B46" i="13"/>
  <c r="B44" i="13" s="1"/>
  <c r="G45" i="13"/>
  <c r="C45" i="13"/>
  <c r="C44" i="13" s="1"/>
  <c r="B45" i="13"/>
  <c r="I36" i="13"/>
  <c r="H36" i="13"/>
  <c r="F36" i="13"/>
  <c r="D36" i="13"/>
  <c r="I35" i="13"/>
  <c r="H35" i="13"/>
  <c r="F35" i="13"/>
  <c r="D35" i="13"/>
  <c r="I34" i="13"/>
  <c r="H34" i="13"/>
  <c r="F34" i="13"/>
  <c r="D34" i="13"/>
  <c r="I33" i="13"/>
  <c r="I32" i="13"/>
  <c r="G32" i="13"/>
  <c r="H32" i="13" s="1"/>
  <c r="E32" i="13"/>
  <c r="F32" i="13"/>
  <c r="C32" i="13"/>
  <c r="D32" i="13" s="1"/>
  <c r="B32" i="13"/>
  <c r="G24" i="13"/>
  <c r="H24" i="13" s="1"/>
  <c r="E24" i="13"/>
  <c r="C24" i="13"/>
  <c r="B24" i="13"/>
  <c r="I24" i="13" s="1"/>
  <c r="I23" i="13"/>
  <c r="H23" i="13"/>
  <c r="G23" i="13"/>
  <c r="E23" i="13"/>
  <c r="C23" i="13"/>
  <c r="D23" i="13" s="1"/>
  <c r="B23" i="13"/>
  <c r="G22" i="13"/>
  <c r="E22" i="13"/>
  <c r="E10" i="13" s="1"/>
  <c r="F10" i="13" s="1"/>
  <c r="C22" i="13"/>
  <c r="B22" i="13"/>
  <c r="I22" i="13" s="1"/>
  <c r="I21" i="13"/>
  <c r="G21" i="13"/>
  <c r="E21" i="13"/>
  <c r="E20" i="13" s="1"/>
  <c r="F20" i="13" s="1"/>
  <c r="C21" i="13"/>
  <c r="B21" i="13"/>
  <c r="H21" i="13"/>
  <c r="G20" i="13"/>
  <c r="C20" i="13"/>
  <c r="D20" i="13" s="1"/>
  <c r="G19" i="13"/>
  <c r="E19" i="13"/>
  <c r="E15" i="13" s="1"/>
  <c r="F15" i="13" s="1"/>
  <c r="C19" i="13"/>
  <c r="C13" i="13" s="1"/>
  <c r="D13" i="13" s="1"/>
  <c r="B19" i="13"/>
  <c r="I19" i="13" s="1"/>
  <c r="G18" i="13"/>
  <c r="G15" i="13" s="1"/>
  <c r="H15" i="13" s="1"/>
  <c r="E18" i="13"/>
  <c r="C18" i="13"/>
  <c r="C12" i="13" s="1"/>
  <c r="D12" i="13" s="1"/>
  <c r="B18" i="13"/>
  <c r="I18" i="13"/>
  <c r="L17" i="13"/>
  <c r="G17" i="13"/>
  <c r="E17" i="13"/>
  <c r="C17" i="13"/>
  <c r="C10" i="13" s="1"/>
  <c r="D10" i="13" s="1"/>
  <c r="B17" i="13"/>
  <c r="I17" i="13" s="1"/>
  <c r="G16" i="13"/>
  <c r="E16" i="13"/>
  <c r="C16" i="13"/>
  <c r="C9" i="13" s="1"/>
  <c r="G13" i="13"/>
  <c r="B13" i="13"/>
  <c r="I13" i="13" s="1"/>
  <c r="B12" i="13"/>
  <c r="B10" i="13"/>
  <c r="I23" i="12"/>
  <c r="I20" i="12"/>
  <c r="F20" i="14"/>
  <c r="D20" i="14"/>
  <c r="I49" i="14"/>
  <c r="H49" i="14"/>
  <c r="H360" i="13"/>
  <c r="G9" i="13"/>
  <c r="C15" i="13"/>
  <c r="F22" i="13"/>
  <c r="H241" i="13"/>
  <c r="G10" i="13"/>
  <c r="H10" i="13" s="1"/>
  <c r="H17" i="13"/>
  <c r="F24" i="13"/>
  <c r="E13" i="13"/>
  <c r="F13" i="13" s="1"/>
  <c r="I50" i="13"/>
  <c r="B100" i="13"/>
  <c r="I100" i="13"/>
  <c r="I221" i="13"/>
  <c r="D241" i="13"/>
  <c r="H271" i="13"/>
  <c r="I279" i="13"/>
  <c r="D360" i="13"/>
  <c r="H13" i="13"/>
  <c r="F18" i="13"/>
  <c r="F23" i="13"/>
  <c r="E12" i="13"/>
  <c r="F12" i="13" s="1"/>
  <c r="H83" i="13"/>
  <c r="F172" i="13"/>
  <c r="H261" i="13"/>
  <c r="D271" i="13"/>
  <c r="F310" i="13"/>
  <c r="E9" i="13"/>
  <c r="E8" i="13" s="1"/>
  <c r="F8" i="13" s="1"/>
  <c r="I45" i="13"/>
  <c r="G44" i="13"/>
  <c r="E44" i="13"/>
  <c r="I101" i="13"/>
  <c r="E100" i="13"/>
  <c r="F100" i="13" s="1"/>
  <c r="D122" i="13"/>
  <c r="H122" i="13"/>
  <c r="B16" i="13"/>
  <c r="H172" i="13"/>
  <c r="F241" i="13"/>
  <c r="H310" i="13"/>
  <c r="F360" i="13"/>
  <c r="D18" i="13"/>
  <c r="F414" i="13"/>
  <c r="F468" i="13"/>
  <c r="B20" i="13"/>
  <c r="H20" i="13" s="1"/>
  <c r="F17" i="13"/>
  <c r="D21" i="13"/>
  <c r="F50" i="13"/>
  <c r="F106" i="13"/>
  <c r="F130" i="13"/>
  <c r="F182" i="13"/>
  <c r="F192" i="13"/>
  <c r="F221" i="13"/>
  <c r="F279" i="13"/>
  <c r="F315" i="13"/>
  <c r="F340" i="13"/>
  <c r="I375" i="13"/>
  <c r="I394" i="13"/>
  <c r="F422" i="13"/>
  <c r="F445" i="13"/>
  <c r="I202" i="13"/>
  <c r="I20" i="13"/>
  <c r="B15" i="13"/>
  <c r="I15" i="13" s="1"/>
  <c r="B9" i="13"/>
  <c r="K7" i="13" s="1"/>
  <c r="H100" i="13"/>
  <c r="D15" i="13"/>
  <c r="I10" i="13"/>
  <c r="H165" i="12"/>
  <c r="F165" i="12"/>
  <c r="I437" i="12"/>
  <c r="I436" i="12"/>
  <c r="H436" i="12"/>
  <c r="F436" i="12"/>
  <c r="D436" i="12"/>
  <c r="I435" i="12"/>
  <c r="H435" i="12"/>
  <c r="F435" i="12"/>
  <c r="D435" i="12"/>
  <c r="I434" i="12"/>
  <c r="I9" i="13"/>
  <c r="B8" i="13"/>
  <c r="H9" i="13"/>
  <c r="I341" i="12"/>
  <c r="I340" i="12"/>
  <c r="H340" i="12"/>
  <c r="I339" i="12"/>
  <c r="H339" i="12"/>
  <c r="I338" i="12"/>
  <c r="G337" i="12"/>
  <c r="E337" i="12"/>
  <c r="C337" i="12"/>
  <c r="B337" i="12"/>
  <c r="H385" i="12"/>
  <c r="F385" i="12"/>
  <c r="D385" i="12"/>
  <c r="H380" i="12"/>
  <c r="F380" i="12"/>
  <c r="H519" i="12"/>
  <c r="H518" i="12"/>
  <c r="F519" i="12"/>
  <c r="F518" i="12"/>
  <c r="D519" i="12"/>
  <c r="D518" i="12"/>
  <c r="H495" i="12"/>
  <c r="F495" i="12"/>
  <c r="D495" i="12"/>
  <c r="H490" i="12"/>
  <c r="F490" i="12"/>
  <c r="D490" i="12"/>
  <c r="H485" i="12"/>
  <c r="F485" i="12"/>
  <c r="D485" i="12"/>
  <c r="H477" i="12"/>
  <c r="F477" i="12"/>
  <c r="D477" i="12"/>
  <c r="H472" i="12"/>
  <c r="F472" i="12"/>
  <c r="D472" i="12"/>
  <c r="H464" i="12"/>
  <c r="F464" i="12"/>
  <c r="D464" i="12"/>
  <c r="H459" i="12"/>
  <c r="F459" i="12"/>
  <c r="D459" i="12"/>
  <c r="H426" i="12"/>
  <c r="H425" i="12"/>
  <c r="F426" i="12"/>
  <c r="F425" i="12"/>
  <c r="D426" i="12"/>
  <c r="D425" i="12"/>
  <c r="H421" i="12"/>
  <c r="H420" i="12"/>
  <c r="F421" i="12"/>
  <c r="F420" i="12"/>
  <c r="D421" i="12"/>
  <c r="D420" i="12"/>
  <c r="H411" i="12"/>
  <c r="H410" i="12"/>
  <c r="F411" i="12"/>
  <c r="F410" i="12"/>
  <c r="D411" i="12"/>
  <c r="D410" i="12"/>
  <c r="H271" i="12"/>
  <c r="H270" i="12"/>
  <c r="F271" i="12"/>
  <c r="F270" i="12"/>
  <c r="D271" i="12"/>
  <c r="D270" i="12"/>
  <c r="H401" i="12"/>
  <c r="H400" i="12"/>
  <c r="F401" i="12"/>
  <c r="F400" i="12"/>
  <c r="D401" i="12"/>
  <c r="D400" i="12"/>
  <c r="H390" i="12"/>
  <c r="F390" i="12"/>
  <c r="D390" i="12"/>
  <c r="F375" i="12"/>
  <c r="D375" i="12"/>
  <c r="H366" i="12"/>
  <c r="H365" i="12"/>
  <c r="F366" i="12"/>
  <c r="F365" i="12"/>
  <c r="D366" i="12"/>
  <c r="D365" i="12"/>
  <c r="I325" i="12"/>
  <c r="I324" i="12"/>
  <c r="H325" i="12"/>
  <c r="H324" i="12"/>
  <c r="F325" i="12"/>
  <c r="F324" i="12"/>
  <c r="D325" i="12"/>
  <c r="D324" i="12"/>
  <c r="H334" i="12"/>
  <c r="F334" i="12"/>
  <c r="D334" i="12"/>
  <c r="H330" i="12"/>
  <c r="H329" i="12"/>
  <c r="F330" i="12"/>
  <c r="F329" i="12"/>
  <c r="D330" i="12"/>
  <c r="D329" i="12"/>
  <c r="I319" i="12"/>
  <c r="H319" i="12"/>
  <c r="F319" i="12"/>
  <c r="D319" i="12"/>
  <c r="H314" i="12"/>
  <c r="F314" i="12"/>
  <c r="D314" i="12"/>
  <c r="H300" i="12"/>
  <c r="H299" i="12"/>
  <c r="F300" i="12"/>
  <c r="F299" i="12"/>
  <c r="D300" i="12"/>
  <c r="D299" i="12"/>
  <c r="H290" i="12"/>
  <c r="H289" i="12"/>
  <c r="F290" i="12"/>
  <c r="F289" i="12"/>
  <c r="D290" i="12"/>
  <c r="D289" i="12"/>
  <c r="H106" i="12"/>
  <c r="H105" i="12"/>
  <c r="F106" i="12"/>
  <c r="F105" i="12"/>
  <c r="D106" i="12"/>
  <c r="D105" i="12"/>
  <c r="H262" i="12"/>
  <c r="F262" i="12"/>
  <c r="D262" i="12"/>
  <c r="H258" i="12"/>
  <c r="H257" i="12"/>
  <c r="F258" i="12"/>
  <c r="F257" i="12"/>
  <c r="D258" i="12"/>
  <c r="D257" i="12"/>
  <c r="H253" i="12"/>
  <c r="H252" i="12"/>
  <c r="F253" i="12"/>
  <c r="F252" i="12"/>
  <c r="H243" i="12"/>
  <c r="H242" i="12"/>
  <c r="F243" i="12"/>
  <c r="F242" i="12"/>
  <c r="D243" i="12"/>
  <c r="D242" i="12"/>
  <c r="I248" i="12"/>
  <c r="H248" i="12"/>
  <c r="F248" i="12"/>
  <c r="D248" i="12"/>
  <c r="I247" i="12"/>
  <c r="H247" i="12"/>
  <c r="F247" i="12"/>
  <c r="D247" i="12"/>
  <c r="H232" i="12"/>
  <c r="F232" i="12"/>
  <c r="D232" i="12"/>
  <c r="E213" i="12"/>
  <c r="I217" i="12"/>
  <c r="I216" i="12"/>
  <c r="H216" i="12"/>
  <c r="F216" i="12"/>
  <c r="D216" i="12"/>
  <c r="I215" i="12"/>
  <c r="I214" i="12"/>
  <c r="G213" i="12"/>
  <c r="C213" i="12"/>
  <c r="B213" i="12"/>
  <c r="F192" i="12"/>
  <c r="F191" i="12"/>
  <c r="D192" i="12"/>
  <c r="D191" i="12"/>
  <c r="G164" i="12"/>
  <c r="B49" i="12"/>
  <c r="H121" i="12"/>
  <c r="H120" i="12"/>
  <c r="F121" i="12"/>
  <c r="F120" i="12"/>
  <c r="D121" i="12"/>
  <c r="D120" i="12"/>
  <c r="I91" i="12"/>
  <c r="H92" i="12"/>
  <c r="H93" i="12"/>
  <c r="F92" i="12"/>
  <c r="F93" i="12"/>
  <c r="D92" i="12"/>
  <c r="D93" i="12"/>
  <c r="I62" i="12"/>
  <c r="H61" i="12"/>
  <c r="F61" i="12"/>
  <c r="D61" i="12"/>
  <c r="H56" i="12"/>
  <c r="F56" i="12"/>
  <c r="D56" i="12"/>
  <c r="F40" i="12"/>
  <c r="F39" i="12"/>
  <c r="F38" i="12"/>
  <c r="C36" i="12"/>
  <c r="B36" i="12"/>
  <c r="I179" i="12"/>
  <c r="I178" i="12"/>
  <c r="H23" i="12"/>
  <c r="F23" i="12"/>
  <c r="D23" i="12"/>
  <c r="I530" i="12"/>
  <c r="I529" i="12"/>
  <c r="I528" i="12"/>
  <c r="I527" i="12"/>
  <c r="G526" i="12"/>
  <c r="E526" i="12"/>
  <c r="C526" i="12"/>
  <c r="B526" i="12"/>
  <c r="I520" i="12"/>
  <c r="I519" i="12"/>
  <c r="I518" i="12"/>
  <c r="I517" i="12"/>
  <c r="G516" i="12"/>
  <c r="E516" i="12"/>
  <c r="C516" i="12"/>
  <c r="B516" i="12"/>
  <c r="D20" i="12"/>
  <c r="I427" i="12"/>
  <c r="I426" i="12"/>
  <c r="I425" i="12"/>
  <c r="I424" i="12"/>
  <c r="G423" i="12"/>
  <c r="E423" i="12"/>
  <c r="C423" i="12"/>
  <c r="B423" i="12"/>
  <c r="I107" i="12"/>
  <c r="I106" i="12"/>
  <c r="I105" i="12"/>
  <c r="I104" i="12"/>
  <c r="G103" i="12"/>
  <c r="E103" i="12"/>
  <c r="C103" i="12"/>
  <c r="B103" i="12"/>
  <c r="I412" i="12"/>
  <c r="I411" i="12"/>
  <c r="I410" i="12"/>
  <c r="I409" i="12"/>
  <c r="G408" i="12"/>
  <c r="E408" i="12"/>
  <c r="C408" i="12"/>
  <c r="B408" i="12"/>
  <c r="B268" i="12"/>
  <c r="I272" i="12"/>
  <c r="I271" i="12"/>
  <c r="I270" i="12"/>
  <c r="I269" i="12"/>
  <c r="G268" i="12"/>
  <c r="E268" i="12"/>
  <c r="C268" i="12"/>
  <c r="E501" i="12"/>
  <c r="G501" i="12"/>
  <c r="D444" i="12"/>
  <c r="I336" i="12"/>
  <c r="I335" i="12"/>
  <c r="I334" i="12"/>
  <c r="I333" i="12"/>
  <c r="G332" i="12"/>
  <c r="E332" i="12"/>
  <c r="C332" i="12"/>
  <c r="C488" i="12"/>
  <c r="I497" i="12"/>
  <c r="I496" i="12"/>
  <c r="I495" i="12"/>
  <c r="I494" i="12"/>
  <c r="G493" i="12"/>
  <c r="E493" i="12"/>
  <c r="C493" i="12"/>
  <c r="B493" i="12"/>
  <c r="I492" i="12"/>
  <c r="I491" i="12"/>
  <c r="I490" i="12"/>
  <c r="I489" i="12"/>
  <c r="G488" i="12"/>
  <c r="E488" i="12"/>
  <c r="B488" i="12"/>
  <c r="I487" i="12"/>
  <c r="I486" i="12"/>
  <c r="I485" i="12"/>
  <c r="I484" i="12"/>
  <c r="G483" i="12"/>
  <c r="E483" i="12"/>
  <c r="C483" i="12"/>
  <c r="B483" i="12"/>
  <c r="I479" i="12"/>
  <c r="I478" i="12"/>
  <c r="I477" i="12"/>
  <c r="I476" i="12"/>
  <c r="G475" i="12"/>
  <c r="E475" i="12"/>
  <c r="C475" i="12"/>
  <c r="B475" i="12"/>
  <c r="I474" i="12"/>
  <c r="I473" i="12"/>
  <c r="I472" i="12"/>
  <c r="I471" i="12"/>
  <c r="G470" i="12"/>
  <c r="E470" i="12"/>
  <c r="C470" i="12"/>
  <c r="B470" i="12"/>
  <c r="B457" i="12"/>
  <c r="I466" i="12"/>
  <c r="I465" i="12"/>
  <c r="I464" i="12"/>
  <c r="I463" i="12"/>
  <c r="G462" i="12"/>
  <c r="E462" i="12"/>
  <c r="C462" i="12"/>
  <c r="B462" i="12"/>
  <c r="I461" i="12"/>
  <c r="I460" i="12"/>
  <c r="I459" i="12"/>
  <c r="I458" i="12"/>
  <c r="G457" i="12"/>
  <c r="E457" i="12"/>
  <c r="C457" i="12"/>
  <c r="I456" i="12"/>
  <c r="I455" i="12"/>
  <c r="I454" i="12"/>
  <c r="I453" i="12"/>
  <c r="G452" i="12"/>
  <c r="E452" i="12"/>
  <c r="C452" i="12"/>
  <c r="B452" i="12"/>
  <c r="G189" i="12"/>
  <c r="B130" i="12"/>
  <c r="C208" i="12"/>
  <c r="E164" i="12"/>
  <c r="G36" i="12"/>
  <c r="B59" i="12"/>
  <c r="B54" i="12"/>
  <c r="B90" i="12"/>
  <c r="G52" i="12"/>
  <c r="E52" i="12"/>
  <c r="C52" i="12"/>
  <c r="B52" i="12"/>
  <c r="I55" i="12"/>
  <c r="I57" i="12"/>
  <c r="I58" i="12"/>
  <c r="G54" i="12"/>
  <c r="E54" i="12"/>
  <c r="C54" i="12"/>
  <c r="I60" i="12"/>
  <c r="I61" i="12"/>
  <c r="I63" i="12"/>
  <c r="E59" i="12"/>
  <c r="F59" i="12" s="1"/>
  <c r="G59" i="12"/>
  <c r="C59" i="12"/>
  <c r="I92" i="12"/>
  <c r="I93" i="12"/>
  <c r="I94" i="12"/>
  <c r="G90" i="12"/>
  <c r="H90" i="12" s="1"/>
  <c r="E90" i="12"/>
  <c r="C90" i="12"/>
  <c r="B118" i="12"/>
  <c r="C118" i="12"/>
  <c r="G118" i="12"/>
  <c r="E118" i="12"/>
  <c r="I122" i="12"/>
  <c r="G133" i="12"/>
  <c r="G132" i="12"/>
  <c r="G130" i="12"/>
  <c r="E133" i="12"/>
  <c r="E132" i="12"/>
  <c r="E130" i="12"/>
  <c r="C133" i="12"/>
  <c r="C132" i="12"/>
  <c r="C130" i="12"/>
  <c r="B132" i="12"/>
  <c r="I132" i="12" s="1"/>
  <c r="B133" i="12"/>
  <c r="I136" i="12"/>
  <c r="I138" i="12"/>
  <c r="I139" i="12"/>
  <c r="I141" i="12"/>
  <c r="I143" i="12"/>
  <c r="I144" i="12"/>
  <c r="I165" i="12"/>
  <c r="I166" i="12"/>
  <c r="I167" i="12"/>
  <c r="I168" i="12"/>
  <c r="C164" i="12"/>
  <c r="B164" i="12"/>
  <c r="E189" i="12"/>
  <c r="C189" i="12"/>
  <c r="B189" i="12"/>
  <c r="G208" i="12"/>
  <c r="E208" i="12"/>
  <c r="B208" i="12"/>
  <c r="D210" i="12"/>
  <c r="F210" i="12"/>
  <c r="H210" i="12"/>
  <c r="I210" i="12"/>
  <c r="D211" i="12"/>
  <c r="F211" i="12"/>
  <c r="H211" i="12"/>
  <c r="I211" i="12"/>
  <c r="I212" i="12"/>
  <c r="I190" i="12"/>
  <c r="I191" i="12"/>
  <c r="I192" i="12"/>
  <c r="I193" i="12"/>
  <c r="H191" i="12"/>
  <c r="H192" i="12"/>
  <c r="G230" i="12"/>
  <c r="C230" i="12"/>
  <c r="B230" i="12"/>
  <c r="E230" i="12"/>
  <c r="B240" i="12"/>
  <c r="B245" i="12"/>
  <c r="B250" i="12"/>
  <c r="B255" i="12"/>
  <c r="B260" i="12"/>
  <c r="F260" i="12" s="1"/>
  <c r="I234" i="12"/>
  <c r="I246" i="12"/>
  <c r="I249" i="12"/>
  <c r="I241" i="12"/>
  <c r="I242" i="12"/>
  <c r="I243" i="12"/>
  <c r="I244" i="12"/>
  <c r="I251" i="12"/>
  <c r="I252" i="12"/>
  <c r="I253" i="12"/>
  <c r="I254" i="12"/>
  <c r="I259" i="12"/>
  <c r="I256" i="12"/>
  <c r="I257" i="12"/>
  <c r="I258" i="12"/>
  <c r="I261" i="12"/>
  <c r="I262" i="12"/>
  <c r="I263" i="12"/>
  <c r="I264" i="12"/>
  <c r="I278" i="12"/>
  <c r="I279" i="12"/>
  <c r="I280" i="12"/>
  <c r="I281" i="12"/>
  <c r="H279" i="12"/>
  <c r="F279" i="12"/>
  <c r="D279" i="12"/>
  <c r="B277" i="12"/>
  <c r="C277" i="12"/>
  <c r="I159" i="12"/>
  <c r="I158" i="12"/>
  <c r="F177" i="12"/>
  <c r="D177" i="12"/>
  <c r="H177" i="12"/>
  <c r="G240" i="12"/>
  <c r="E240" i="12"/>
  <c r="C240" i="12"/>
  <c r="G245" i="12"/>
  <c r="E245" i="12"/>
  <c r="C245" i="12"/>
  <c r="G250" i="12"/>
  <c r="E250" i="12"/>
  <c r="C250" i="12"/>
  <c r="G255" i="12"/>
  <c r="E255" i="12"/>
  <c r="C255" i="12"/>
  <c r="G260" i="12"/>
  <c r="C260" i="12"/>
  <c r="G277" i="12"/>
  <c r="E277" i="12"/>
  <c r="I288" i="12"/>
  <c r="I289" i="12"/>
  <c r="I290" i="12"/>
  <c r="I291" i="12"/>
  <c r="G287" i="12"/>
  <c r="E287" i="12"/>
  <c r="C287" i="12"/>
  <c r="B287" i="12"/>
  <c r="I298" i="12"/>
  <c r="I299" i="12"/>
  <c r="I300" i="12"/>
  <c r="I301" i="12"/>
  <c r="G297" i="12"/>
  <c r="E297" i="12"/>
  <c r="C297" i="12"/>
  <c r="B297" i="12"/>
  <c r="I313" i="12"/>
  <c r="I314" i="12"/>
  <c r="I315" i="12"/>
  <c r="I316" i="12"/>
  <c r="I318" i="12"/>
  <c r="I320" i="12"/>
  <c r="I321" i="12"/>
  <c r="I323" i="12"/>
  <c r="I326" i="12"/>
  <c r="I328" i="12"/>
  <c r="I329" i="12"/>
  <c r="I330" i="12"/>
  <c r="I331" i="12"/>
  <c r="I356" i="12"/>
  <c r="I357" i="12"/>
  <c r="I358" i="12"/>
  <c r="I359" i="12"/>
  <c r="H357" i="12"/>
  <c r="F357" i="12"/>
  <c r="D357" i="12"/>
  <c r="E363" i="12"/>
  <c r="I364" i="12"/>
  <c r="I365" i="12"/>
  <c r="I366" i="12"/>
  <c r="I367" i="12"/>
  <c r="G312" i="12"/>
  <c r="E312" i="12"/>
  <c r="C312" i="12"/>
  <c r="B312" i="12"/>
  <c r="G317" i="12"/>
  <c r="E317" i="12"/>
  <c r="C317" i="12"/>
  <c r="B317" i="12"/>
  <c r="G322" i="12"/>
  <c r="E322" i="12"/>
  <c r="C322" i="12"/>
  <c r="B322" i="12"/>
  <c r="G327" i="12"/>
  <c r="E327" i="12"/>
  <c r="C327" i="12"/>
  <c r="B327" i="12"/>
  <c r="G355" i="12"/>
  <c r="E355" i="12"/>
  <c r="C355" i="12"/>
  <c r="B355" i="12"/>
  <c r="G363" i="12"/>
  <c r="C363" i="12"/>
  <c r="B363" i="12"/>
  <c r="I374" i="12"/>
  <c r="I375" i="12"/>
  <c r="I376" i="12"/>
  <c r="I377" i="12"/>
  <c r="I382" i="12"/>
  <c r="I379" i="12"/>
  <c r="I380" i="12"/>
  <c r="I381" i="12"/>
  <c r="I384" i="12"/>
  <c r="I385" i="12"/>
  <c r="I386" i="12"/>
  <c r="I387" i="12"/>
  <c r="I392" i="12"/>
  <c r="I389" i="12"/>
  <c r="I390" i="12"/>
  <c r="I391" i="12"/>
  <c r="B373" i="12"/>
  <c r="G388" i="12"/>
  <c r="E388" i="12"/>
  <c r="C388" i="12"/>
  <c r="B388" i="12"/>
  <c r="G383" i="12"/>
  <c r="E383" i="12"/>
  <c r="C383" i="12"/>
  <c r="B383" i="12"/>
  <c r="G378" i="12"/>
  <c r="E378" i="12"/>
  <c r="C378" i="12"/>
  <c r="B378" i="12"/>
  <c r="G373" i="12"/>
  <c r="E373" i="12"/>
  <c r="C373" i="12"/>
  <c r="I399" i="12"/>
  <c r="I400" i="12"/>
  <c r="I401" i="12"/>
  <c r="I402" i="12"/>
  <c r="G398" i="12"/>
  <c r="E398" i="12"/>
  <c r="C398" i="12"/>
  <c r="B398" i="12"/>
  <c r="I419" i="12"/>
  <c r="I420" i="12"/>
  <c r="I421" i="12"/>
  <c r="I422" i="12"/>
  <c r="G433" i="12"/>
  <c r="G418" i="12"/>
  <c r="E418" i="12"/>
  <c r="C418" i="12"/>
  <c r="B418" i="12"/>
  <c r="E433" i="12"/>
  <c r="C433" i="12"/>
  <c r="B433" i="12"/>
  <c r="I443" i="12"/>
  <c r="I444" i="12"/>
  <c r="I445" i="12"/>
  <c r="I446" i="12"/>
  <c r="H444" i="12"/>
  <c r="F444" i="12"/>
  <c r="G442" i="12"/>
  <c r="E442" i="12"/>
  <c r="C442" i="12"/>
  <c r="B442" i="12"/>
  <c r="I502" i="12"/>
  <c r="I503" i="12"/>
  <c r="I504" i="12"/>
  <c r="I505" i="12"/>
  <c r="H503" i="12"/>
  <c r="F503" i="12"/>
  <c r="D503" i="12"/>
  <c r="C501" i="12"/>
  <c r="B501" i="12"/>
  <c r="I507" i="12"/>
  <c r="I508" i="12"/>
  <c r="I509" i="12"/>
  <c r="I510" i="12"/>
  <c r="H507" i="12"/>
  <c r="F507" i="12"/>
  <c r="D507" i="12"/>
  <c r="G506" i="12"/>
  <c r="E506" i="12"/>
  <c r="C506" i="12"/>
  <c r="B506" i="12"/>
  <c r="H62" i="12"/>
  <c r="G49" i="12"/>
  <c r="C49" i="12"/>
  <c r="I37" i="12"/>
  <c r="I38" i="12"/>
  <c r="I39" i="12"/>
  <c r="I40" i="12"/>
  <c r="H38" i="12"/>
  <c r="H39" i="12"/>
  <c r="H40" i="12"/>
  <c r="E36" i="12"/>
  <c r="I233" i="12"/>
  <c r="I232" i="12"/>
  <c r="I231" i="12"/>
  <c r="I121" i="12"/>
  <c r="I120" i="12"/>
  <c r="I119" i="12"/>
  <c r="H332" i="12" l="1"/>
  <c r="I103" i="12"/>
  <c r="F255" i="12"/>
  <c r="D145" i="12"/>
  <c r="H137" i="12"/>
  <c r="F68" i="12"/>
  <c r="F199" i="12"/>
  <c r="F17" i="12"/>
  <c r="F26" i="12"/>
  <c r="I26" i="12"/>
  <c r="H156" i="12"/>
  <c r="B21" i="12"/>
  <c r="I475" i="12"/>
  <c r="C131" i="12"/>
  <c r="I501" i="12"/>
  <c r="I260" i="12"/>
  <c r="H50" i="12"/>
  <c r="I240" i="12"/>
  <c r="H240" i="12"/>
  <c r="H260" i="12"/>
  <c r="H297" i="12"/>
  <c r="I383" i="12"/>
  <c r="D260" i="12"/>
  <c r="F240" i="12"/>
  <c r="H208" i="12"/>
  <c r="I157" i="12"/>
  <c r="D332" i="12"/>
  <c r="F363" i="12"/>
  <c r="D317" i="12"/>
  <c r="F355" i="12"/>
  <c r="F327" i="12"/>
  <c r="F322" i="12"/>
  <c r="F317" i="12"/>
  <c r="F312" i="12"/>
  <c r="D240" i="12"/>
  <c r="E155" i="12"/>
  <c r="H118" i="12"/>
  <c r="I52" i="12"/>
  <c r="H36" i="12"/>
  <c r="H277" i="12"/>
  <c r="H164" i="12"/>
  <c r="D470" i="12"/>
  <c r="D475" i="12"/>
  <c r="H51" i="12"/>
  <c r="C24" i="12"/>
  <c r="F36" i="12"/>
  <c r="F470" i="12"/>
  <c r="F475" i="12"/>
  <c r="F483" i="12"/>
  <c r="H488" i="12"/>
  <c r="H493" i="12"/>
  <c r="F332" i="12"/>
  <c r="F157" i="12"/>
  <c r="F142" i="12"/>
  <c r="D26" i="12"/>
  <c r="I36" i="12"/>
  <c r="F287" i="12"/>
  <c r="F277" i="12"/>
  <c r="D255" i="12"/>
  <c r="D493" i="12"/>
  <c r="D488" i="12"/>
  <c r="F408" i="12"/>
  <c r="F103" i="12"/>
  <c r="F423" i="12"/>
  <c r="I50" i="12"/>
  <c r="H213" i="12"/>
  <c r="F156" i="12"/>
  <c r="F50" i="12"/>
  <c r="I156" i="12"/>
  <c r="I137" i="12"/>
  <c r="D137" i="12"/>
  <c r="I287" i="12"/>
  <c r="B135" i="12"/>
  <c r="H135" i="12" s="1"/>
  <c r="I59" i="12"/>
  <c r="H26" i="12"/>
  <c r="B155" i="12"/>
  <c r="H157" i="12"/>
  <c r="C21" i="12"/>
  <c r="C19" i="12" s="1"/>
  <c r="G21" i="12"/>
  <c r="G19" i="12" s="1"/>
  <c r="B24" i="12"/>
  <c r="G24" i="12"/>
  <c r="C155" i="12"/>
  <c r="E24" i="12"/>
  <c r="D50" i="12"/>
  <c r="I255" i="12"/>
  <c r="H17" i="12"/>
  <c r="E140" i="12"/>
  <c r="B140" i="12"/>
  <c r="I140" i="12" s="1"/>
  <c r="I90" i="12"/>
  <c r="F164" i="12"/>
  <c r="D51" i="12"/>
  <c r="I433" i="12"/>
  <c r="D373" i="12"/>
  <c r="D297" i="12"/>
  <c r="H250" i="12"/>
  <c r="G155" i="12"/>
  <c r="I155" i="12" s="1"/>
  <c r="D164" i="12"/>
  <c r="B48" i="12"/>
  <c r="D268" i="12"/>
  <c r="D142" i="12"/>
  <c r="I194" i="12"/>
  <c r="I17" i="12"/>
  <c r="B11" i="12"/>
  <c r="G48" i="12"/>
  <c r="D433" i="12"/>
  <c r="D398" i="12"/>
  <c r="I363" i="12"/>
  <c r="H355" i="12"/>
  <c r="I327" i="12"/>
  <c r="H322" i="12"/>
  <c r="H317" i="12"/>
  <c r="H312" i="12"/>
  <c r="F297" i="12"/>
  <c r="I164" i="12"/>
  <c r="C140" i="12"/>
  <c r="H470" i="12"/>
  <c r="F268" i="12"/>
  <c r="F516" i="12"/>
  <c r="G131" i="12"/>
  <c r="G129" i="12" s="1"/>
  <c r="F137" i="12"/>
  <c r="D156" i="12"/>
  <c r="E21" i="12"/>
  <c r="D194" i="12"/>
  <c r="D418" i="12"/>
  <c r="D363" i="12"/>
  <c r="D287" i="12"/>
  <c r="H189" i="12"/>
  <c r="F245" i="12"/>
  <c r="I189" i="12"/>
  <c r="D189" i="12"/>
  <c r="I142" i="12"/>
  <c r="E135" i="12"/>
  <c r="E48" i="12"/>
  <c r="D506" i="12"/>
  <c r="F457" i="12"/>
  <c r="I457" i="12"/>
  <c r="F194" i="12"/>
  <c r="I452" i="12"/>
  <c r="D483" i="12"/>
  <c r="F488" i="12"/>
  <c r="F172" i="12"/>
  <c r="B15" i="12"/>
  <c r="B8" i="12" s="1"/>
  <c r="I488" i="12"/>
  <c r="D327" i="12"/>
  <c r="I297" i="12"/>
  <c r="H287" i="12"/>
  <c r="D59" i="12"/>
  <c r="H462" i="12"/>
  <c r="I268" i="12"/>
  <c r="F337" i="12"/>
  <c r="F535" i="12"/>
  <c r="D442" i="12"/>
  <c r="I250" i="12"/>
  <c r="I230" i="12"/>
  <c r="F118" i="12"/>
  <c r="D54" i="12"/>
  <c r="D208" i="12"/>
  <c r="I145" i="12"/>
  <c r="B131" i="12"/>
  <c r="H194" i="12"/>
  <c r="F12" i="12"/>
  <c r="B19" i="12"/>
  <c r="H22" i="12"/>
  <c r="C48" i="12"/>
  <c r="D17" i="12"/>
  <c r="F22" i="12"/>
  <c r="D22" i="12"/>
  <c r="I442" i="12"/>
  <c r="I49" i="12"/>
  <c r="I506" i="12"/>
  <c r="H501" i="12"/>
  <c r="I418" i="12"/>
  <c r="H433" i="12"/>
  <c r="H398" i="12"/>
  <c r="F250" i="12"/>
  <c r="H230" i="12"/>
  <c r="H54" i="12"/>
  <c r="F90" i="12"/>
  <c r="I408" i="12"/>
  <c r="H423" i="12"/>
  <c r="I337" i="12"/>
  <c r="H442" i="12"/>
  <c r="I317" i="12"/>
  <c r="H255" i="12"/>
  <c r="F54" i="12"/>
  <c r="D118" i="12"/>
  <c r="I54" i="12"/>
  <c r="I332" i="12"/>
  <c r="H408" i="12"/>
  <c r="H103" i="12"/>
  <c r="I423" i="12"/>
  <c r="F145" i="12"/>
  <c r="F302" i="12"/>
  <c r="B16" i="12"/>
  <c r="B9" i="12" s="1"/>
  <c r="H535" i="12"/>
  <c r="F433" i="12"/>
  <c r="D230" i="12"/>
  <c r="D408" i="12"/>
  <c r="D423" i="12"/>
  <c r="I51" i="12"/>
  <c r="E16" i="12"/>
  <c r="E14" i="12" s="1"/>
  <c r="I77" i="12"/>
  <c r="F506" i="12"/>
  <c r="H506" i="12"/>
  <c r="F442" i="12"/>
  <c r="H327" i="12"/>
  <c r="D250" i="12"/>
  <c r="F230" i="12"/>
  <c r="F189" i="12"/>
  <c r="C129" i="12"/>
  <c r="E129" i="12"/>
  <c r="I133" i="12"/>
  <c r="I118" i="12"/>
  <c r="I470" i="12"/>
  <c r="H475" i="12"/>
  <c r="I483" i="12"/>
  <c r="I493" i="12"/>
  <c r="D103" i="12"/>
  <c r="I516" i="12"/>
  <c r="I526" i="12"/>
  <c r="D213" i="12"/>
  <c r="D337" i="12"/>
  <c r="I302" i="12"/>
  <c r="H302" i="12"/>
  <c r="I172" i="12"/>
  <c r="H172" i="12"/>
  <c r="D535" i="12"/>
  <c r="I18" i="12"/>
  <c r="D501" i="12"/>
  <c r="I245" i="12"/>
  <c r="D90" i="12"/>
  <c r="F462" i="12"/>
  <c r="H378" i="12"/>
  <c r="H383" i="12"/>
  <c r="I388" i="12"/>
  <c r="I373" i="12"/>
  <c r="I355" i="12"/>
  <c r="D277" i="12"/>
  <c r="D516" i="12"/>
  <c r="F213" i="12"/>
  <c r="H337" i="12"/>
  <c r="D172" i="12"/>
  <c r="D157" i="12"/>
  <c r="C16" i="12"/>
  <c r="G16" i="12"/>
  <c r="F398" i="12"/>
  <c r="D383" i="12"/>
  <c r="H59" i="12"/>
  <c r="I130" i="12"/>
  <c r="H457" i="12"/>
  <c r="D36" i="12"/>
  <c r="D302" i="12"/>
  <c r="I68" i="12"/>
  <c r="I199" i="12"/>
  <c r="F77" i="12"/>
  <c r="D12" i="12"/>
  <c r="H418" i="12"/>
  <c r="F383" i="12"/>
  <c r="I277" i="12"/>
  <c r="D462" i="12"/>
  <c r="I462" i="12"/>
  <c r="F388" i="12"/>
  <c r="F373" i="12"/>
  <c r="I398" i="12"/>
  <c r="F418" i="12"/>
  <c r="F378" i="12"/>
  <c r="D355" i="12"/>
  <c r="I322" i="12"/>
  <c r="D322" i="12"/>
  <c r="D312" i="12"/>
  <c r="I312" i="12"/>
  <c r="D245" i="12"/>
  <c r="H245" i="12"/>
  <c r="I208" i="12"/>
  <c r="F208" i="12"/>
  <c r="D457" i="12"/>
  <c r="D9" i="13"/>
  <c r="C8" i="13"/>
  <c r="D8" i="13" s="1"/>
  <c r="D388" i="12"/>
  <c r="H373" i="12"/>
  <c r="H388" i="12"/>
  <c r="H363" i="12"/>
  <c r="I12" i="13"/>
  <c r="I44" i="13"/>
  <c r="H44" i="13"/>
  <c r="F501" i="12"/>
  <c r="F44" i="13"/>
  <c r="G8" i="13"/>
  <c r="H8" i="13" s="1"/>
  <c r="I378" i="12"/>
  <c r="D378" i="12"/>
  <c r="I8" i="13"/>
  <c r="D44" i="13"/>
  <c r="H268" i="12"/>
  <c r="I213" i="12"/>
  <c r="D22" i="13"/>
  <c r="H18" i="13"/>
  <c r="F122" i="13"/>
  <c r="F21" i="13"/>
  <c r="I192" i="13"/>
  <c r="I148" i="13"/>
  <c r="D17" i="13"/>
  <c r="I46" i="13"/>
  <c r="D47" i="13"/>
  <c r="I83" i="13"/>
  <c r="I111" i="13"/>
  <c r="B121" i="13"/>
  <c r="I142" i="13"/>
  <c r="I182" i="13"/>
  <c r="I261" i="13"/>
  <c r="I315" i="13"/>
  <c r="F375" i="13"/>
  <c r="I440" i="13"/>
  <c r="B13" i="14"/>
  <c r="I60" i="14"/>
  <c r="H60" i="14"/>
  <c r="H483" i="12"/>
  <c r="G12" i="13"/>
  <c r="H12" i="13" s="1"/>
  <c r="D24" i="13"/>
  <c r="D102" i="13"/>
  <c r="D197" i="13"/>
  <c r="H197" i="13"/>
  <c r="F251" i="13"/>
  <c r="F370" i="13"/>
  <c r="D409" i="13"/>
  <c r="H409" i="13"/>
  <c r="F18" i="14"/>
  <c r="B12" i="14"/>
  <c r="F12" i="14" s="1"/>
  <c r="I18" i="14"/>
  <c r="G20" i="14"/>
  <c r="H20" i="14" s="1"/>
  <c r="H21" i="14"/>
  <c r="G9" i="14"/>
  <c r="E13" i="14"/>
  <c r="F24" i="14"/>
  <c r="D49" i="14"/>
  <c r="I105" i="14"/>
  <c r="F493" i="12"/>
  <c r="H516" i="12"/>
  <c r="F9" i="13"/>
  <c r="H22" i="13"/>
  <c r="H157" i="13"/>
  <c r="I414" i="13"/>
  <c r="F51" i="14"/>
  <c r="C15" i="14"/>
  <c r="D15" i="14" s="1"/>
  <c r="C9" i="14"/>
  <c r="D21" i="14"/>
  <c r="I21" i="14"/>
  <c r="F21" i="14"/>
  <c r="B9" i="14"/>
  <c r="B15" i="14"/>
  <c r="I16" i="14"/>
  <c r="E8" i="14"/>
  <c r="B25" i="14"/>
  <c r="I26" i="14"/>
  <c r="H52" i="14"/>
  <c r="D52" i="14"/>
  <c r="I52" i="14"/>
  <c r="F49" i="14"/>
  <c r="G10" i="14"/>
  <c r="I109" i="14"/>
  <c r="F127" i="14"/>
  <c r="I135" i="14"/>
  <c r="H153" i="14"/>
  <c r="I187" i="14"/>
  <c r="F207" i="14"/>
  <c r="H226" i="14"/>
  <c r="F276" i="14"/>
  <c r="H320" i="14"/>
  <c r="F399" i="14"/>
  <c r="I427" i="14"/>
  <c r="I450" i="14"/>
  <c r="I535" i="12"/>
  <c r="H135" i="14"/>
  <c r="H187" i="14"/>
  <c r="H207" i="14"/>
  <c r="H276" i="14"/>
  <c r="H399" i="14"/>
  <c r="H427" i="14"/>
  <c r="H450" i="14"/>
  <c r="H24" i="14"/>
  <c r="H73" i="14"/>
  <c r="H111" i="14"/>
  <c r="B126" i="14"/>
  <c r="I162" i="14"/>
  <c r="H167" i="14"/>
  <c r="D207" i="14"/>
  <c r="H256" i="14"/>
  <c r="H266" i="14"/>
  <c r="H292" i="14"/>
  <c r="H315" i="14"/>
  <c r="I335" i="14"/>
  <c r="H345" i="14"/>
  <c r="H380" i="14"/>
  <c r="I414" i="14"/>
  <c r="D68" i="12"/>
  <c r="H68" i="12"/>
  <c r="D199" i="12"/>
  <c r="H199" i="12"/>
  <c r="D77" i="12"/>
  <c r="H77" i="12"/>
  <c r="F131" i="12" l="1"/>
  <c r="F155" i="12"/>
  <c r="D24" i="12"/>
  <c r="F48" i="12"/>
  <c r="D155" i="12"/>
  <c r="D140" i="12"/>
  <c r="F24" i="12"/>
  <c r="H21" i="12"/>
  <c r="D131" i="12"/>
  <c r="D48" i="12"/>
  <c r="I21" i="12"/>
  <c r="G9" i="12"/>
  <c r="I9" i="12" s="1"/>
  <c r="H48" i="12"/>
  <c r="H24" i="12"/>
  <c r="I15" i="12"/>
  <c r="F140" i="12"/>
  <c r="I24" i="12"/>
  <c r="H140" i="12"/>
  <c r="D135" i="12"/>
  <c r="I135" i="12"/>
  <c r="H155" i="12"/>
  <c r="F135" i="12"/>
  <c r="B14" i="12"/>
  <c r="F14" i="12" s="1"/>
  <c r="E9" i="12"/>
  <c r="E7" i="12" s="1"/>
  <c r="I131" i="12"/>
  <c r="H19" i="12"/>
  <c r="I48" i="12"/>
  <c r="D16" i="12"/>
  <c r="C9" i="12"/>
  <c r="D9" i="12" s="1"/>
  <c r="E19" i="12"/>
  <c r="H131" i="12"/>
  <c r="I19" i="12"/>
  <c r="D19" i="12"/>
  <c r="F21" i="12"/>
  <c r="D21" i="12"/>
  <c r="F16" i="12"/>
  <c r="B129" i="12"/>
  <c r="I129" i="12" s="1"/>
  <c r="F19" i="12"/>
  <c r="H11" i="12"/>
  <c r="F11" i="12"/>
  <c r="I16" i="12"/>
  <c r="I12" i="12"/>
  <c r="H12" i="12"/>
  <c r="H8" i="12"/>
  <c r="I8" i="12"/>
  <c r="F8" i="12"/>
  <c r="I11" i="12"/>
  <c r="D11" i="12"/>
  <c r="C14" i="12"/>
  <c r="H16" i="12"/>
  <c r="G14" i="12"/>
  <c r="D8" i="12"/>
  <c r="D126" i="14"/>
  <c r="I126" i="14"/>
  <c r="H126" i="14"/>
  <c r="F126" i="14"/>
  <c r="H10" i="14"/>
  <c r="I10" i="14"/>
  <c r="I25" i="14"/>
  <c r="D25" i="14"/>
  <c r="F25" i="14"/>
  <c r="H25" i="14"/>
  <c r="K7" i="14"/>
  <c r="I9" i="14"/>
  <c r="B8" i="14"/>
  <c r="G8" i="14"/>
  <c r="H8" i="14" s="1"/>
  <c r="H9" i="14"/>
  <c r="F9" i="14"/>
  <c r="I121" i="13"/>
  <c r="H121" i="13"/>
  <c r="F121" i="13"/>
  <c r="D121" i="13"/>
  <c r="B7" i="12"/>
  <c r="F8" i="14"/>
  <c r="H13" i="14"/>
  <c r="I13" i="14"/>
  <c r="D13" i="14"/>
  <c r="I15" i="14"/>
  <c r="F15" i="14"/>
  <c r="H15" i="14"/>
  <c r="I20" i="14"/>
  <c r="F13" i="14"/>
  <c r="C8" i="14"/>
  <c r="D9" i="14"/>
  <c r="I12" i="14"/>
  <c r="D12" i="14"/>
  <c r="H12" i="14"/>
  <c r="G7" i="12"/>
  <c r="H9" i="12" l="1"/>
  <c r="D14" i="12"/>
  <c r="F9" i="12"/>
  <c r="D129" i="12"/>
  <c r="C7" i="12"/>
  <c r="D7" i="12" s="1"/>
  <c r="H129" i="12"/>
  <c r="F129" i="12"/>
  <c r="H14" i="12"/>
  <c r="I14" i="12"/>
  <c r="F7" i="12"/>
  <c r="I7" i="12"/>
  <c r="H7" i="12"/>
  <c r="I8" i="14"/>
  <c r="D8" i="14"/>
</calcChain>
</file>

<file path=xl/sharedStrings.xml><?xml version="1.0" encoding="utf-8"?>
<sst xmlns="http://schemas.openxmlformats.org/spreadsheetml/2006/main" count="1830" uniqueCount="422">
  <si>
    <t>федеральный бюджет</t>
  </si>
  <si>
    <t>областной бюджет</t>
  </si>
  <si>
    <t>городской бюджет</t>
  </si>
  <si>
    <t>внебюджетные средства</t>
  </si>
  <si>
    <t>Фактически профинансировано</t>
  </si>
  <si>
    <t xml:space="preserve">федеральный бюджет </t>
  </si>
  <si>
    <t xml:space="preserve"> тыс.руб.</t>
  </si>
  <si>
    <t>Достигнутый  результат, причины неосвоения, проблемы, влияющие на своевременное освоение</t>
  </si>
  <si>
    <t>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t>
  </si>
  <si>
    <t xml:space="preserve">ГП РФ </t>
  </si>
  <si>
    <t xml:space="preserve">
</t>
  </si>
  <si>
    <t>Федеральный проект «Формирование комфортной городской среды»</t>
  </si>
  <si>
    <t xml:space="preserve">Муниципальная программа «Формирование современной городской среды на территории города Благовещенска на 2018-2024 годы»          </t>
  </si>
  <si>
    <t>Федеральный проект «Обеспечение устойчивого сокращения непригодного для проживания жилищного фонда»</t>
  </si>
  <si>
    <t>Федеральный проект "Современная школа"</t>
  </si>
  <si>
    <t>Федеральный проект "Дорожная сеть"</t>
  </si>
  <si>
    <t xml:space="preserve">Заключено 54 договора на сумму – 5 000,00 тыс. рублей, в том числе:
- пополнение фонда библиотеки (литература, книжная продукция, виниловые пластинки) – 1 121,8 тыс. рублей;
- приобретение мебели – 704,4 тыс. рублей;
- приобретение оборудования (офисное, музыкальное, звуковое и др.) – 2 142,0 тыс. рублей;
- проведение текущего ремонта (установка дверей, монтаж потолков, установка светильников, выключателей, розеток, покраска помещений и др.) – 1 031,8 тыс. рублей.
Из общего объема заключенных договоров заключено 3 договора по результатам электронных аукционов (поставка оборудования) – 1 049,8 тыс. рублей. Заключено 5 договора на сумму – 478,5 тыс. рублей, в том числе:
- пополнение фонда библиотеки (литература) – 1,3 тыс. рублей;
- приобретение оборудования (системный блок, напольная демо-система) – 32,9 тыс. рублей;
- проведение текущего ремонта (ремонт цоколя и крыльца, монтаж системы видеонаблюдения) – 444,3 тыс. рублей. Из общего объема заключенных договоров заключен 1 договор по результатам электронных аукционов (ремонт цоколя и крыльца) – 1 049,8 тыс. рублей
</t>
  </si>
  <si>
    <t>Малые архитектурные формы (МАФ) — вспомогательные архитектурные сооружения, оборудование и художественно-декоративные элементы, обладающие собственными простыми функциями и дополняющие общую композицию архитектурного ансамбля застройки. К МАФ относят лестницы, ограды, скульптуры, фонтаны, светильники наружного освещения (ландшафтные светильники), стенды для афиш и реклам, садово-парковые сооружения (, беседки, ротонды, перголы, садово-парковая скульптура, вазоны, парковые скамьи и другую садовую мебель), некрупные формы мемориальной архитектуры (обелиски, мемориальные доски и мемориальные скамьи), городскую уличную мебель, урны, детские игровые комплексы; киоски, павильоны, торговые лотки, торговые автоматы, и т. д. МАФ могут подразделяться на декоративные и утилитарные, а по способу изготовления — на изготовленные по типовым проектам из типовых элементов и конструкций и на изготовленные по специально разработанным проектам</t>
  </si>
  <si>
    <t>Продолжаются работы по ул.Театральная (от Октябрьской до Вокзальной), ул. Калинина (от 141/2 до кольцевой развязки). Строительство уличного освещения по ул. Чайковского между р.Чигиринка и ул.П.Морозова, Школьная от Театральной до Новотроицкого щоссе</t>
  </si>
  <si>
    <t>Муниципальная программа «Развитие и сохранение культуры в городе Благовещенске на 2015-2021 годы», утверждённая постановлением администрации города Благовещенска от 03.10.2014 
№ 4132
Модельный стандарт для муниципальных библиотек, предусматривает скоростной Интернет, доступ к современным отечественным информационным ресурсам научного и художественного содержания, периодической печати (Elibrary, ЛИТРЕС, правовые базы данных), точки доступа к НЭБу и электронной библиотеке диссертаций, а также организацию современного комфортного библиотечного пространства. Это позволит создать дискуссионные клубы, консультационные пункты и лектории для всех возрастных групп, переформатировав библиотеку в центр культурной жизни муниципального образования.</t>
  </si>
  <si>
    <t xml:space="preserve">Между заказчиком мероприятий  МУ «ГУКС» и подрядными организациями заключены 4 муниципальных контракта, в рамках которых подрядными организациями осуществлялись ремонтные работы. </t>
  </si>
  <si>
    <t>кап.расх и проч.расх</t>
  </si>
  <si>
    <t>В ходе выполнения работ по ремонту автомобильных дорог в городе Благовещенске образовалась экономия денежных средств за счет которой дополнительно выполняется                                            на 01.01.2020 за счет экономии хотят  3 м/к (1-Выполнение работ по капитальному ремонту путепровода через ул. Загородная – ул. Северная: 
НМЦК – 108 479 989,00 руб.
Размещение в плане закупок – 03.12.19г.; 2 м/к Ул.Воронкова , 3 м/к Калинина)
Сот. Тел. ГУЗ Сергей Александрович 8 914 049 38 02 +  
Постановлением Правительства Амурской области от 07.05.2019 № 236 муниципальному образованию городу Благовещенску на 2019 год и плановый период 2020 и 2021 годов утверждены объёмы иного межбюджетного трансферта за счёт средств областного бюджета в размере 476 038,0 тыс. руб. (в т.ч. на 2019 год 91 732,0 тыс. руб., на 2020 год - 204 258,0 тыс. руб., на 2021 год - 180 048,0тыс. руб.)</t>
  </si>
  <si>
    <t>Кассовое исполнение</t>
  </si>
  <si>
    <t>Фактическое выполнение работ (освоение финансовых средств)</t>
  </si>
  <si>
    <t>Остаток неосвоенных средств (ст.2-ст.7)</t>
  </si>
  <si>
    <t>Региональный проект Амурской области "Культурная среда"</t>
  </si>
  <si>
    <t>Ответственный исполнитель – управление культуры администрации города Благовещенска</t>
  </si>
  <si>
    <t>Постановление Правительства РФ от 20.12.2017 N 1596</t>
  </si>
  <si>
    <t>Региональный проект Амурской области "Дорожная сеть"</t>
  </si>
  <si>
    <t>Постановление Правительства Амурской области от 25.09.2013 N 450</t>
  </si>
  <si>
    <t>ПРОЧ.РАСХОДЫ</t>
  </si>
  <si>
    <t>ОКС</t>
  </si>
  <si>
    <t>Постановление Правительства РФ от 26.12.2017 N 1642</t>
  </si>
  <si>
    <t>Постановление Правительства Амурской области от 25.09.2013 N 448</t>
  </si>
  <si>
    <t>Ответственный исполнитель – управление образования администрации города Благовещенска</t>
  </si>
  <si>
    <t>Региональный проект Амурской области "Современная школа"</t>
  </si>
  <si>
    <t>ИМБТ, ФБ</t>
  </si>
  <si>
    <t>в том числе:</t>
  </si>
  <si>
    <t>Капитальные вложения</t>
  </si>
  <si>
    <t>Прочие расходы</t>
  </si>
  <si>
    <t>проч.расх</t>
  </si>
  <si>
    <t>Региональный проект Амурской области «Обеспечение устойчивого сокращения непригодного для проживания жилищного фонда»</t>
  </si>
  <si>
    <t>Постановление Правительства Амурской области от 25.09.2013 N 446</t>
  </si>
  <si>
    <r>
      <t>Освоение средств ОБ составляет 100%. Между администрацией города Благовещенска и министерством транспорта и дорожного хозяйства Амурской области заключено соглашение  о предоставлении иного межбюджетного трансферта, имеющего целевое назначений, из бюджета Амурской области местному бюджету 20.10.2020 №10701000-1-2020-010. МУ «ГУКС»заключены муниципальные контракты: № 114/2020 от 14.09.2020г. с ООО «Сервис Строй» на сумму 11 150 275,69 руб. (выполнение работ по восстановлению поврежденных участков УДС г. Благовещенска), № 169/2020 от 18.12.2020г. с ИП Пелипосян Л.А. на сумму 24 269 601,31 руб., № 172/2020 от 18.12.2020г. с ООО «Сервис Строй» на сумму 580 123,00 руб.</t>
    </r>
    <r>
      <rPr>
        <sz val="11"/>
        <color theme="1"/>
        <rFont val="Calibri"/>
        <family val="2"/>
        <scheme val="minor"/>
      </rPr>
      <t xml:space="preserve">
</t>
    </r>
  </si>
  <si>
    <t>Финансовое обеспечение дорожной деятельности на достижение целевых показателей муниципальных программ в сфере дорожного хозяйства, предусматривающих приведение в нормативное состояние, развитие и увеличение пропускной способности сети автомобильных дорог общего пользования местного значения, всего</t>
  </si>
  <si>
    <r>
      <rPr>
        <b/>
        <u/>
        <sz val="14"/>
        <color indexed="8"/>
        <rFont val="Times New Roman"/>
        <family val="1"/>
        <charset val="204"/>
      </rPr>
      <t>Подпрограмма</t>
    </r>
    <r>
      <rPr>
        <b/>
        <sz val="14"/>
        <color indexed="8"/>
        <rFont val="Times New Roman"/>
        <family val="1"/>
        <charset val="204"/>
      </rPr>
      <t xml:space="preserve"> «Реализация мероприятий по восстановлению муниципального жилищного фонда, пострадавшего в результате ЧС...»  </t>
    </r>
  </si>
  <si>
    <t xml:space="preserve">Подпрограмма «Капитальный ремонт жилищного фонда города Благовещенска»                                                                                                                                                                      </t>
  </si>
  <si>
    <t>Осуществление капитального ремонта поврежденных жилых помещений в результате паводка, произошедшего в июле-августе 2019 года на территории Дальневосточного федерального округа, находящихся в муниципальной собственности , всего</t>
  </si>
  <si>
    <t>Освоение средств ОБ составляет 87,4 %. Заключено соглашение с министерством строительства и архитектуры Амурской области от 30.04.2020 № 10701000-1-2020-009 на сумму 1 227,6 тыс.рублей, в целях осуществления кап. ремонта 5 жилых помещений (площадью 204,6 кв.м.), поврежденных в результате паводка, произошедшего в июле-августе 2019 года. В связи, с пожаром по адресу ул. Серышевский, д. 63/5 и на основании акта техобследования по адресу ул. Дальняя, д. 24 (дом признан аварийным и подлежащим сносу) из Соглашения исключены 2 жилых помещения. В результате сумма по Соглашению составила 708,6 тыс.руб. По состоянию на 01.01.2020 проведен ремонт в 3 жилых помещениях по адресам ул.Лазо, д.19, кв.2, Пролетарская, д.7/1, кв.1, кв.2, на сумму 619,6 тыс.руб. Экономия обусловлена уменьшением видов работ в связи с удовлетворительным состоянием конструкций по адресу Лазо, д.19, кв.2.</t>
  </si>
  <si>
    <t>Освоение средств ОБ составляет 100%. Между администрацией города Благовещенска и министерством культуры и национальной политики Амурской области в целях реализации национального проекта «Культура» на территории муниципального образования города Благовещенска заключено соглашение от 14.01.2020 № 10701000-1-2020-004 (дополнительное соглашение от 26.03.2020 № 10701000-1-2020-004/1) о предоставлении в 2020 году иного межбюджетного трансферта, имеющего целевое назначение, на сумму 5 000,0 тыс. руб. (уровень софинансирования 100%). Произведена модернизация (переоснащение) муниципальной библиотеки искусств по ул. Ленина 72 муниципального бюджетного учреждения культуры «Муниципальная информационная библиотечная система» по модельному стандарту.</t>
  </si>
  <si>
    <r>
      <rPr>
        <sz val="12"/>
        <color indexed="10"/>
        <rFont val="Calibri"/>
        <family val="2"/>
        <charset val="204"/>
      </rPr>
      <t xml:space="preserve">на общую сумму 128 762,8 тыс. руб. МУ «ГУКС» заключены 5 м/к от 31.05.2019 и 03.06.2019). </t>
    </r>
    <r>
      <rPr>
        <sz val="12"/>
        <rFont val="Calibri"/>
        <family val="2"/>
        <charset val="204"/>
      </rPr>
      <t xml:space="preserve">
Благоустройство территории по ул. 50 лет Октября – ул. Зеленая в квартале 433 г. Благовещенска, Амурской области
М/к: № 2019.0174 от 03.06.2019 г.
Цена Контракта: 37 088 885 рублей
Освоение на 30.10.2019 г. – 22 609,74тыс. руб.
Отставание от графика составляет 22 298,36 тыс. руб.
Подрядчик: ООО «Корсар», генеральный директор Аникин Константин Валерьевич 
Сроки  начала/окончания работ: июнь 2019 г./октябрь 2019 г.
Контрактом предусмотрено:
Устройство тротуаров – 3 153 м2
Устройство проездов и парковок – 1 889 м2
Озеленение – 9 702 м2
Устройство детской площадки с полимерным покрытием – 657 м2
Устройство спортивных площадок для стритбаскета и воркаута с полимерным покрытием – 204 м2
Установка опор наружного освещения – 49 шт.
Установка МАФ (скамьи/урны) – 53/28
Посадка живой изгороди – 266 м.п.
Посадка кустарников – 66 шт.
Посадка деревьев 80 шт.
Альпийская горка
Садовая скульптура
Ремонт мостового перехода
Берегоукрепление – 577 м2
Выполнено: Очистка территории от мусора, прореживание кустарников и мелколесья, срезка растительного грунта, берегоукрепление, ремонт мостового перехода, отсыпка и планировка территории, устройство асфальтобетонного проезда, устройство тротуаров из плитки, наружное освещение, устройство садовой скульптуры, устройство альпийской горки, посадка деревьев, живой изгороди и кустарников, устройство площадки для стритбаскета, устройство бетонного основания детской площадки и площадки для воркаута, установка тренажеров площадки для воркаута.
Выполняется: Установка ограждений, монтаж малых форм детской площадки.
Необходимо выполнить: устройство полимерного покрытия детской игровой площадки и спортивной площадки для воркаута, подготовка почвы под газоны.
 В связи с поздней поставкой МАФ для детской и спортивных площадок, а также в связи с осадками в последние дни, предусмотренные контрактом работы невозможно завершить в установленный срок.
 В ходе выполнения работ образовалась экономия денежных средств, в счет которой дополнительно выполняется устройство автостоянки. 
 Работы по установке ограждений, монтаж малых форм детской площадки и устройство автостоянки планируется завершить до 05.10.2019 г.
</t>
    </r>
  </si>
  <si>
    <r>
      <rPr>
        <b/>
        <u/>
        <sz val="14"/>
        <color indexed="8"/>
        <rFont val="Times New Roman"/>
        <family val="1"/>
        <charset val="204"/>
      </rPr>
      <t>Подпрограмма</t>
    </r>
    <r>
      <rPr>
        <b/>
        <sz val="14"/>
        <color indexed="8"/>
        <rFont val="Times New Roman"/>
        <family val="1"/>
        <charset val="204"/>
      </rPr>
      <t xml:space="preserve"> «Обеспечение жильём молодых семей» </t>
    </r>
    <r>
      <rPr>
        <sz val="14"/>
        <color indexed="8"/>
        <rFont val="Times New Roman"/>
        <family val="1"/>
        <charset val="204"/>
      </rPr>
      <t xml:space="preserve">                                                                                                                                                                     </t>
    </r>
  </si>
  <si>
    <r>
      <rPr>
        <sz val="14"/>
        <rFont val="Times New Roman"/>
        <family val="1"/>
        <charset val="204"/>
      </rPr>
      <t xml:space="preserve">Реализация мероприятий по обеспечению жильём молодых семей, </t>
    </r>
    <r>
      <rPr>
        <b/>
        <sz val="14"/>
        <rFont val="Times New Roman"/>
        <family val="1"/>
        <charset val="204"/>
      </rPr>
      <t xml:space="preserve">всего </t>
    </r>
  </si>
  <si>
    <r>
      <rPr>
        <b/>
        <u/>
        <sz val="14"/>
        <color indexed="8"/>
        <rFont val="Times New Roman"/>
        <family val="1"/>
        <charset val="204"/>
      </rPr>
      <t>Подпрограмма</t>
    </r>
    <r>
      <rPr>
        <b/>
        <sz val="14"/>
        <color indexed="8"/>
        <rFont val="Times New Roman"/>
        <family val="1"/>
        <charset val="204"/>
      </rPr>
      <t xml:space="preserve"> «Переселение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  </t>
    </r>
  </si>
  <si>
    <r>
      <t xml:space="preserve">Обеспечение мероприятий по переселению граждан из аварийного жилищного фонда, </t>
    </r>
    <r>
      <rPr>
        <b/>
        <sz val="14"/>
        <color indexed="8"/>
        <rFont val="Times New Roman"/>
        <family val="1"/>
        <charset val="204"/>
      </rPr>
      <t>всего</t>
    </r>
  </si>
  <si>
    <r>
      <rPr>
        <b/>
        <u/>
        <sz val="14"/>
        <color indexed="8"/>
        <rFont val="Times New Roman"/>
        <family val="1"/>
        <charset val="204"/>
      </rPr>
      <t>1.2. Подпрограмма</t>
    </r>
    <r>
      <rPr>
        <b/>
        <sz val="14"/>
        <color indexed="8"/>
        <rFont val="Times New Roman"/>
        <family val="1"/>
        <charset val="204"/>
      </rPr>
      <t xml:space="preserve"> «Создание условий для обеспечения качественными услугами жилищно-коммунального хозяйства граждан России»  </t>
    </r>
  </si>
  <si>
    <r>
      <rPr>
        <b/>
        <u/>
        <sz val="14"/>
        <color indexed="8"/>
        <rFont val="Times New Roman"/>
        <family val="1"/>
        <charset val="204"/>
      </rPr>
      <t xml:space="preserve">Подпрограмма </t>
    </r>
    <r>
      <rPr>
        <b/>
        <sz val="14"/>
        <color indexed="8"/>
        <rFont val="Times New Roman"/>
        <family val="1"/>
        <charset val="204"/>
      </rPr>
      <t xml:space="preserve">"Обеспечение доступности коммунальных услуг, повышение качества и надежности жилищно-коммунального обслуживания населения" </t>
    </r>
  </si>
  <si>
    <r>
      <t xml:space="preserve">Реализация мероприятий программы формирования современной городской среды, </t>
    </r>
    <r>
      <rPr>
        <b/>
        <sz val="14"/>
        <color indexed="8"/>
        <rFont val="Times New Roman"/>
        <family val="1"/>
        <charset val="204"/>
      </rPr>
      <t>всего</t>
    </r>
  </si>
  <si>
    <r>
      <t xml:space="preserve">Создание новых мест в общеобразовательных организациях, </t>
    </r>
    <r>
      <rPr>
        <b/>
        <sz val="14"/>
        <rFont val="Times New Roman"/>
        <family val="1"/>
        <charset val="204"/>
      </rPr>
      <t>всего</t>
    </r>
  </si>
  <si>
    <r>
      <rPr>
        <b/>
        <u/>
        <sz val="14"/>
        <color indexed="8"/>
        <rFont val="Times New Roman"/>
        <family val="1"/>
        <charset val="204"/>
      </rPr>
      <t>Подпрограмма</t>
    </r>
    <r>
      <rPr>
        <b/>
        <sz val="14"/>
        <color indexed="8"/>
        <rFont val="Times New Roman"/>
        <family val="1"/>
        <charset val="204"/>
      </rPr>
      <t xml:space="preserve"> «Обеспечение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 </t>
    </r>
    <r>
      <rPr>
        <i/>
        <u/>
        <sz val="14"/>
        <color indexed="8"/>
        <rFont val="Times New Roman"/>
        <family val="1"/>
        <charset val="204"/>
      </rPr>
      <t/>
    </r>
  </si>
  <si>
    <r>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r>
    <r>
      <rPr>
        <b/>
        <sz val="14"/>
        <rFont val="Times New Roman"/>
        <family val="1"/>
        <charset val="204"/>
      </rPr>
      <t>всего</t>
    </r>
  </si>
  <si>
    <r>
      <rPr>
        <b/>
        <u/>
        <sz val="14"/>
        <color indexed="8"/>
        <rFont val="Times New Roman"/>
        <family val="1"/>
        <charset val="204"/>
      </rPr>
      <t>5.1. Подпрограмма</t>
    </r>
    <r>
      <rPr>
        <b/>
        <sz val="14"/>
        <color indexed="8"/>
        <rFont val="Times New Roman"/>
        <family val="1"/>
        <charset val="204"/>
      </rPr>
      <t xml:space="preserve"> "Обеспечение реализации государственной программы Российской Федерации "Социально-экономическое развитие Дальнего Востока и Байкальского региона" и прочие мероприятия в области сбалансированного территориального развития"</t>
    </r>
  </si>
  <si>
    <r>
      <rPr>
        <b/>
        <u/>
        <sz val="14"/>
        <color indexed="8"/>
        <rFont val="Times New Roman"/>
        <family val="1"/>
        <charset val="204"/>
      </rPr>
      <t>Подпрограмма</t>
    </r>
    <r>
      <rPr>
        <b/>
        <sz val="14"/>
        <color indexed="8"/>
        <rFont val="Times New Roman"/>
        <family val="1"/>
        <charset val="204"/>
      </rPr>
      <t xml:space="preserve"> "Развитие экономического потенциала и формирование благоприятного инвестиционного климата на территории Амурской области" </t>
    </r>
  </si>
  <si>
    <r>
      <rPr>
        <b/>
        <u/>
        <sz val="14"/>
        <color indexed="8"/>
        <rFont val="Times New Roman"/>
        <family val="1"/>
        <charset val="204"/>
      </rPr>
      <t>6.1. Подпрограмма</t>
    </r>
    <r>
      <rPr>
        <b/>
        <sz val="14"/>
        <color indexed="8"/>
        <rFont val="Times New Roman"/>
        <family val="1"/>
        <charset val="204"/>
      </rPr>
      <t xml:space="preserve"> "Дорожное хозяйство"</t>
    </r>
  </si>
  <si>
    <r>
      <rPr>
        <b/>
        <u/>
        <sz val="14"/>
        <color indexed="8"/>
        <rFont val="Times New Roman"/>
        <family val="1"/>
        <charset val="204"/>
      </rPr>
      <t>Подпрограмма</t>
    </r>
    <r>
      <rPr>
        <b/>
        <sz val="14"/>
        <color indexed="8"/>
        <rFont val="Times New Roman"/>
        <family val="1"/>
        <charset val="204"/>
      </rPr>
      <t xml:space="preserve"> «Развитие сети автомобильных дорог общего пользования Амурской области»                                                                                                                                </t>
    </r>
  </si>
  <si>
    <r>
      <t xml:space="preserve">Мероприятия государственной программы Амурской области "Развитие транспортной системы Амурской области", направленные на </t>
    </r>
    <r>
      <rPr>
        <b/>
        <u/>
        <sz val="14"/>
        <rFont val="Times New Roman"/>
        <family val="1"/>
        <charset val="204"/>
      </rPr>
      <t>строительство</t>
    </r>
    <r>
      <rPr>
        <sz val="14"/>
        <rFont val="Times New Roman"/>
        <family val="1"/>
        <charset val="204"/>
      </rPr>
      <t xml:space="preserve"> и ремонт улично-дорожной сети города Благовещенска, </t>
    </r>
    <r>
      <rPr>
        <b/>
        <sz val="14"/>
        <rFont val="Times New Roman"/>
        <family val="1"/>
        <charset val="204"/>
      </rPr>
      <t>всего</t>
    </r>
  </si>
  <si>
    <r>
      <t>Мероприятия государственной программы Амурской области "Развитие транспортной системы Амурской области", направленные на строительство и</t>
    </r>
    <r>
      <rPr>
        <b/>
        <u/>
        <sz val="14"/>
        <rFont val="Times New Roman"/>
        <family val="1"/>
        <charset val="204"/>
      </rPr>
      <t xml:space="preserve"> ремонт улично-дорожной сети</t>
    </r>
    <r>
      <rPr>
        <sz val="14"/>
        <rFont val="Times New Roman"/>
        <family val="1"/>
        <charset val="204"/>
      </rPr>
      <t xml:space="preserve"> города Благовещенска, всего</t>
    </r>
  </si>
  <si>
    <r>
      <t xml:space="preserve">Национальный проект «Безопасные и качественные автомобильные дороги» </t>
    </r>
    <r>
      <rPr>
        <i/>
        <sz val="14"/>
        <rFont val="Times New Roman"/>
        <family val="1"/>
        <charset val="204"/>
      </rPr>
      <t>(краткое наименование: «БКАД»)</t>
    </r>
  </si>
  <si>
    <r>
      <t xml:space="preserve">Создание модельной муниципальной библиотеки в целях реализации национального проекта "Культура", </t>
    </r>
    <r>
      <rPr>
        <b/>
        <sz val="14"/>
        <rFont val="Times New Roman"/>
        <family val="1"/>
        <charset val="204"/>
      </rPr>
      <t>всего</t>
    </r>
  </si>
  <si>
    <r>
      <t xml:space="preserve">Мероприятия государственной программы Амурской области "Модернизация жилищно-коммунального комплекса, энергосбережение и повышение энергетической эффективности в Амурской области", направленные на </t>
    </r>
    <r>
      <rPr>
        <b/>
        <u/>
        <sz val="14"/>
        <rFont val="Times New Roman"/>
        <family val="1"/>
        <charset val="204"/>
      </rPr>
      <t>строительство, реконструкцию</t>
    </r>
    <r>
      <rPr>
        <sz val="14"/>
        <rFont val="Times New Roman"/>
        <family val="1"/>
        <charset val="204"/>
      </rPr>
      <t xml:space="preserve">, капитальный ремонт и замену оборудования коммунальной инфраструктуры, </t>
    </r>
    <r>
      <rPr>
        <b/>
        <sz val="14"/>
        <rFont val="Times New Roman"/>
        <family val="1"/>
        <charset val="204"/>
      </rPr>
      <t>всего</t>
    </r>
  </si>
  <si>
    <r>
      <t xml:space="preserve">Мероприятия государственной программы Амурской области "Модернизация жилищно-коммунального комплекса, энергосбережение и повышение энергетической эффективности в Амурской области", направленные на строительство, реконструкцию, </t>
    </r>
    <r>
      <rPr>
        <b/>
        <u/>
        <sz val="14"/>
        <rFont val="Times New Roman"/>
        <family val="1"/>
        <charset val="204"/>
      </rPr>
      <t>капитальный ремонт и замену оборудования коммунальной инфраструктуры</t>
    </r>
    <r>
      <rPr>
        <sz val="14"/>
        <rFont val="Times New Roman"/>
        <family val="1"/>
        <charset val="204"/>
      </rPr>
      <t xml:space="preserve">, </t>
    </r>
    <r>
      <rPr>
        <b/>
        <sz val="14"/>
        <rFont val="Times New Roman"/>
        <family val="1"/>
        <charset val="204"/>
      </rPr>
      <t>всего</t>
    </r>
  </si>
  <si>
    <r>
      <t>Оборудование контейнерных площадок для сбора твердых коммунальных отходов,</t>
    </r>
    <r>
      <rPr>
        <b/>
        <sz val="14"/>
        <rFont val="Times New Roman"/>
        <family val="1"/>
        <charset val="204"/>
      </rPr>
      <t xml:space="preserve"> всего</t>
    </r>
  </si>
  <si>
    <r>
      <t xml:space="preserve">Поддержка административного центра Амурской области, </t>
    </r>
    <r>
      <rPr>
        <b/>
        <sz val="14"/>
        <rFont val="Times New Roman"/>
        <family val="1"/>
        <charset val="204"/>
      </rPr>
      <t>всего</t>
    </r>
  </si>
  <si>
    <r>
      <rPr>
        <b/>
        <sz val="14"/>
        <rFont val="Times New Roman"/>
        <family val="1"/>
        <charset val="204"/>
      </rPr>
      <t>Финансовое обеспечение государственных полномочий</t>
    </r>
    <r>
      <rPr>
        <sz val="14"/>
        <rFont val="Times New Roman"/>
        <family val="1"/>
        <charset val="204"/>
      </rPr>
      <t xml:space="preserve"> по компенсации выпадающих доходов теплоснабжающих организаций, возникающих в результате установления льготных тарифов для населения Амурской области в рамках подпрограммы «Обеспечение доступности коммунальных услуг, повышение качества и надежности жилищно – коммунального обслуживания населения» государственной программы Амурской области «Модернизация жилищно – коммунального комплекса, энергосбережение и повышение энергетической эффективности в Амурской области», </t>
    </r>
    <r>
      <rPr>
        <b/>
        <sz val="14"/>
        <rFont val="Times New Roman"/>
        <family val="1"/>
        <charset val="204"/>
      </rPr>
      <t>всего</t>
    </r>
  </si>
  <si>
    <r>
      <t xml:space="preserve">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 </t>
    </r>
    <r>
      <rPr>
        <b/>
        <sz val="14"/>
        <rFont val="Times New Roman"/>
        <family val="1"/>
        <charset val="204"/>
      </rPr>
      <t>всего</t>
    </r>
  </si>
  <si>
    <r>
      <rPr>
        <b/>
        <u/>
        <sz val="14"/>
        <color indexed="8"/>
        <rFont val="Times New Roman"/>
        <family val="1"/>
        <charset val="204"/>
      </rPr>
      <t>Подпрограмма</t>
    </r>
    <r>
      <rPr>
        <b/>
        <sz val="14"/>
        <color indexed="8"/>
        <rFont val="Times New Roman"/>
        <family val="1"/>
        <charset val="204"/>
      </rPr>
      <t xml:space="preserve"> "Профилактика правонарушений, профилактика терроризма и экстремизма" </t>
    </r>
  </si>
  <si>
    <r>
      <t>Развитие, обновление и укрепление материально-технической базы АПК «Безопасный город» и комплексной системы экстренного оповещения населения,</t>
    </r>
    <r>
      <rPr>
        <b/>
        <sz val="14"/>
        <rFont val="Times New Roman"/>
        <family val="1"/>
        <charset val="204"/>
      </rPr>
      <t xml:space="preserve"> всего</t>
    </r>
  </si>
  <si>
    <r>
      <rPr>
        <b/>
        <u/>
        <sz val="14"/>
        <color indexed="8"/>
        <rFont val="Times New Roman"/>
        <family val="1"/>
        <charset val="204"/>
      </rPr>
      <t>Подпрограмма</t>
    </r>
    <r>
      <rPr>
        <b/>
        <sz val="14"/>
        <color indexed="8"/>
        <rFont val="Times New Roman"/>
        <family val="1"/>
        <charset val="204"/>
      </rPr>
      <t xml:space="preserve"> "Обеспечение эпизоотического и ветеринарно-санитарного благополучия на территории области" </t>
    </r>
  </si>
  <si>
    <r>
      <t xml:space="preserve">Расходы на осуществление мероприятий по отлову и содержанию безнадзорных животных, обитающих на территории городского округа, </t>
    </r>
    <r>
      <rPr>
        <b/>
        <sz val="14"/>
        <rFont val="Times New Roman"/>
        <family val="1"/>
        <charset val="204"/>
      </rPr>
      <t>всего</t>
    </r>
  </si>
  <si>
    <r>
      <t xml:space="preserve">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r>
    <r>
      <rPr>
        <b/>
        <sz val="14"/>
        <rFont val="Times New Roman"/>
        <family val="1"/>
        <charset val="204"/>
      </rPr>
      <t>всего</t>
    </r>
  </si>
  <si>
    <r>
      <t xml:space="preserve">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t>
    </r>
    <r>
      <rPr>
        <b/>
        <sz val="14"/>
        <rFont val="Times New Roman"/>
        <family val="1"/>
        <charset val="204"/>
      </rPr>
      <t>всего</t>
    </r>
  </si>
  <si>
    <r>
      <t xml:space="preserve">Модернизация систем дошкольного образования, </t>
    </r>
    <r>
      <rPr>
        <b/>
        <sz val="14"/>
        <rFont val="Times New Roman"/>
        <family val="1"/>
        <charset val="204"/>
      </rPr>
      <t>всего</t>
    </r>
  </si>
  <si>
    <r>
      <rPr>
        <b/>
        <sz val="14"/>
        <rFont val="Times New Roman"/>
        <family val="1"/>
        <charset val="204"/>
      </rPr>
      <t>Организация деятельности комиссий по делам несовершеннолетних и защите их прав</t>
    </r>
    <r>
      <rPr>
        <sz val="14"/>
        <rFont val="Times New Roman"/>
        <family val="1"/>
        <charset val="204"/>
      </rPr>
      <t xml:space="preserve"> в рамках подпрограммы «Развитие системы защиты прав детей» Финансовое обеспечение переданных государственных полномочий по организации деятельности комиссий по делам несовершеннолетних и защите их прав в рамках подпрограммы «Развитие системы защиты прав детей» государственной программы «Развитие образования Амурской области», </t>
    </r>
    <r>
      <rPr>
        <b/>
        <sz val="14"/>
        <rFont val="Times New Roman"/>
        <family val="1"/>
        <charset val="204"/>
      </rPr>
      <t>всего</t>
    </r>
  </si>
  <si>
    <r>
      <t>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в рамках подпрограммы "Развитие системы защиты прав детей" государственной программы "Развитие образования Амурской области",</t>
    </r>
    <r>
      <rPr>
        <b/>
        <sz val="14"/>
        <rFont val="Times New Roman"/>
        <family val="1"/>
        <charset val="204"/>
      </rPr>
      <t xml:space="preserve"> всего</t>
    </r>
  </si>
  <si>
    <r>
      <t xml:space="preserve">Частичная оплата стоимости путевок для детей работающих граждан в организации отдыха и оздоровления детей в каникулярное время (на условиях софинансирования мероприятия подпрограммы "Развитие системы защиты прав детей" государственной программы "Развитие образования Амурской области"), </t>
    </r>
    <r>
      <rPr>
        <b/>
        <sz val="14"/>
        <rFont val="Times New Roman"/>
        <family val="1"/>
        <charset val="204"/>
      </rPr>
      <t>всего</t>
    </r>
  </si>
  <si>
    <r>
      <rPr>
        <b/>
        <u/>
        <sz val="14"/>
        <color indexed="8"/>
        <rFont val="Times New Roman"/>
        <family val="1"/>
        <charset val="204"/>
      </rPr>
      <t>Подпрограмма</t>
    </r>
    <r>
      <rPr>
        <b/>
        <sz val="14"/>
        <color indexed="8"/>
        <rFont val="Times New Roman"/>
        <family val="1"/>
        <charset val="204"/>
      </rPr>
      <t xml:space="preserve"> «Социальная поддержка семьи и детей в Амурской области» </t>
    </r>
  </si>
  <si>
    <r>
      <t>Дополнительные гарантии по социальной поддержке детей-сирот и детей, оставшихся без попечения родителей, лиц из числа детей-сирот и детей, оставшихся без попечения родителей, в рамках подпрограммы "Социальная поддержка семьи и детей в Амурской области" государственной программы "Развитие системы социальной защиты населения Амурской области",</t>
    </r>
    <r>
      <rPr>
        <b/>
        <sz val="14"/>
        <rFont val="Times New Roman"/>
        <family val="1"/>
        <charset val="204"/>
      </rPr>
      <t xml:space="preserve"> всего</t>
    </r>
  </si>
  <si>
    <r>
      <t xml:space="preserve">Выплата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в рамках подпрограммы "Социальная поддержка семьи и детей в Амурской области" государственной программы "Развитие системы социальной защиты населения Амурской области", </t>
    </r>
    <r>
      <rPr>
        <b/>
        <sz val="14"/>
        <rFont val="Times New Roman"/>
        <family val="1"/>
        <charset val="204"/>
      </rPr>
      <t>всего</t>
    </r>
  </si>
  <si>
    <r>
      <rPr>
        <b/>
        <u/>
        <sz val="14"/>
        <color indexed="8"/>
        <rFont val="Times New Roman"/>
        <family val="1"/>
        <charset val="204"/>
      </rPr>
      <t xml:space="preserve">Подпрограмма </t>
    </r>
    <r>
      <rPr>
        <b/>
        <sz val="14"/>
        <color indexed="8"/>
        <rFont val="Times New Roman"/>
        <family val="1"/>
        <charset val="204"/>
      </rPr>
      <t xml:space="preserve">"Развитие субъектов малого и среднего предпринимательства на территории Амурской области" </t>
    </r>
  </si>
  <si>
    <r>
      <t>Региональная поддержка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t>
    </r>
    <r>
      <rPr>
        <b/>
        <sz val="14"/>
        <rFont val="Times New Roman"/>
        <family val="1"/>
        <charset val="204"/>
      </rPr>
      <t xml:space="preserve"> всего</t>
    </r>
  </si>
  <si>
    <r>
      <rPr>
        <b/>
        <u/>
        <sz val="14"/>
        <color indexed="8"/>
        <rFont val="Times New Roman"/>
        <family val="1"/>
        <charset val="204"/>
      </rPr>
      <t>Подпрограмма</t>
    </r>
    <r>
      <rPr>
        <b/>
        <sz val="14"/>
        <color indexed="8"/>
        <rFont val="Times New Roman"/>
        <family val="1"/>
        <charset val="204"/>
      </rPr>
      <t xml:space="preserve"> «Развитие водохозяйственного комплекса и охрана окружающей среды в Амурской области»</t>
    </r>
  </si>
  <si>
    <r>
      <rPr>
        <b/>
        <u/>
        <sz val="14"/>
        <color indexed="8"/>
        <rFont val="Times New Roman"/>
        <family val="1"/>
        <charset val="204"/>
      </rPr>
      <t>Подпрограмма</t>
    </r>
    <r>
      <rPr>
        <b/>
        <sz val="14"/>
        <color indexed="8"/>
        <rFont val="Times New Roman"/>
        <family val="1"/>
        <charset val="204"/>
      </rPr>
      <t xml:space="preserve"> «Обеспечение реализации основных направлений государственной политики в сфере реализации государственной программы»</t>
    </r>
  </si>
  <si>
    <r>
      <rPr>
        <b/>
        <sz val="14"/>
        <rFont val="Times New Roman"/>
        <family val="1"/>
        <charset val="204"/>
      </rPr>
      <t>Финансовое обеспечение государственных полномочий</t>
    </r>
    <r>
      <rPr>
        <sz val="14"/>
        <rFont val="Times New Roman"/>
        <family val="1"/>
        <charset val="204"/>
      </rPr>
      <t xml:space="preserve"> по организации и осуществлению деятельности по опеке и попечительству в отношении совершеннолетних лиц, признанных судом недееспособными вследствие психического расстройства или ограниченных судом в дееспособности вследствие злоупотребления спиртными напитками и наркотическими средствами в рамках подпрограммы «Обеспечение реализации основных направлений государственной политики в сфере реализации государственной программы» государственной программы «Развитие здравоохранения Амурской области», </t>
    </r>
    <r>
      <rPr>
        <b/>
        <sz val="14"/>
        <rFont val="Times New Roman"/>
        <family val="1"/>
        <charset val="204"/>
      </rPr>
      <t>всего</t>
    </r>
  </si>
  <si>
    <r>
      <rPr>
        <b/>
        <sz val="14"/>
        <rFont val="Times New Roman"/>
        <family val="1"/>
        <charset val="204"/>
      </rPr>
      <t xml:space="preserve">Финансовое обеспечение государственных полномочий </t>
    </r>
    <r>
      <rPr>
        <sz val="14"/>
        <rFont val="Times New Roman"/>
        <family val="1"/>
        <charset val="204"/>
      </rPr>
      <t xml:space="preserve">по организационному обеспечению деятельности административных комиссий области в рамках подпрограммы «Обеспечение реализации основных направлений государственной политики в отдельных сферах государственного управления на территории области» государственной программы «Повышение эффективности деятельности органов государственной власти и управления Амурской области», </t>
    </r>
    <r>
      <rPr>
        <b/>
        <sz val="14"/>
        <rFont val="Times New Roman"/>
        <family val="1"/>
        <charset val="204"/>
      </rPr>
      <t>всего</t>
    </r>
  </si>
  <si>
    <r>
      <rPr>
        <b/>
        <sz val="14"/>
        <rFont val="Times New Roman"/>
        <family val="1"/>
        <charset val="204"/>
      </rPr>
      <t>Осуществление полномочий</t>
    </r>
    <r>
      <rPr>
        <sz val="14"/>
        <rFont val="Times New Roman"/>
        <family val="1"/>
        <charset val="204"/>
      </rPr>
      <t xml:space="preserve"> по составлению (изменению) списков кандидатов в присяжные заседатели федеральных судов общей юрисдикции в Российской Федерации в рамках подпрограммы «Обеспечение реализации основных направлений государственной политики в отдельных сферах государственного управления на территории области» государственной программы «Повышение эффективности деятельности органов государственной власти и управления Амурской области», </t>
    </r>
    <r>
      <rPr>
        <b/>
        <sz val="14"/>
        <rFont val="Times New Roman"/>
        <family val="1"/>
        <charset val="204"/>
      </rPr>
      <t>всего</t>
    </r>
  </si>
  <si>
    <t>Наименование мероприятия, источники финансирования</t>
  </si>
  <si>
    <t>ГП АО</t>
  </si>
  <si>
    <t>МП</t>
  </si>
  <si>
    <t xml:space="preserve">% финансирования от планового объема финансирования (ст.3/ст.2) </t>
  </si>
  <si>
    <t xml:space="preserve">% кассового исполнения от планового объема финансирования (ст.5/ст.2) </t>
  </si>
  <si>
    <t xml:space="preserve">% освоения от планового объема финансирования (ст.7/ст.2) </t>
  </si>
  <si>
    <t xml:space="preserve">Ответственный исполнитель - администрация города Благовещенска </t>
  </si>
  <si>
    <t>Непрограммные расходы городского бюджета</t>
  </si>
  <si>
    <t xml:space="preserve">Освоение средств ОБ составляет 76,8%.  </t>
  </si>
  <si>
    <t>Муниципальная программа "Развитие малого и среднего предпринимательства и туризма на территории города Благовещенска"</t>
  </si>
  <si>
    <t>Подпрограмма "Развитие малого и среднего предпринимательства в городе Благовещенске"</t>
  </si>
  <si>
    <r>
      <t xml:space="preserve">Финансовое обеспечение </t>
    </r>
    <r>
      <rPr>
        <b/>
        <sz val="14"/>
        <rFont val="Times New Roman"/>
        <family val="1"/>
        <charset val="204"/>
      </rPr>
      <t>государственных полномочий</t>
    </r>
    <r>
      <rPr>
        <sz val="14"/>
        <rFont val="Times New Roman"/>
        <family val="1"/>
        <charset val="204"/>
      </rPr>
      <t xml:space="preserve"> по организации и осуществлению деятельности по опеке и попечительству в отношении несовершеннолетних в рамках подпрограммы "Социальная поддержка семьи и детей в Амурской области" государственной программы "Развитие системы социальной защиты населения Амурской области", </t>
    </r>
    <r>
      <rPr>
        <b/>
        <sz val="14"/>
        <rFont val="Times New Roman"/>
        <family val="1"/>
        <charset val="204"/>
      </rPr>
      <t>всего</t>
    </r>
  </si>
  <si>
    <r>
      <t xml:space="preserve">Осуществление </t>
    </r>
    <r>
      <rPr>
        <b/>
        <sz val="14"/>
        <rFont val="Times New Roman"/>
        <family val="1"/>
        <charset val="204"/>
      </rPr>
      <t>государственного полномочия</t>
    </r>
    <r>
      <rPr>
        <sz val="14"/>
        <rFont val="Times New Roman"/>
        <family val="1"/>
        <charset val="204"/>
      </rPr>
      <t xml:space="preserve"> по предоставлению единовременной денежной выплаты при передаче ребенка на воспитание в семью в рамках подпрограммы "Социальная поддержка семьи и детей в Амурской области" государственной программы "Развитие системы социальной защиты населения Амурской области", </t>
    </r>
    <r>
      <rPr>
        <b/>
        <sz val="14"/>
        <rFont val="Times New Roman"/>
        <family val="1"/>
        <charset val="204"/>
      </rPr>
      <t>всего</t>
    </r>
  </si>
  <si>
    <t>Подпрограмма "Развитие системы защиты прав детей"</t>
  </si>
  <si>
    <r>
      <rPr>
        <b/>
        <u/>
        <sz val="14"/>
        <rFont val="Times New Roman"/>
        <family val="1"/>
        <charset val="204"/>
      </rPr>
      <t>Подпрограмма</t>
    </r>
    <r>
      <rPr>
        <b/>
        <sz val="14"/>
        <rFont val="Times New Roman"/>
        <family val="1"/>
        <charset val="204"/>
      </rPr>
      <t xml:space="preserve"> 1 "Развитие дошкольного, общего и дополнительного образования детей" </t>
    </r>
  </si>
  <si>
    <r>
      <rPr>
        <b/>
        <u/>
        <sz val="14"/>
        <rFont val="Times New Roman"/>
        <family val="1"/>
        <charset val="204"/>
      </rPr>
      <t>Подпрограмма</t>
    </r>
    <r>
      <rPr>
        <b/>
        <sz val="14"/>
        <rFont val="Times New Roman"/>
        <family val="1"/>
        <charset val="204"/>
      </rPr>
      <t xml:space="preserve"> 2 "Развитие системы защиты прав детей" </t>
    </r>
  </si>
  <si>
    <t>Ответственный исполнитель – администрация города Благовещенска</t>
  </si>
  <si>
    <r>
      <rPr>
        <b/>
        <u/>
        <sz val="14"/>
        <color indexed="8"/>
        <rFont val="Times New Roman"/>
        <family val="1"/>
        <charset val="204"/>
      </rPr>
      <t xml:space="preserve">Подпрограмма 1 </t>
    </r>
    <r>
      <rPr>
        <b/>
        <sz val="14"/>
        <color indexed="8"/>
        <rFont val="Times New Roman"/>
        <family val="1"/>
        <charset val="204"/>
      </rPr>
      <t xml:space="preserve">"Обеспечение доступности комунальных услуг, повышение качества и надежности жилищно-коммунального обслуживания населения" </t>
    </r>
  </si>
  <si>
    <r>
      <t xml:space="preserve">Финансовое обеспечение дорожной деятельности в рамках реализации национального проекта "Безопасные и качественные автомобильные дороги", </t>
    </r>
    <r>
      <rPr>
        <b/>
        <sz val="14"/>
        <rFont val="Times New Roman"/>
        <family val="1"/>
        <charset val="204"/>
      </rPr>
      <t>всего</t>
    </r>
  </si>
  <si>
    <t xml:space="preserve">с учетом отработанного аванса 2018 г по берегоукреплению (участки № 8, № 9) </t>
  </si>
  <si>
    <t>с учетом авансирования по переселению в 2019 г.- , планируемый срок передачи квартир до 01.11.2020.</t>
  </si>
  <si>
    <t>с учётом отработки аванса за 2018 год:</t>
  </si>
  <si>
    <t>Федеральный проект "Обеспечение качественно нового уровня развития инфраструктуры культуры (краткое наименование:"Культурная среда")</t>
  </si>
  <si>
    <t>дополнительно средства ГБ, вне соглашения. Показатель перевыполнен, так как некоторые дети не полную смену пребывают в лагерях. В связи с этой текучкой (прибыл-убыл) большее количество детей охвачено. Выплата зависит от количества проведенных дней.</t>
  </si>
  <si>
    <t>Подпрограмма "Профилактика нарушений общественного порядка,терроризма и экстремизма"</t>
  </si>
  <si>
    <t>Подпрограмма "Обеспечение реализации муниципальной программы "Обеспечение доступным и комфортным жильем населения города Благовещенска на 2015-2021 годы" и прочие расходы"</t>
  </si>
  <si>
    <t>тел 237-135 Левицкая Соглашения нет</t>
  </si>
  <si>
    <t>м/к ГОЧС???</t>
  </si>
  <si>
    <t xml:space="preserve">№? </t>
  </si>
  <si>
    <t>Подпрограмма "Повышение качества и надежности жилищно-коммунального обслуживания населения, обеспечение доступности коммунальных услуг"</t>
  </si>
  <si>
    <t xml:space="preserve">Ответственный исполнитель – администрация города Благовещенска в лице управления культуры </t>
  </si>
  <si>
    <t xml:space="preserve">МП Жилье (переселение) и МП Безопасность (берег). , ОКС, окончание выполнения работ – 30.11.2019, ввод в эксплуатацию - до 31.12.2019. Техническая готовность объекта 93,6%. </t>
  </si>
  <si>
    <t xml:space="preserve">Выплачена компенсация за предоставление 2х жилых помещений из муниципального жилищного фонда на общую сумму 3 527,7 тыс.руб. </t>
  </si>
  <si>
    <t>Приобретены 19 жилых помещений на общую сумму 32 007,7 тыс.руб.</t>
  </si>
  <si>
    <r>
      <rPr>
        <b/>
        <i/>
        <sz val="12"/>
        <rFont val="Times New Roman"/>
        <family val="1"/>
        <charset val="204"/>
      </rPr>
      <t>(дорожный фонд)</t>
    </r>
    <r>
      <rPr>
        <b/>
        <i/>
        <sz val="14"/>
        <rFont val="Times New Roman"/>
        <family val="1"/>
        <charset val="204"/>
      </rPr>
      <t xml:space="preserve"> областной бюджет</t>
    </r>
  </si>
  <si>
    <r>
      <t xml:space="preserve">Обустройство автомобильных дорог и обеспечение условий для безопасного дорожного движения на территории Амурской области, </t>
    </r>
    <r>
      <rPr>
        <b/>
        <sz val="14"/>
        <rFont val="Times New Roman"/>
        <family val="1"/>
        <charset val="204"/>
      </rPr>
      <t>всего</t>
    </r>
  </si>
  <si>
    <r>
      <t>Выравнивание обеспеченности муниципальных образований по реализации ими отдельных расходных обязательств (предоставление субсидии юридическим лицам на возмещение затрат, связанных с выполнением работ по устройству, ремонту и модернизации отдельных элементов обустройства автомобильных дорог в границах городского округа,</t>
    </r>
    <r>
      <rPr>
        <b/>
        <sz val="14"/>
        <rFont val="Times New Roman"/>
        <family val="1"/>
        <charset val="204"/>
      </rPr>
      <t xml:space="preserve"> всего</t>
    </r>
  </si>
  <si>
    <r>
      <t xml:space="preserve">Выравнивание обеспеченности муниципальных образований по реализации ими отдельных расходных обязательств (предоставление cубсидии казенным предприятиям на возмещение затрат, связанных с выполнением заказа по содержанию и обслуживанию средств регулирования дорожного движения, </t>
    </r>
    <r>
      <rPr>
        <b/>
        <sz val="14"/>
        <rFont val="Times New Roman"/>
        <family val="1"/>
        <charset val="204"/>
      </rPr>
      <t>всего</t>
    </r>
  </si>
  <si>
    <r>
      <t xml:space="preserve">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и ремонту улично-дорожной сети), </t>
    </r>
    <r>
      <rPr>
        <b/>
        <sz val="14"/>
        <rFont val="Times New Roman"/>
        <family val="1"/>
        <charset val="204"/>
      </rPr>
      <t>всего</t>
    </r>
  </si>
  <si>
    <r>
      <t>Выравнивание обеспеченности муниципальных образований по реализации ими отдельных расходных обязательств (предоставление cубсидии юридическим лицам, предоставляющим населению услуги в отделениях бань,</t>
    </r>
    <r>
      <rPr>
        <b/>
        <sz val="14"/>
        <rFont val="Times New Roman"/>
        <family val="1"/>
        <charset val="204"/>
      </rPr>
      <t xml:space="preserve"> всего</t>
    </r>
  </si>
  <si>
    <r>
      <t xml:space="preserve">Выравнивание обеспеченности муниципальных образований по реализации ими отдельных расходных обязательств (предоставление cубсидии юридическим лицам, предоставляющим населению жилищные услуги по тарифам, не обеспечивающим возмещения затрат (неблагоустроенный жилищный фонд и общежития), </t>
    </r>
    <r>
      <rPr>
        <b/>
        <sz val="14"/>
        <rFont val="Times New Roman"/>
        <family val="1"/>
        <charset val="204"/>
      </rPr>
      <t>всего</t>
    </r>
  </si>
  <si>
    <t>Подпрограмма "Благоустройство территории города Благовещенска"</t>
  </si>
  <si>
    <r>
      <t>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муниципальных сетей наружного освещения и световых устройств,</t>
    </r>
    <r>
      <rPr>
        <b/>
        <sz val="14"/>
        <rFont val="Times New Roman"/>
        <family val="1"/>
        <charset val="204"/>
      </rPr>
      <t xml:space="preserve"> всего</t>
    </r>
  </si>
  <si>
    <r>
      <t xml:space="preserve">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озелененных территорий общего пользования города Благовещенска, </t>
    </r>
    <r>
      <rPr>
        <b/>
        <sz val="14"/>
        <rFont val="Times New Roman"/>
        <family val="1"/>
        <charset val="204"/>
      </rPr>
      <t>всего</t>
    </r>
  </si>
  <si>
    <r>
      <t xml:space="preserve">Выравнивание обеспеченности муниципальных образований по реализации ими отдельных расходных обязательств (предоставление cубсидии казенным предприятиям на возмещение затрат, связанных с выполнением заказа по уборке с территорий общего пользования случайного мусора и несанкционированных свалок, а также по установке и содержанию элементов благоустройства на территориях общего пользования муниципального образования города Благовещенска, </t>
    </r>
    <r>
      <rPr>
        <b/>
        <sz val="14"/>
        <rFont val="Times New Roman"/>
        <family val="1"/>
        <charset val="204"/>
      </rPr>
      <t>всего</t>
    </r>
  </si>
  <si>
    <r>
      <rPr>
        <b/>
        <u/>
        <sz val="14"/>
        <color indexed="8"/>
        <rFont val="Times New Roman"/>
        <family val="1"/>
        <charset val="204"/>
      </rPr>
      <t>Подпрограмма 1</t>
    </r>
    <r>
      <rPr>
        <b/>
        <sz val="14"/>
        <color indexed="8"/>
        <rFont val="Times New Roman"/>
        <family val="1"/>
        <charset val="204"/>
      </rPr>
      <t xml:space="preserve">  «Повышение эффективности управления государственными финансами и государственным долгом Амурской области»
</t>
    </r>
  </si>
  <si>
    <r>
      <rPr>
        <b/>
        <u/>
        <sz val="14"/>
        <color indexed="8"/>
        <rFont val="Times New Roman"/>
        <family val="1"/>
        <charset val="204"/>
      </rPr>
      <t>Подпрограмма 2</t>
    </r>
    <r>
      <rPr>
        <b/>
        <sz val="14"/>
        <color indexed="8"/>
        <rFont val="Times New Roman"/>
        <family val="1"/>
        <charset val="204"/>
      </rPr>
      <t xml:space="preserve"> «Обеспечение реализации основных направлений государственной политики в отдельных сферах государственного управления на территории области</t>
    </r>
  </si>
  <si>
    <r>
      <t>Обеспечение обучающихся по общеобразовательным программам начального общего образования в муниципальных общеобразовательных организациях питанием,</t>
    </r>
    <r>
      <rPr>
        <b/>
        <sz val="14"/>
        <rFont val="Times New Roman"/>
        <family val="1"/>
        <charset val="204"/>
      </rPr>
      <t xml:space="preserve"> всего</t>
    </r>
  </si>
  <si>
    <t>непрограммные расходы ГБ</t>
  </si>
  <si>
    <t>ФБ</t>
  </si>
  <si>
    <t>ОБ</t>
  </si>
  <si>
    <t>за 2020 год</t>
  </si>
  <si>
    <t>Муниципальная программа "Обеспечение доступным и комфортным жильем населения города Благовещенска"</t>
  </si>
  <si>
    <t>Капитальные вложения в объекты муниципальной собственности (Берегоукрепление и реконструкция набережной р.Амур, г.Благовещенск (4-й этап строительства: 2 пусковой комплекс (участок № 10)</t>
  </si>
  <si>
    <r>
      <rPr>
        <sz val="12"/>
        <color indexed="8"/>
        <rFont val="Calibri"/>
        <family val="2"/>
      </rPr>
      <t xml:space="preserve">с 2020 года - МП Жилье (БГЖЦ гл. бухг. Левицкая Наталья Борисовна 237-135, Ганина Инна Евгеньевна 237-146) </t>
    </r>
    <r>
      <rPr>
        <sz val="12"/>
        <color indexed="10"/>
        <rFont val="Calibri"/>
        <family val="2"/>
        <charset val="204"/>
      </rPr>
      <t>Частично КАП.РАСХ и ПРОЧ.РАСХ</t>
    </r>
  </si>
  <si>
    <r>
      <t xml:space="preserve">В 2019 году муниципальным образованием городом Благовещенском принято участие </t>
    </r>
    <r>
      <rPr>
        <b/>
        <sz val="14"/>
        <color indexed="17"/>
        <rFont val="Times New Roman"/>
        <family val="1"/>
        <charset val="204"/>
      </rPr>
      <t>в 7 государственных программах РФ (8 подпрограммах)</t>
    </r>
    <r>
      <rPr>
        <sz val="14"/>
        <color indexed="17"/>
        <rFont val="Times New Roman"/>
        <family val="1"/>
        <charset val="204"/>
      </rPr>
      <t xml:space="preserve">, финансируемых из федерального бюджета, </t>
    </r>
    <r>
      <rPr>
        <b/>
        <sz val="14"/>
        <color indexed="17"/>
        <rFont val="Times New Roman"/>
        <family val="1"/>
        <charset val="204"/>
      </rPr>
      <t>12 государственных программах Амурской области (20 подпрограммах)</t>
    </r>
    <r>
      <rPr>
        <sz val="14"/>
        <color indexed="17"/>
        <rFont val="Times New Roman"/>
        <family val="1"/>
        <charset val="204"/>
      </rPr>
      <t xml:space="preserve">, финансируемых из областного бюджета. Общая сумма привлеченных средств из федерального и областного бюджетов составила   </t>
    </r>
    <r>
      <rPr>
        <b/>
        <sz val="14"/>
        <color indexed="17"/>
        <rFont val="Times New Roman"/>
        <family val="1"/>
        <charset val="204"/>
      </rPr>
      <t>3 420,4 млн. руб.</t>
    </r>
    <r>
      <rPr>
        <sz val="14"/>
        <color indexed="17"/>
        <rFont val="Times New Roman"/>
        <family val="1"/>
        <charset val="204"/>
      </rPr>
      <t xml:space="preserve"> Средства федерального бюджета освоены на </t>
    </r>
    <r>
      <rPr>
        <b/>
        <sz val="14"/>
        <color indexed="17"/>
        <rFont val="Times New Roman"/>
        <family val="1"/>
        <charset val="204"/>
      </rPr>
      <t>93,5%</t>
    </r>
    <r>
      <rPr>
        <sz val="14"/>
        <color indexed="17"/>
        <rFont val="Times New Roman"/>
        <family val="1"/>
        <charset val="204"/>
      </rPr>
      <t xml:space="preserve">, областного бюджета на </t>
    </r>
    <r>
      <rPr>
        <b/>
        <sz val="14"/>
        <color indexed="17"/>
        <rFont val="Times New Roman"/>
        <family val="1"/>
        <charset val="204"/>
      </rPr>
      <t>95,7%</t>
    </r>
    <r>
      <rPr>
        <sz val="14"/>
        <color indexed="17"/>
        <rFont val="Times New Roman"/>
        <family val="1"/>
        <charset val="204"/>
      </rPr>
      <t xml:space="preserve">. В том числе принято участие в реализации </t>
    </r>
    <r>
      <rPr>
        <b/>
        <sz val="14"/>
        <color indexed="17"/>
        <rFont val="Times New Roman"/>
        <family val="1"/>
        <charset val="204"/>
      </rPr>
      <t>5 национальных проектов Российской Федерации (7 федеральных и региональных проектов)</t>
    </r>
    <r>
      <rPr>
        <sz val="14"/>
        <color indexed="17"/>
        <rFont val="Times New Roman"/>
        <family val="1"/>
        <charset val="204"/>
      </rPr>
      <t xml:space="preserve">, финансируемых из федерального и областного бюджетов в рамках государственных программ Российской Федерации и Амурской области. Общая сумма привлеченных средств из федерального и областного бюджетов составила </t>
    </r>
    <r>
      <rPr>
        <b/>
        <sz val="14"/>
        <color indexed="17"/>
        <rFont val="Times New Roman"/>
        <family val="1"/>
        <charset val="204"/>
      </rPr>
      <t xml:space="preserve">843,7 млн.руб. </t>
    </r>
    <r>
      <rPr>
        <sz val="14"/>
        <color indexed="17"/>
        <rFont val="Times New Roman"/>
        <family val="1"/>
        <charset val="204"/>
      </rPr>
      <t xml:space="preserve">Средства федерального бюджета освоены на </t>
    </r>
    <r>
      <rPr>
        <b/>
        <sz val="14"/>
        <color indexed="17"/>
        <rFont val="Times New Roman"/>
        <family val="1"/>
        <charset val="204"/>
      </rPr>
      <t>95,9%</t>
    </r>
    <r>
      <rPr>
        <sz val="14"/>
        <color indexed="17"/>
        <rFont val="Times New Roman"/>
        <family val="1"/>
        <charset val="204"/>
      </rPr>
      <t xml:space="preserve">, областного бюджета на </t>
    </r>
    <r>
      <rPr>
        <b/>
        <sz val="14"/>
        <color indexed="17"/>
        <rFont val="Times New Roman"/>
        <family val="1"/>
        <charset val="204"/>
      </rPr>
      <t>61,1%</t>
    </r>
    <r>
      <rPr>
        <sz val="14"/>
        <color indexed="17"/>
        <rFont val="Times New Roman"/>
        <family val="1"/>
        <charset val="204"/>
      </rPr>
      <t xml:space="preserve">.) 
</t>
    </r>
  </si>
  <si>
    <r>
      <rPr>
        <b/>
        <u/>
        <sz val="14"/>
        <color indexed="17"/>
        <rFont val="Times New Roman"/>
        <family val="1"/>
        <charset val="204"/>
      </rPr>
      <t>Освоение средств ФБ и ОБ составляет 100 %.</t>
    </r>
    <r>
      <rPr>
        <sz val="14"/>
        <color indexed="17"/>
        <rFont val="Times New Roman"/>
        <family val="1"/>
        <charset val="204"/>
      </rPr>
      <t xml:space="preserve"> Между администрацией города Благовещенска и министерством жилищно-коммунального хозяйства Амурской области заключено </t>
    </r>
    <r>
      <rPr>
        <b/>
        <sz val="14"/>
        <color indexed="17"/>
        <rFont val="Times New Roman"/>
        <family val="1"/>
        <charset val="204"/>
      </rPr>
      <t>соглашение</t>
    </r>
    <r>
      <rPr>
        <sz val="14"/>
        <color indexed="17"/>
        <rFont val="Times New Roman"/>
        <family val="1"/>
        <charset val="204"/>
      </rPr>
      <t xml:space="preserve"> от 15.04.2019 №10701000-1-2019-006 (дополнительные соглашения от 22.05.2019 и от 05.08.2019) о предоставлении в 2019 году субсидии на софинансирование программ современной городской среды на сумму 117 645,4 тыс. руб. </t>
    </r>
    <r>
      <rPr>
        <i/>
        <sz val="14"/>
        <color indexed="17"/>
        <rFont val="Times New Roman"/>
        <family val="1"/>
        <charset val="204"/>
      </rPr>
      <t>(уровень софинансирования 90,91%)</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обязательств-129 409,9 тыс. руб.). </t>
    </r>
    <r>
      <rPr>
        <b/>
        <sz val="14"/>
        <color indexed="17"/>
        <rFont val="Times New Roman"/>
        <family val="1"/>
        <charset val="204"/>
      </rPr>
      <t xml:space="preserve">Достигнутый результат: </t>
    </r>
    <r>
      <rPr>
        <sz val="14"/>
        <color indexed="17"/>
        <rFont val="Times New Roman"/>
        <family val="1"/>
        <charset val="204"/>
      </rPr>
      <t xml:space="preserve">благоустроены (модернизированы) </t>
    </r>
    <r>
      <rPr>
        <b/>
        <sz val="14"/>
        <color indexed="17"/>
        <rFont val="Times New Roman"/>
        <family val="1"/>
        <charset val="204"/>
      </rPr>
      <t>23 территории города</t>
    </r>
    <r>
      <rPr>
        <sz val="14"/>
        <color indexed="17"/>
        <rFont val="Times New Roman"/>
        <family val="1"/>
        <charset val="204"/>
      </rPr>
      <t xml:space="preserve">, в том числе одна общественная и 22 дворовые по следующим адресам:
- ул. 50 лет Октября - ул. Зелёная (сквер в квартале 433);
- ул. Пограничная 124, 124/1, 124/2, 124/3, 126;
- ул. 50 лет Октября  203, 203/1, ул. Кольцевая 42 А, ул. Островского 236;
- ул. Игнатьевское шоссе 14/4, 14/6, ул. Советская 3,5,7, ул. Ленина 80, ул. Зейская 92, ул. Театральная 32;
- ул. Пушкина 36, 41, ул. Кузнечная 58/68, ул. Чайковского 191, 193, 193/2. 
</t>
    </r>
    <r>
      <rPr>
        <b/>
        <sz val="14"/>
        <color indexed="17"/>
        <rFont val="Times New Roman"/>
        <family val="1"/>
        <charset val="204"/>
      </rPr>
      <t xml:space="preserve">
 </t>
    </r>
    <r>
      <rPr>
        <sz val="14"/>
        <color indexed="17"/>
        <rFont val="Times New Roman"/>
        <family val="1"/>
        <charset val="204"/>
      </rPr>
      <t xml:space="preserve">
</t>
    </r>
  </si>
  <si>
    <r>
      <rPr>
        <b/>
        <u/>
        <sz val="14"/>
        <color indexed="17"/>
        <rFont val="Times New Roman"/>
        <family val="1"/>
        <charset val="204"/>
      </rPr>
      <t>Освоение средств ФБ и ОБ составляет 100%.</t>
    </r>
    <r>
      <rPr>
        <sz val="14"/>
        <color indexed="17"/>
        <rFont val="Times New Roman"/>
        <family val="1"/>
        <charset val="204"/>
      </rPr>
      <t xml:space="preserve"> Между администрацией города Благовещенска и министерством образования и науки Амурской области заключено </t>
    </r>
    <r>
      <rPr>
        <b/>
        <sz val="14"/>
        <color indexed="17"/>
        <rFont val="Times New Roman"/>
        <family val="1"/>
        <charset val="204"/>
      </rPr>
      <t xml:space="preserve">соглашение </t>
    </r>
    <r>
      <rPr>
        <sz val="14"/>
        <color indexed="17"/>
        <rFont val="Times New Roman"/>
        <family val="1"/>
        <charset val="204"/>
      </rPr>
      <t>от 25.03.2019 № 10701000-1-2019-003 о предоставлении в 2019 году субсидии на софинансирование расходных обязательств, возникающих при реализации мероприятий по содействию создания в Амурской области новых мест в общеобразовательных организациях, на сумму 55 040,5 тыс. руб.</t>
    </r>
    <r>
      <rPr>
        <b/>
        <sz val="14"/>
        <color indexed="17"/>
        <rFont val="Times New Roman"/>
        <family val="1"/>
        <charset val="204"/>
      </rPr>
      <t xml:space="preserve"> </t>
    </r>
    <r>
      <rPr>
        <sz val="14"/>
        <color indexed="17"/>
        <rFont val="Times New Roman"/>
        <family val="1"/>
        <charset val="204"/>
      </rPr>
      <t>(</t>
    </r>
    <r>
      <rPr>
        <i/>
        <sz val="14"/>
        <color indexed="17"/>
        <rFont val="Times New Roman"/>
        <family val="1"/>
        <charset val="204"/>
      </rPr>
      <t>уровень софинансирования 95%)</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57 937,5 тыс. руб.). </t>
    </r>
    <r>
      <rPr>
        <b/>
        <sz val="14"/>
        <color indexed="17"/>
        <rFont val="Times New Roman"/>
        <family val="1"/>
        <charset val="204"/>
      </rPr>
      <t xml:space="preserve">Достигнутый результат: </t>
    </r>
    <r>
      <rPr>
        <sz val="14"/>
        <color indexed="17"/>
        <rFont val="Times New Roman"/>
        <family val="1"/>
        <charset val="204"/>
      </rPr>
      <t xml:space="preserve">созданы </t>
    </r>
    <r>
      <rPr>
        <b/>
        <sz val="14"/>
        <color indexed="17"/>
        <rFont val="Times New Roman"/>
        <family val="1"/>
        <charset val="204"/>
      </rPr>
      <t>528 новых мест</t>
    </r>
    <r>
      <rPr>
        <sz val="14"/>
        <color indexed="17"/>
        <rFont val="Times New Roman"/>
        <family val="1"/>
        <charset val="204"/>
      </rPr>
      <t xml:space="preserve"> при </t>
    </r>
    <r>
      <rPr>
        <b/>
        <sz val="14"/>
        <color indexed="17"/>
        <rFont val="Times New Roman"/>
        <family val="1"/>
        <charset val="204"/>
      </rPr>
      <t>МАОУ «Школа № 22 г. Благовещенска»</t>
    </r>
    <r>
      <rPr>
        <sz val="14"/>
        <color indexed="17"/>
        <rFont val="Times New Roman"/>
        <family val="1"/>
        <charset val="204"/>
      </rPr>
      <t xml:space="preserve"> за счет строительства </t>
    </r>
    <r>
      <rPr>
        <b/>
        <sz val="14"/>
        <color indexed="17"/>
        <rFont val="Times New Roman"/>
        <family val="1"/>
        <charset val="204"/>
      </rPr>
      <t xml:space="preserve">корпуса № 2 </t>
    </r>
    <r>
      <rPr>
        <sz val="14"/>
        <color indexed="17"/>
        <rFont val="Times New Roman"/>
        <family val="1"/>
        <charset val="204"/>
      </rPr>
      <t>(исполнен договор от 23.10.2017 № 449120 с АО «Строительная компания №1»).</t>
    </r>
    <r>
      <rPr>
        <b/>
        <sz val="14"/>
        <color indexed="17"/>
        <rFont val="Times New Roman"/>
        <family val="1"/>
        <charset val="204"/>
      </rPr>
      <t xml:space="preserve"> </t>
    </r>
    <r>
      <rPr>
        <sz val="14"/>
        <color indexed="17"/>
        <rFont val="Times New Roman"/>
        <family val="1"/>
        <charset val="204"/>
      </rPr>
      <t xml:space="preserve">Открытие корпуса состоялось 01.09.2019. </t>
    </r>
  </si>
  <si>
    <r>
      <rPr>
        <b/>
        <u/>
        <sz val="14"/>
        <color indexed="17"/>
        <rFont val="Times New Roman"/>
        <family val="1"/>
        <charset val="204"/>
      </rPr>
      <t xml:space="preserve">Освоение средств ФБ и ОБ составляет 100%. </t>
    </r>
    <r>
      <rPr>
        <sz val="14"/>
        <color indexed="17"/>
        <rFont val="Times New Roman"/>
        <family val="1"/>
        <charset val="204"/>
      </rPr>
      <t xml:space="preserve"> Между администрацией города Благовещенска и министерством социальной защиты населения Амурской области заключено соглашение от 01.03.2019 №1 (доп.соглашения) о предоставлении в 2019 году субвенции из федерального и областного бюджетов бюджету муниципального образования города Благовещенска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 Приобретены 19 жилых помещений на общую сумму 32 007,7 тыс.руб., выплачена компенсация за предоставление 2х жилых помещений из муниципального жилищного фонда на общую сумму 3 527,7 тыс.руб. </t>
    </r>
  </si>
  <si>
    <r>
      <rPr>
        <b/>
        <u/>
        <sz val="14"/>
        <color indexed="17"/>
        <rFont val="Times New Roman"/>
        <family val="1"/>
        <charset val="204"/>
      </rPr>
      <t>Освоение средств ОБ составляет 99,3 %.</t>
    </r>
    <r>
      <rPr>
        <sz val="14"/>
        <color indexed="17"/>
        <rFont val="Times New Roman"/>
        <family val="1"/>
        <charset val="204"/>
      </rPr>
      <t xml:space="preserve"> Между администрацией города Благовещенска и министерством транспорта и дорожного хозяйства Амурской области заключено соглашение от 17.05.2019 № 203-05/с (дополнительное соглашение от 12.11.2019 №4) о предоставлении в 2019 году из областного бюджета субсидии на софинансирование расходов по осуществлению дорожной деятельности в отношении автомобильных дорог местного значения и сооружений на них в размере 173 573,1 тыс.руб. от общего объема бюджетных ассигнований, предусматриваемых в бюджете города на финансовое обеспечение расходных обязательств - 189 066,0 тыс. руб. В рамках мероприятия выполнены строительно-монтажные работы на объекте «Строительство дорог в районе «5-й стройки» для обеспечения транспортной инфраструктурой земельных участков, предоставленных многодетным семьям I этап» (восстановление и закрепление трассы по ул.Энтузиастов - 956,73 метра). Исполнен муниципальный контракт от 28.05.2018 № 222803 на сумму 66 448,5 тыс.руб., заключенный МУ «ГУКС» с ООО «СТРОЙУЮТ».   
</t>
    </r>
  </si>
  <si>
    <r>
      <rPr>
        <b/>
        <u/>
        <sz val="14"/>
        <color indexed="17"/>
        <rFont val="Times New Roman"/>
        <family val="1"/>
        <charset val="204"/>
      </rPr>
      <t xml:space="preserve">Освоение средств ОБ  составляет 100%. </t>
    </r>
    <r>
      <rPr>
        <sz val="14"/>
        <color indexed="17"/>
        <rFont val="Times New Roman"/>
        <family val="1"/>
        <charset val="204"/>
      </rPr>
      <t>Оборудованы 241 контейнерных площадок для сбора ТКО, в том числе 236 открытого типа в отдаленных районах (пос. Моховая падь, район Тайвань, пос. Астрахановка) и 5 закрытого типа в районе ул. Горького.</t>
    </r>
  </si>
  <si>
    <r>
      <rPr>
        <b/>
        <u/>
        <sz val="14"/>
        <color indexed="17"/>
        <rFont val="Times New Roman"/>
        <family val="1"/>
        <charset val="204"/>
      </rPr>
      <t xml:space="preserve">Освоение средств ОБ составляет 99,3%. </t>
    </r>
    <r>
      <rPr>
        <sz val="14"/>
        <color indexed="17"/>
        <rFont val="Times New Roman"/>
        <family val="1"/>
        <charset val="204"/>
      </rPr>
      <t xml:space="preserve">Между администрацией города Благовещенска и министерством жилищно-коммунального хозяйства Амурской области заключено соглашение от 11.06.2019 о предоставлении в 2019 году субсидии на поддержку административного центра Амурской области в размере 50 000,0 тыс.руб. </t>
    </r>
    <r>
      <rPr>
        <i/>
        <sz val="14"/>
        <color indexed="17"/>
        <rFont val="Times New Roman"/>
        <family val="1"/>
        <charset val="204"/>
      </rPr>
      <t>(уровень софинансирования 95%)</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- 52 500,0 тыс. руб. Осуществлено финансирование за выполненные работы по: 1) благоустройству общественных территорий города Благовещенска в кварталах 46, 44-47, 351 и по ул. Заводская, 2 на сумму 22 518,4 тыс.руб. (в рамках заключенных муниципальных контрактов МУ "ГУКС); 2) обустройству дворовых территорий города Благовещенска в количестве 41 ед. на сумму 29 602,3 тыс.руб. (в рамках заключенных муниципальных контрактов УЖКХ).</t>
    </r>
  </si>
  <si>
    <r>
      <rPr>
        <b/>
        <u/>
        <sz val="14"/>
        <color indexed="17"/>
        <rFont val="Times New Roman"/>
        <family val="1"/>
        <charset val="204"/>
      </rPr>
      <t>Освоение средств ОБ составляет 98,8%.</t>
    </r>
    <r>
      <rPr>
        <sz val="14"/>
        <color indexed="17"/>
        <rFont val="Times New Roman"/>
        <family val="1"/>
        <charset val="204"/>
      </rPr>
      <t xml:space="preserve"> </t>
    </r>
  </si>
  <si>
    <r>
      <t xml:space="preserve">Между администрацией города Благовещенска и управлением государственной гражданской службы и профилактики коррупционных и иных правонарушений Амурской области заключено соглашение от 29.01.2019 №1 (дополнительное соглашение от 28.11.2019 №1) о предоставлении субсидии на софинансирование расходов, связанных с реализацией аппаратно - программного комплекса «Безопасный город», в размере 253,0 тыс.руб. </t>
    </r>
    <r>
      <rPr>
        <i/>
        <sz val="14"/>
        <color indexed="17"/>
        <rFont val="Times New Roman"/>
        <family val="1"/>
        <charset val="204"/>
      </rPr>
      <t>(уровень софинансирования 10%)</t>
    </r>
    <r>
      <rPr>
        <sz val="14"/>
        <color indexed="17"/>
        <rFont val="Times New Roman"/>
        <family val="1"/>
        <charset val="204"/>
      </rPr>
      <t>. Управлением по делам ГО и ЧС города Благовещенска исполнены муниципальные котракты на поставку IP-камер в количестве 61 шт.</t>
    </r>
  </si>
  <si>
    <t xml:space="preserve">Муниципальная программа "Развитие образования города Благовещенска" </t>
  </si>
  <si>
    <t>2 муниципальные программы: "Обеспечение безопасности жизнедеятельности населения и территории города Благовещенска" и "Обеспечение доступным и комфортным жильем населения города Благовещенска"</t>
  </si>
  <si>
    <t>Муниципальная программа "Обеспечение безопасности жизнедеятельности населения и территории города Благовещенска"</t>
  </si>
  <si>
    <t xml:space="preserve">Муниципальная программа "Развитие транспортной системы города Благовещенска" </t>
  </si>
  <si>
    <t xml:space="preserve">Муниципальная программа "Развитие и сохранение культуры в городе Благовещенске" </t>
  </si>
  <si>
    <t>Муниципальная программа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</si>
  <si>
    <r>
      <rPr>
        <b/>
        <u/>
        <sz val="14"/>
        <color indexed="8"/>
        <rFont val="Times New Roman"/>
        <family val="1"/>
        <charset val="204"/>
      </rPr>
      <t xml:space="preserve">Подпрограмма </t>
    </r>
    <r>
      <rPr>
        <b/>
        <sz val="14"/>
        <color indexed="8"/>
        <rFont val="Times New Roman"/>
        <family val="1"/>
        <charset val="204"/>
      </rPr>
      <t>"</t>
    </r>
    <r>
      <rPr>
        <b/>
        <sz val="14"/>
        <color indexed="17"/>
        <rFont val="Times New Roman"/>
        <family val="1"/>
        <charset val="204"/>
      </rPr>
      <t>Развитие субъектов малого и среднего предпринимательства на территории Амурской области</t>
    </r>
    <r>
      <rPr>
        <b/>
        <sz val="14"/>
        <color indexed="8"/>
        <rFont val="Times New Roman"/>
        <family val="1"/>
        <charset val="204"/>
      </rPr>
      <t xml:space="preserve">" </t>
    </r>
  </si>
  <si>
    <t>Подпрограмма "Развитие туризма в городе Благовещенске"</t>
  </si>
  <si>
    <r>
      <t>Капитальные вложения в объекты муниципальной собственности (Большой городской центр "Трибуна Холл" г. Благовещенск, Амурская область),</t>
    </r>
    <r>
      <rPr>
        <b/>
        <sz val="14"/>
        <rFont val="Times New Roman"/>
        <family val="1"/>
        <charset val="204"/>
      </rPr>
      <t xml:space="preserve"> всего</t>
    </r>
  </si>
  <si>
    <t>Подпрограмма "Развитие пассажирского транспорта в городе Благовещенске"</t>
  </si>
  <si>
    <r>
      <t xml:space="preserve">Организация транспортного обслуживания населения, </t>
    </r>
    <r>
      <rPr>
        <b/>
        <sz val="14"/>
        <rFont val="Times New Roman"/>
        <family val="1"/>
        <charset val="204"/>
      </rPr>
      <t>всего</t>
    </r>
  </si>
  <si>
    <r>
      <rPr>
        <b/>
        <u/>
        <sz val="14"/>
        <color indexed="8"/>
        <rFont val="Times New Roman"/>
        <family val="1"/>
        <charset val="204"/>
      </rPr>
      <t>Подпрограмма</t>
    </r>
    <r>
      <rPr>
        <b/>
        <sz val="14"/>
        <color indexed="8"/>
        <rFont val="Times New Roman"/>
        <family val="1"/>
        <charset val="204"/>
      </rPr>
      <t xml:space="preserve"> </t>
    </r>
    <r>
      <rPr>
        <b/>
        <sz val="14"/>
        <color indexed="17"/>
        <rFont val="Times New Roman"/>
        <family val="1"/>
        <charset val="204"/>
      </rPr>
      <t xml:space="preserve">«Развитие сети автомобильных дорог общего пользования Амурской области»               </t>
    </r>
    <r>
      <rPr>
        <b/>
        <sz val="14"/>
        <color indexed="8"/>
        <rFont val="Times New Roman"/>
        <family val="1"/>
        <charset val="204"/>
      </rPr>
      <t xml:space="preserve">                                                                                                                 </t>
    </r>
  </si>
  <si>
    <r>
      <t xml:space="preserve">Ответственный исполнитель – </t>
    </r>
    <r>
      <rPr>
        <i/>
        <sz val="14"/>
        <color indexed="17"/>
        <rFont val="Times New Roman"/>
        <family val="1"/>
        <charset val="204"/>
      </rPr>
      <t>управление архитектуры и градостроительства, МУ «ГУКС», управление ЖКХ</t>
    </r>
  </si>
  <si>
    <r>
      <rPr>
        <b/>
        <u/>
        <sz val="14"/>
        <color indexed="8"/>
        <rFont val="Times New Roman"/>
        <family val="1"/>
        <charset val="204"/>
      </rPr>
      <t xml:space="preserve">Подпрограмма 1 </t>
    </r>
    <r>
      <rPr>
        <b/>
        <sz val="14"/>
        <color indexed="8"/>
        <rFont val="Times New Roman"/>
        <family val="1"/>
        <charset val="204"/>
      </rPr>
      <t>"</t>
    </r>
    <r>
      <rPr>
        <b/>
        <sz val="14"/>
        <color indexed="17"/>
        <rFont val="Times New Roman"/>
        <family val="1"/>
        <charset val="204"/>
      </rPr>
      <t xml:space="preserve">Обеспечение доступности комунальных услуг, повышение качества и надежности жилищно-коммунального обслуживания населения" </t>
    </r>
  </si>
  <si>
    <r>
      <t xml:space="preserve">Стимулирование программ развития жилищного строительства субъектов Российской Федерации, </t>
    </r>
    <r>
      <rPr>
        <b/>
        <sz val="14"/>
        <rFont val="Times New Roman"/>
        <family val="1"/>
        <charset val="204"/>
      </rPr>
      <t>всего</t>
    </r>
  </si>
  <si>
    <t>Подпрограмма "Народное творчество и культурно-досуговая деятельность"</t>
  </si>
  <si>
    <r>
      <t xml:space="preserve">Обеспечение развития и укрепления материально-технической базы домов культуры в населенных пунктах с числом жителей до 50 тысяч человек, </t>
    </r>
    <r>
      <rPr>
        <b/>
        <sz val="14"/>
        <rFont val="Times New Roman"/>
        <family val="1"/>
        <charset val="204"/>
      </rPr>
      <t>всего</t>
    </r>
  </si>
  <si>
    <r>
      <rPr>
        <b/>
        <u/>
        <sz val="14"/>
        <color indexed="8"/>
        <rFont val="Times New Roman"/>
        <family val="1"/>
        <charset val="204"/>
      </rPr>
      <t>Подпрограмма</t>
    </r>
    <r>
      <rPr>
        <b/>
        <sz val="14"/>
        <color indexed="8"/>
        <rFont val="Times New Roman"/>
        <family val="1"/>
        <charset val="204"/>
      </rPr>
      <t xml:space="preserve"> "</t>
    </r>
    <r>
      <rPr>
        <b/>
        <sz val="14"/>
        <color indexed="17"/>
        <rFont val="Times New Roman"/>
        <family val="1"/>
        <charset val="204"/>
      </rPr>
      <t>Историко-культурное наследие</t>
    </r>
    <r>
      <rPr>
        <b/>
        <sz val="14"/>
        <color indexed="8"/>
        <rFont val="Times New Roman"/>
        <family val="1"/>
        <charset val="204"/>
      </rPr>
      <t xml:space="preserve">" </t>
    </r>
  </si>
  <si>
    <r>
      <t xml:space="preserve">Реализация мероприятий по развитию и сохранению культуры муниципальных образованиях Амурской области, </t>
    </r>
    <r>
      <rPr>
        <b/>
        <sz val="14"/>
        <rFont val="Times New Roman"/>
        <family val="1"/>
        <charset val="204"/>
      </rPr>
      <t>всего</t>
    </r>
  </si>
  <si>
    <r>
      <t>Проведение мероприятий по противопожарной и антитеррористической защищенности муниципальных образовательных организаций,</t>
    </r>
    <r>
      <rPr>
        <b/>
        <sz val="14"/>
        <rFont val="Times New Roman"/>
        <family val="1"/>
        <charset val="204"/>
      </rPr>
      <t xml:space="preserve"> всего</t>
    </r>
  </si>
  <si>
    <r>
      <rPr>
        <b/>
        <u/>
        <sz val="14"/>
        <color indexed="17"/>
        <rFont val="Times New Roman"/>
        <family val="1"/>
        <charset val="204"/>
      </rPr>
      <t>Подпрограмма</t>
    </r>
    <r>
      <rPr>
        <b/>
        <sz val="14"/>
        <color indexed="17"/>
        <rFont val="Times New Roman"/>
        <family val="1"/>
        <charset val="204"/>
      </rPr>
      <t xml:space="preserve"> 1 "Развитие дошкольного, общего и дополнительного образования детей" </t>
    </r>
  </si>
  <si>
    <r>
      <t xml:space="preserve">Развитие интеллектуального , творческого и физического потенциала всех категорий детей, </t>
    </r>
    <r>
      <rPr>
        <b/>
        <sz val="14"/>
        <rFont val="Times New Roman"/>
        <family val="1"/>
        <charset val="204"/>
      </rPr>
      <t>всего</t>
    </r>
  </si>
  <si>
    <r>
      <t xml:space="preserve">Финансовое обеспечение дорожной деятельности за счет средств резервного фонда Правительства Российской Федерации, </t>
    </r>
    <r>
      <rPr>
        <b/>
        <sz val="14"/>
        <rFont val="Times New Roman"/>
        <family val="1"/>
        <charset val="204"/>
      </rPr>
      <t>всего</t>
    </r>
  </si>
  <si>
    <r>
      <rPr>
        <b/>
        <u/>
        <sz val="14"/>
        <rFont val="Times New Roman"/>
        <family val="1"/>
        <charset val="204"/>
      </rPr>
      <t>Подпрограмма</t>
    </r>
    <r>
      <rPr>
        <b/>
        <sz val="14"/>
        <rFont val="Times New Roman"/>
        <family val="1"/>
        <charset val="204"/>
      </rPr>
      <t xml:space="preserve"> "Библиотечное обслуживание"</t>
    </r>
  </si>
  <si>
    <r>
      <rPr>
        <b/>
        <u/>
        <sz val="14"/>
        <color indexed="8"/>
        <rFont val="Times New Roman"/>
        <family val="1"/>
        <charset val="204"/>
      </rPr>
      <t>Подпрограмма  2</t>
    </r>
    <r>
      <rPr>
        <b/>
        <sz val="14"/>
        <color indexed="8"/>
        <rFont val="Times New Roman"/>
        <family val="1"/>
        <charset val="204"/>
      </rPr>
      <t xml:space="preserve"> "Обеспечение реализации основных направлений государственной политики в сфере реализации государственной программы"              
</t>
    </r>
  </si>
  <si>
    <r>
      <rPr>
        <b/>
        <u/>
        <sz val="14"/>
        <color indexed="36"/>
        <rFont val="Times New Roman"/>
        <family val="1"/>
        <charset val="204"/>
      </rPr>
      <t xml:space="preserve">Освоение средств ОБ составляет 100 %. </t>
    </r>
    <r>
      <rPr>
        <sz val="14"/>
        <color indexed="36"/>
        <rFont val="Times New Roman"/>
        <family val="1"/>
        <charset val="204"/>
      </rPr>
      <t xml:space="preserve">Средства направлены на приобретение канцелярских товаров для работника МУ "БГАЖЦ", осуществляющего мероприятия по постановке на учет и учет граждан, имеющих право на получение жилищных субсидий на приобретение или строительство жилых помещений в связи с выездом из районов Крайнего Севера и приравненных к ним местностей. </t>
    </r>
  </si>
  <si>
    <r>
      <rPr>
        <b/>
        <u/>
        <sz val="14"/>
        <color indexed="36"/>
        <rFont val="Times New Roman"/>
        <family val="1"/>
        <charset val="204"/>
      </rPr>
      <t>Освоение средств ОБ составляет 84,8%.</t>
    </r>
    <r>
      <rPr>
        <sz val="14"/>
        <color indexed="17"/>
        <rFont val="Times New Roman"/>
        <family val="1"/>
        <charset val="204"/>
      </rPr>
      <t xml:space="preserve"> </t>
    </r>
    <r>
      <rPr>
        <sz val="14"/>
        <color indexed="10"/>
        <rFont val="Times New Roman"/>
        <family val="1"/>
        <charset val="204"/>
      </rPr>
      <t xml:space="preserve">Управлением ЖКХ администрации города Благовещенска заключены муниципальные контракты (договоры) на оказание услуг по: 1)содержанию и учету безнадзорных животных; 2)отлову и транспортировке безнадзорных животных; 3) ветеринарному осмотру и чипированию безнадзорных животных; 4)стерилизации и кастрации безнадзорных животных. </t>
    </r>
    <r>
      <rPr>
        <sz val="14"/>
        <color indexed="36"/>
        <rFont val="Times New Roman"/>
        <family val="1"/>
        <charset val="204"/>
      </rPr>
      <t>За январь-октябрь 2020 года отловлено 134 безнадзорных животных. 07.10.2020 заключен муниципальный контракт на отлов, транспортировку, учет, содержание отловленных животных без владельцев на территории городского округа города Благовещенска и возврат содержащихся животных на прежнее место их обитания в количестве 25 штук за счет средств городского бюджета с начальной максимальной ценой 399,8 тыс.руб. с Амурским фондом помощи животным «Горячие сердца».</t>
    </r>
  </si>
  <si>
    <r>
      <rPr>
        <b/>
        <u/>
        <sz val="14"/>
        <color indexed="36"/>
        <rFont val="Times New Roman"/>
        <family val="1"/>
        <charset val="204"/>
      </rPr>
      <t xml:space="preserve">Освоение средств ОБ составляет 91,1%. </t>
    </r>
    <r>
      <rPr>
        <sz val="14"/>
        <color indexed="36"/>
        <rFont val="Times New Roman"/>
        <family val="1"/>
        <charset val="204"/>
      </rPr>
      <t xml:space="preserve">Осуществляется финансирование деятельности работников муниципальных дошкольных образовательных организаций и муниципальных общеобразовательных организаций (выплата заработной платы), оплата интернет услуг, приобретение учебников.
</t>
    </r>
  </si>
  <si>
    <r>
      <rPr>
        <b/>
        <u/>
        <sz val="14"/>
        <color indexed="36"/>
        <rFont val="Times New Roman"/>
        <family val="1"/>
        <charset val="204"/>
      </rPr>
      <t>Освоение средств ОБ составляет 65,9%.</t>
    </r>
    <r>
      <rPr>
        <sz val="14"/>
        <color indexed="36"/>
        <rFont val="Times New Roman"/>
        <family val="1"/>
        <charset val="204"/>
      </rPr>
      <t xml:space="preserve"> По состоянию на 01.11.2020 осуществлена выплата компенсации 12 023 родителям (законным представителям). </t>
    </r>
  </si>
  <si>
    <r>
      <rPr>
        <b/>
        <u/>
        <sz val="14"/>
        <color indexed="36"/>
        <rFont val="Times New Roman"/>
        <family val="1"/>
        <charset val="204"/>
      </rPr>
      <t>Освоение средств ОБ составляет 27,5%.</t>
    </r>
    <r>
      <rPr>
        <sz val="14"/>
        <color indexed="36"/>
        <rFont val="Times New Roman"/>
        <family val="1"/>
        <charset val="204"/>
      </rPr>
      <t xml:space="preserve"> Между администрацией города Благовещенска и министерством образования и науки Амурской области заключено соглашение от 14.02.2020 № 1/МРСДО о предоставлении в 2020 году</t>
    </r>
    <r>
      <rPr>
        <sz val="14"/>
        <color indexed="17"/>
        <rFont val="Times New Roman"/>
        <family val="1"/>
        <charset val="204"/>
      </rPr>
      <t xml:space="preserve"> субсидии  на софинансирование расходных обязательств, возникающих при реализации мероприятий по модернизации региональных систем дошкольного образования, в размере 1 623,2 тыс.руб. </t>
    </r>
    <r>
      <rPr>
        <i/>
        <sz val="14"/>
        <color indexed="17"/>
        <rFont val="Times New Roman"/>
        <family val="1"/>
        <charset val="204"/>
      </rPr>
      <t>(уровень софинансирования 95%)</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- 1 708,6 тыс. руб. </t>
    </r>
    <r>
      <rPr>
        <b/>
        <sz val="14"/>
        <color indexed="17"/>
        <rFont val="Times New Roman"/>
        <family val="1"/>
        <charset val="204"/>
      </rPr>
      <t>Показатель результативности:</t>
    </r>
    <r>
      <rPr>
        <sz val="14"/>
        <color indexed="17"/>
        <rFont val="Times New Roman"/>
        <family val="1"/>
        <charset val="204"/>
      </rPr>
      <t xml:space="preserve"> количество объектов дошкольного образования, по которым разработана ПСД на капитальный ремонт - 2 единицы (МАОУ "Прогимназия" и МАДОУ "ДС № 55").</t>
    </r>
  </si>
  <si>
    <r>
      <rPr>
        <b/>
        <u/>
        <sz val="14"/>
        <color indexed="36"/>
        <rFont val="Times New Roman"/>
        <family val="1"/>
        <charset val="204"/>
      </rPr>
      <t>Освоение средств ОБ составляет 90,5%.</t>
    </r>
    <r>
      <rPr>
        <sz val="14"/>
        <color indexed="36"/>
        <rFont val="Times New Roman"/>
        <family val="1"/>
        <charset val="204"/>
      </rPr>
      <t xml:space="preserve"> Предоставлено бесплатное питание 12 447 обучающимся начальных классов.</t>
    </r>
  </si>
  <si>
    <r>
      <t xml:space="preserve">Модернизация систем общего образования, </t>
    </r>
    <r>
      <rPr>
        <b/>
        <sz val="14"/>
        <rFont val="Times New Roman"/>
        <family val="1"/>
        <charset val="204"/>
      </rPr>
      <t>всего</t>
    </r>
  </si>
  <si>
    <r>
      <rPr>
        <b/>
        <u/>
        <sz val="14"/>
        <color indexed="36"/>
        <rFont val="Times New Roman"/>
        <family val="1"/>
        <charset val="204"/>
      </rPr>
      <t>Освоение средств ОБ составляет 17,6%.</t>
    </r>
    <r>
      <rPr>
        <sz val="14"/>
        <color indexed="17"/>
        <rFont val="Times New Roman"/>
        <family val="1"/>
        <charset val="204"/>
      </rPr>
      <t xml:space="preserve"> Между администрацией города Благовещенска и министерством образования и науки Амурской области заключено соглашение от 19.06.2019 №11/МСОО о предоставлении в 2019 году субсидии  на софинансирование расходных обязательств, возникающих при реализации мероприятий по модернизации систем общего образования, в размере 3 543,0 тыс.руб. </t>
    </r>
    <r>
      <rPr>
        <i/>
        <sz val="14"/>
        <color indexed="17"/>
        <rFont val="Times New Roman"/>
        <family val="1"/>
        <charset val="204"/>
      </rPr>
      <t>(уровень софинансирования 90%)</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- 3 936,7 тыс. руб. </t>
    </r>
    <r>
      <rPr>
        <b/>
        <sz val="14"/>
        <color indexed="17"/>
        <rFont val="Times New Roman"/>
        <family val="1"/>
        <charset val="204"/>
      </rPr>
      <t>Показатель результативности:</t>
    </r>
    <r>
      <rPr>
        <sz val="14"/>
        <color indexed="17"/>
        <rFont val="Times New Roman"/>
        <family val="1"/>
        <charset val="204"/>
      </rPr>
      <t xml:space="preserve"> количество объектов общего образования, в отношении которых проведен капитальный (текущий) ремонт - 1 единица. В МБОУ "Школа № 10" заменены деревянные блоки на окна ПВХ .</t>
    </r>
  </si>
  <si>
    <r>
      <rPr>
        <b/>
        <u/>
        <sz val="14"/>
        <color indexed="36"/>
        <rFont val="Times New Roman"/>
        <family val="1"/>
        <charset val="204"/>
      </rPr>
      <t>Освоение средств ОБ составляет 81,1%.</t>
    </r>
    <r>
      <rPr>
        <b/>
        <sz val="14"/>
        <color indexed="36"/>
        <rFont val="Times New Roman"/>
        <family val="1"/>
        <charset val="204"/>
      </rPr>
      <t xml:space="preserve"> </t>
    </r>
    <r>
      <rPr>
        <sz val="14"/>
        <color indexed="36"/>
        <rFont val="Times New Roman"/>
        <family val="1"/>
        <charset val="204"/>
      </rPr>
      <t xml:space="preserve"> </t>
    </r>
  </si>
  <si>
    <r>
      <rPr>
        <b/>
        <u/>
        <sz val="14"/>
        <color indexed="36"/>
        <rFont val="Times New Roman"/>
        <family val="1"/>
        <charset val="204"/>
      </rPr>
      <t>Освоение средств ОБ составляет 60,6%.</t>
    </r>
    <r>
      <rPr>
        <b/>
        <u/>
        <sz val="14"/>
        <color indexed="17"/>
        <rFont val="Times New Roman"/>
        <family val="1"/>
        <charset val="204"/>
      </rPr>
      <t xml:space="preserve"> </t>
    </r>
    <r>
      <rPr>
        <sz val="14"/>
        <color indexed="17"/>
        <rFont val="Times New Roman"/>
        <family val="1"/>
        <charset val="204"/>
      </rPr>
      <t xml:space="preserve">Между администрацией города Благовещенска и министерством образования и науки Амурской области заключено соглашение от 22.01.2019 №14/ОВЗ (дополнительное соглашение от 13.12.2019 № 18/ОВЗ) о предоставлении в 2019 году субсидии из областного бюджета на 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в размере 3 089,9 тыс. руб. </t>
    </r>
    <r>
      <rPr>
        <i/>
        <sz val="14"/>
        <color indexed="17"/>
        <rFont val="Times New Roman"/>
        <family val="1"/>
        <charset val="204"/>
      </rPr>
      <t>(уровень софинансирования, 91,27 %)</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- 3 433,2 тыс. руб. </t>
    </r>
    <r>
      <rPr>
        <sz val="14"/>
        <color indexed="36"/>
        <rFont val="Times New Roman"/>
        <family val="1"/>
        <charset val="204"/>
      </rPr>
      <t>По состоянию на 01.11.2020 предоставлено бесплатное питание 385 детям с ограниченными возможностями здоровья.</t>
    </r>
  </si>
  <si>
    <r>
      <rPr>
        <b/>
        <u/>
        <sz val="14"/>
        <color indexed="36"/>
        <rFont val="Times New Roman"/>
        <family val="1"/>
        <charset val="204"/>
      </rPr>
      <t>Освоение средств ОБ составляет 85,9%</t>
    </r>
    <r>
      <rPr>
        <sz val="14"/>
        <color indexed="36"/>
        <rFont val="Times New Roman"/>
        <family val="1"/>
        <charset val="204"/>
      </rPr>
      <t>.  По состоянию на 01.11.2020 предоставлены единовременные денежные выплаты по передаче 66 детей на воспитание в семьи.</t>
    </r>
  </si>
  <si>
    <r>
      <t>Освоение средств ОБ составляет 80,1%.</t>
    </r>
    <r>
      <rPr>
        <sz val="14"/>
        <color indexed="36"/>
        <rFont val="Times New Roman"/>
        <family val="1"/>
        <charset val="204"/>
      </rPr>
      <t xml:space="preserve">  Выплачена заработная плата (с учетом выплат на оплату труда) работникам осуществляющим деятельность по опеке и попечительству.</t>
    </r>
  </si>
  <si>
    <r>
      <rPr>
        <b/>
        <u/>
        <sz val="14"/>
        <color indexed="36"/>
        <rFont val="Times New Roman"/>
        <family val="1"/>
        <charset val="204"/>
      </rPr>
      <t xml:space="preserve">Освоение средств ОБ составляет 26,1%. </t>
    </r>
    <r>
      <rPr>
        <sz val="14"/>
        <color indexed="36"/>
        <rFont val="Times New Roman"/>
        <family val="1"/>
        <charset val="204"/>
      </rPr>
      <t>Между администрацией города Благовещенска и министерством экономического развития и внешних связей Амурской области заключено соглашение от 29.04.2020 № 1 о предоставлении субсидии на поддержку и развитие субъектов малого и среднего предпринимательства, включая крестьянские (фермерские) хозяйства на сумму 109 345,0 тыс. руб.  тыс. руб. от общего объема бюджетных ассигнований - 116 324,5 тыс. руб. тыс. руб. (уровень софинансирования 94 %). Количество субъектов малого и среднего предпринимательства, получателей поддержки - 332 ед. (по состоянию на 01.11.2020 гранты и субсидии получили 208 субъектов МСП).</t>
    </r>
  </si>
  <si>
    <r>
      <rPr>
        <b/>
        <u/>
        <sz val="14"/>
        <color indexed="36"/>
        <rFont val="Times New Roman"/>
        <family val="1"/>
        <charset val="204"/>
      </rPr>
      <t>Освоение средств ОБ составляет 5,5%.</t>
    </r>
    <r>
      <rPr>
        <b/>
        <sz val="14"/>
        <color indexed="36"/>
        <rFont val="Times New Roman"/>
        <family val="1"/>
        <charset val="204"/>
      </rPr>
      <t xml:space="preserve"> </t>
    </r>
    <r>
      <rPr>
        <sz val="14"/>
        <color indexed="36"/>
        <rFont val="Times New Roman"/>
        <family val="1"/>
        <charset val="204"/>
      </rPr>
      <t xml:space="preserve">Между администрацией города Благовещенска и министерством строительства и архитектуры Амурской области заключено соглашение от 10.10.2019 № 2 (доп. соглашение от 02.10.2020 № 2) о предоставлении в 2020-2022 годах из областного бюджета субсидии бюджету города Благовещенска на софинансирование капитальных вложений в объекты муниципальной собственности в размере 1 222 000,0 тыс. руб. от общего объема бюджетных ассигнований, предусматриваемых в бюджете города Благовещенска 1 300 000,0 тыс. руб., уровень софинансирования – 94 %. Ввод объекта в эксплуатацию - в 2023 году </t>
    </r>
  </si>
  <si>
    <r>
      <rPr>
        <b/>
        <u/>
        <sz val="14"/>
        <color indexed="10"/>
        <rFont val="Times New Roman"/>
        <family val="1"/>
        <charset val="204"/>
      </rPr>
      <t xml:space="preserve">Освоение средств ОБ составляет 94,3%.  </t>
    </r>
    <r>
      <rPr>
        <sz val="14"/>
        <color indexed="10"/>
        <rFont val="Times New Roman"/>
        <family val="1"/>
        <charset val="204"/>
      </rPr>
      <t>Выполнены работы по: 1) установке пешеходного ограждения на пересечении следующих улиц: ул.Магистральная /ул. 50 лет Октября; ул.Василенко/ул.Институтская; 2) модернизации светофорного объекта на пересечении ул.Игнатьевское шоссе- ул.Кантемирова. Остаток средств в размере 2,3 тыс.руб. будет возвращен в бюджет города.</t>
    </r>
  </si>
  <si>
    <r>
      <rPr>
        <b/>
        <u/>
        <sz val="14"/>
        <color indexed="36"/>
        <rFont val="Times New Roman"/>
        <family val="1"/>
        <charset val="204"/>
      </rPr>
      <t>Освоение средств ОБ составляет 51%</t>
    </r>
    <r>
      <rPr>
        <sz val="14"/>
        <color indexed="36"/>
        <rFont val="Times New Roman"/>
        <family val="1"/>
        <charset val="204"/>
      </rPr>
      <t>. Осуществлена поставка автобусов в количестве 2 шт.</t>
    </r>
  </si>
  <si>
    <r>
      <rPr>
        <b/>
        <u/>
        <sz val="14"/>
        <color indexed="36"/>
        <rFont val="Times New Roman"/>
        <family val="1"/>
        <charset val="204"/>
      </rPr>
      <t>Освоение средств ОБ составляет 83,1%.</t>
    </r>
    <r>
      <rPr>
        <sz val="14"/>
        <color indexed="36"/>
        <rFont val="Times New Roman"/>
        <family val="1"/>
        <charset val="204"/>
      </rPr>
      <t xml:space="preserve"> Осуществлено приобретение театральных кресел  в ДК с.Садовое</t>
    </r>
  </si>
  <si>
    <r>
      <rPr>
        <b/>
        <u/>
        <sz val="14"/>
        <color indexed="36"/>
        <rFont val="Times New Roman"/>
        <family val="1"/>
        <charset val="204"/>
      </rPr>
      <t>Освоение средств ОБ составляет 51,4%.</t>
    </r>
    <r>
      <rPr>
        <sz val="14"/>
        <color indexed="36"/>
        <rFont val="Times New Roman"/>
        <family val="1"/>
        <charset val="204"/>
      </rPr>
      <t xml:space="preserve"> Подготовка и проведение мероприятий, посвященных 75-летию Победы в Великой Отечественной Войне 1941-1945 годов</t>
    </r>
  </si>
  <si>
    <r>
      <rPr>
        <b/>
        <u/>
        <sz val="14"/>
        <color indexed="36"/>
        <rFont val="Times New Roman"/>
        <family val="1"/>
        <charset val="204"/>
      </rPr>
      <t xml:space="preserve">Освоение средств ОБ составляет 100%. </t>
    </r>
    <r>
      <rPr>
        <sz val="14"/>
        <color indexed="36"/>
        <rFont val="Times New Roman"/>
        <family val="1"/>
        <charset val="204"/>
      </rPr>
      <t>Предоставлена субсидия МКП "ГСТК" (подразделению по содержанию средств регулирования и элементов безопасности дорожного движения) на обслуживание 170 светофорных объектов.</t>
    </r>
  </si>
  <si>
    <r>
      <rPr>
        <b/>
        <u/>
        <sz val="14"/>
        <color indexed="36"/>
        <rFont val="Times New Roman"/>
        <family val="1"/>
        <charset val="204"/>
      </rPr>
      <t>Освоение средств ОБ составляет 100%.</t>
    </r>
    <r>
      <rPr>
        <sz val="14"/>
        <color indexed="36"/>
        <rFont val="Times New Roman"/>
        <family val="1"/>
        <charset val="204"/>
      </rPr>
      <t xml:space="preserve">  Предоставлена субсидия МКП «ГСТК» (подразделению по ремонту и содержанию дорог). Протяженность улично-дорожной сети, подлежащая механизированной уборке в соответствии с нормативными требованиями составляет 236,5 км. </t>
    </r>
  </si>
  <si>
    <r>
      <t xml:space="preserve">Освоение средств ОБ составляет 100%. </t>
    </r>
    <r>
      <rPr>
        <sz val="14"/>
        <color indexed="36"/>
        <rFont val="Times New Roman"/>
        <family val="1"/>
        <charset val="204"/>
      </rPr>
      <t xml:space="preserve">Предоставлена субсидия МП "Банно-прачечные услуги". В отделениях бань услуги населению города оказаны по льготному тарифу в количестве 65,95 тыс. чел. / помывок. </t>
    </r>
  </si>
  <si>
    <r>
      <rPr>
        <b/>
        <u/>
        <sz val="14"/>
        <color indexed="36"/>
        <rFont val="Times New Roman"/>
        <family val="1"/>
        <charset val="204"/>
      </rPr>
      <t>Освоение средств ОБ составляет 100%.</t>
    </r>
    <r>
      <rPr>
        <sz val="14"/>
        <color indexed="36"/>
        <rFont val="Times New Roman"/>
        <family val="1"/>
        <charset val="204"/>
      </rPr>
      <t xml:space="preserve">  Предоставлены субсидии юридическим лицам (ООО "БУК", ООО «Восток») на возмещение недополученных доходов, в связи с предоставлением населению жилищных услуг по утвержденным администрацией тарифам, не обеспечивающим возмещение экономически обоснованных затрат. Площадь неблагоустроенного жилищного фонда обслуживаемая по льготному тарифу составила 40,9 тыс. кв.м. </t>
    </r>
  </si>
  <si>
    <r>
      <t xml:space="preserve">Освоение средств ОБ составляет 100%. </t>
    </r>
    <r>
      <rPr>
        <sz val="14"/>
        <color indexed="36"/>
        <rFont val="Times New Roman"/>
        <family val="1"/>
        <charset val="204"/>
      </rPr>
      <t xml:space="preserve">Предоставлена субсидия МКП "ГСТК" (подразделению по эксплуатации и содержанию сетей наружного освещения и пассажирского транспорта) на содержание 14 443 светильников наружного освещения и содержание (техническое обслуживание) муниципальных сетей наружного освещения (284,6 км.). </t>
    </r>
  </si>
  <si>
    <r>
      <rPr>
        <b/>
        <u/>
        <sz val="14"/>
        <color indexed="36"/>
        <rFont val="Times New Roman"/>
        <family val="1"/>
        <charset val="204"/>
      </rPr>
      <t>Освоение средств ОБ составляет 100%.</t>
    </r>
    <r>
      <rPr>
        <sz val="14"/>
        <color indexed="36"/>
        <rFont val="Times New Roman"/>
        <family val="1"/>
        <charset val="204"/>
      </rPr>
      <t xml:space="preserve">  Предоставлена субсидия  МКП "ГСТК" (подразделению санитарной очистки и озеленению). Площадь обслуживаемой зеленой зоны в местах общего пользования 197 тыс.кв.м. </t>
    </r>
  </si>
  <si>
    <r>
      <rPr>
        <b/>
        <u/>
        <sz val="14"/>
        <color indexed="36"/>
        <rFont val="Times New Roman"/>
        <family val="1"/>
        <charset val="204"/>
      </rPr>
      <t>Освоение средств ОБ составляет 100%.</t>
    </r>
    <r>
      <rPr>
        <sz val="14"/>
        <color indexed="17"/>
        <rFont val="Times New Roman"/>
        <family val="1"/>
        <charset val="204"/>
      </rPr>
      <t xml:space="preserve"> Предоставлена субсидия МКП "ГСТК" (подразделению санитарной очистки и озеленению). Количество мусора, вывезенного на полигон ТБО составило </t>
    </r>
    <r>
      <rPr>
        <sz val="14"/>
        <color indexed="10"/>
        <rFont val="Times New Roman"/>
        <family val="1"/>
        <charset val="204"/>
      </rPr>
      <t>74,3</t>
    </r>
    <r>
      <rPr>
        <sz val="14"/>
        <color indexed="17"/>
        <rFont val="Times New Roman"/>
        <family val="1"/>
        <charset val="204"/>
      </rPr>
      <t xml:space="preserve"> тыс. куб. м.</t>
    </r>
  </si>
  <si>
    <r>
      <rPr>
        <b/>
        <u/>
        <sz val="14"/>
        <color indexed="36"/>
        <rFont val="Times New Roman"/>
        <family val="1"/>
        <charset val="204"/>
      </rPr>
      <t>Освоение средств ОБ составляет 81,2%.</t>
    </r>
    <r>
      <rPr>
        <sz val="14"/>
        <color indexed="36"/>
        <rFont val="Times New Roman"/>
        <family val="1"/>
        <charset val="204"/>
      </rPr>
      <t xml:space="preserve">  </t>
    </r>
  </si>
  <si>
    <r>
      <rPr>
        <b/>
        <u/>
        <sz val="14"/>
        <color indexed="36"/>
        <rFont val="Times New Roman"/>
        <family val="1"/>
        <charset val="204"/>
      </rPr>
      <t>Освоение средств ФБ составляет 10,2%.</t>
    </r>
    <r>
      <rPr>
        <b/>
        <sz val="14"/>
        <color indexed="36"/>
        <rFont val="Times New Roman"/>
        <family val="1"/>
        <charset val="204"/>
      </rPr>
      <t xml:space="preserve"> </t>
    </r>
    <r>
      <rPr>
        <sz val="14"/>
        <color indexed="36"/>
        <rFont val="Times New Roman"/>
        <family val="1"/>
        <charset val="204"/>
      </rPr>
      <t xml:space="preserve"> По данному направлению расходов отражаются расходы федерального бюджета в рамках непрограммного направления деятельности "Реализация функций" по непрограммному направлению расходов "Государственная судебная власть" (90 9 00 00000) на предоставление субвенций бюджетам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r>
  </si>
  <si>
    <t xml:space="preserve">Освоение средств ОБ составляет 76,4%. На условиях софинансирования осуществлены частичные выплаты на проведение мероприятий: по ограждению периметра объектов - 12 652,8 тыс. руб. (9 объектов), монтажу пожарной сигнализации, установке видеонаблюдения - 8 632,2 тыс. руб. (уч.-8). </t>
  </si>
  <si>
    <r>
      <rPr>
        <b/>
        <u/>
        <sz val="14"/>
        <color indexed="36"/>
        <rFont val="Times New Roman"/>
        <family val="1"/>
        <charset val="204"/>
      </rPr>
      <t>Освоение средств ОБ составляет 51,8%.</t>
    </r>
    <r>
      <rPr>
        <sz val="14"/>
        <color indexed="36"/>
        <rFont val="Times New Roman"/>
        <family val="1"/>
        <charset val="204"/>
      </rPr>
      <t xml:space="preserve"> По состоянию на 01.11.2020 предоставлены дополнительные гарантии 5 детям, достигшим 18 лет, но продолжающим обучение в общеобразовательных организациях.</t>
    </r>
  </si>
  <si>
    <r>
      <rPr>
        <b/>
        <u/>
        <sz val="14"/>
        <color indexed="36"/>
        <rFont val="Times New Roman"/>
        <family val="1"/>
        <charset val="204"/>
      </rPr>
      <t>Освоение средств ОБ составляет 83,2%</t>
    </r>
    <r>
      <rPr>
        <sz val="14"/>
        <color indexed="36"/>
        <rFont val="Times New Roman"/>
        <family val="1"/>
        <charset val="204"/>
      </rPr>
      <t>. По состоянию на 01.11.2020 осуществлена выплата денежных средств на 446 опекаемых ребёнка , 68 приемным родителям.</t>
    </r>
  </si>
  <si>
    <t>Национальный проект «Демография»</t>
  </si>
  <si>
    <t>Федеральный проект "Содействие занятости женщин - создание условий дошкольного образования для детей в возрасте до трех лет"</t>
  </si>
  <si>
    <t>Региональный проект Амурской области "Содействие занятости женщин - создание условий дошкольного образования для детей в возрасте до трех лет"</t>
  </si>
  <si>
    <t>Приобретено одно жилое помещение на сумму 3 051,7 тыс. руб. для переселения 6 человек, расселенная площадь составит 49,3 кв. м. На оставшиеся средства в сумме 9 107,4 тыс. руб. планируется приобретение 3 жилых помещений общей площадью 149,3 кв. м., контракты находятся в стадии заключения.</t>
  </si>
  <si>
    <t xml:space="preserve">По состоянию на 01.11.2020 заключено и оплачено 8 соглашений об изъятии недвижимого имущества для муниципальных нужд, а также произведены выплаты по решению суда 18 собственникам 2 жилых помещений, всего расходы составили 16 421,9 тыс. руб. (15 733,6 тыс. руб. средства Фонда, 688,3 тыс. руб. средства областного бюджета). На оставшиеся средства проводятся мероприятия по заключению соглашений об изъятии недвижимого имущества для произведения выплат.
</t>
  </si>
  <si>
    <r>
      <rPr>
        <b/>
        <u/>
        <sz val="14"/>
        <color indexed="36"/>
        <rFont val="Times New Roman"/>
        <family val="1"/>
        <charset val="204"/>
      </rPr>
      <t>Освоение средств ОБ составляет 32,7 %.</t>
    </r>
    <r>
      <rPr>
        <sz val="14"/>
        <color indexed="36"/>
        <rFont val="Times New Roman"/>
        <family val="1"/>
        <charset val="204"/>
      </rPr>
      <t xml:space="preserve"> </t>
    </r>
    <r>
      <rPr>
        <sz val="14"/>
        <color indexed="17"/>
        <rFont val="Times New Roman"/>
        <family val="1"/>
        <charset val="204"/>
      </rPr>
      <t xml:space="preserve">Между администрацией г.Благовещенска и министерством ЖКХ Амурской области заключено </t>
    </r>
    <r>
      <rPr>
        <b/>
        <sz val="14"/>
        <color indexed="17"/>
        <rFont val="Times New Roman"/>
        <family val="1"/>
        <charset val="204"/>
      </rPr>
      <t>соглашение</t>
    </r>
    <r>
      <rPr>
        <sz val="14"/>
        <color indexed="17"/>
        <rFont val="Times New Roman"/>
        <family val="1"/>
        <charset val="204"/>
      </rPr>
      <t xml:space="preserve"> от 25.07.2019 № 4 о направлении в бюджет муниципального образования субсидии на реализацию I этапа (2019-2020 гг.) </t>
    </r>
    <r>
      <rPr>
        <u/>
        <sz val="14"/>
        <color indexed="17"/>
        <rFont val="Times New Roman"/>
        <family val="1"/>
        <charset val="204"/>
      </rPr>
      <t>региональной адресной программы</t>
    </r>
    <r>
      <rPr>
        <sz val="14"/>
        <color indexed="17"/>
        <rFont val="Times New Roman"/>
        <family val="1"/>
        <charset val="204"/>
      </rPr>
      <t xml:space="preserve">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(далее-Программа), на сумму </t>
    </r>
    <r>
      <rPr>
        <b/>
        <sz val="14"/>
        <color indexed="17"/>
        <rFont val="Times New Roman"/>
        <family val="1"/>
        <charset val="204"/>
      </rPr>
      <t>70 850,0 тыс.руб</t>
    </r>
    <r>
      <rPr>
        <sz val="14"/>
        <color indexed="17"/>
        <rFont val="Times New Roman"/>
        <family val="1"/>
        <charset val="204"/>
      </rPr>
      <t xml:space="preserve">. (в том  числе поступившей от государственной корпорации - Фонда содействия  реформированию жилищно-коммунального хозяйства в сумме 68 724,5 тыс.руб. и средств областного бюджета в сумме 2 125,5 тыс.руб.) на обеспечение мероприятий по переселению граждан из аварийного жилищного фонда в рамках Программы. </t>
    </r>
    <r>
      <rPr>
        <b/>
        <sz val="14"/>
        <color indexed="17"/>
        <rFont val="Times New Roman"/>
        <family val="1"/>
        <charset val="204"/>
      </rPr>
      <t>Достигнутый результат:</t>
    </r>
    <r>
      <rPr>
        <sz val="14"/>
        <color indexed="17"/>
        <rFont val="Times New Roman"/>
        <family val="1"/>
        <charset val="204"/>
      </rPr>
      <t xml:space="preserve"> площадь расселенных аварийных домов составила 1,69 тыс. кв. м.
</t>
    </r>
  </si>
  <si>
    <r>
      <rPr>
        <b/>
        <u/>
        <sz val="14"/>
        <color indexed="36"/>
        <rFont val="Times New Roman"/>
        <family val="1"/>
        <charset val="204"/>
      </rPr>
      <t xml:space="preserve">Освоение средств ОБ составляет 84,4%. </t>
    </r>
    <r>
      <rPr>
        <sz val="14"/>
        <color indexed="17"/>
        <rFont val="Times New Roman"/>
        <family val="1"/>
        <charset val="204"/>
      </rPr>
      <t xml:space="preserve">Между администрацией г.Благовещенска и министерством ЖКХ Амурской области заключено соглашение о предоставлении в 2019 году субсидии на реализацию мероприятий по обеспечению жильем молодых семей на сумму 4 078,1 тыс.руб. </t>
    </r>
    <r>
      <rPr>
        <i/>
        <sz val="14"/>
        <color indexed="17"/>
        <rFont val="Times New Roman"/>
        <family val="1"/>
        <charset val="204"/>
      </rPr>
      <t>(уровень софинансирования 89,08%)</t>
    </r>
    <r>
      <rPr>
        <sz val="14"/>
        <color indexed="17"/>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- 4550,1 тыс.руб. Согласно списку претендентов в 2019 году выданы 3 свидетельства трем молодым семьям (общее количество граждан, входящих в состав молодых семей - 14 человек). </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</si>
  <si>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r>
    <r>
      <rPr>
        <b/>
        <sz val="14"/>
        <rFont val="Times New Roman"/>
        <family val="1"/>
        <charset val="204"/>
      </rPr>
      <t>всего</t>
    </r>
  </si>
  <si>
    <r>
      <rPr>
        <b/>
        <u/>
        <sz val="14"/>
        <color indexed="36"/>
        <rFont val="Times New Roman"/>
        <family val="1"/>
        <charset val="204"/>
      </rPr>
      <t xml:space="preserve">Освоение средств ФБ составляет 45,2 %, ОБ 100 %. </t>
    </r>
    <r>
      <rPr>
        <sz val="14"/>
        <color indexed="17"/>
        <rFont val="Times New Roman"/>
        <family val="1"/>
        <charset val="204"/>
      </rPr>
      <t xml:space="preserve"> Между администрацией г.Благовещенска и министерством транспорта и строительства Амурской области заключено соглашение от 06.08.2018 №131-08/с о предоставлении в 2018-2020 годах иного межбюджетного трансферта на реализацию мероприятий планов социального развития центров экономического роста субъектов РФ, входящих в состав ДФО </t>
    </r>
    <r>
      <rPr>
        <sz val="14"/>
        <color indexed="10"/>
        <rFont val="Times New Roman"/>
        <family val="1"/>
        <charset val="204"/>
      </rPr>
      <t>на сумму 1 072 629,87 тыс.руб. (2018г.- 553 830,38 тыс.руб.; 2019г.-286 732,8 тыс.руб., 2020г.- 232 066,72 тыс.руб.)</t>
    </r>
    <r>
      <rPr>
        <sz val="14"/>
        <color indexed="17"/>
        <rFont val="Times New Roman"/>
        <family val="1"/>
        <charset val="204"/>
      </rPr>
      <t xml:space="preserve">. В рамках соглашения: 1) на "Берегоукрепление и реконструкцию набережной р.Амур"(завершение строительства 2 пускового комплекса участка № 8 и 3 пускового комплекса участка № 9 в составе II этапа строительства объекта)" предусмотрено </t>
    </r>
    <r>
      <rPr>
        <sz val="14"/>
        <color indexed="10"/>
        <rFont val="Times New Roman"/>
        <family val="1"/>
        <charset val="204"/>
      </rPr>
      <t>708 442,2 тыс.руб. (2018г.- 458 240,0 тыс.руб.; 2019г.-250 202,2 тыс.руб.). МУ «ГУКС» исполнен м/к от 21.09.2018 №448852 с ООО «Сервер» на выполнение работ по завершению строительства объекта мощностью 1 224,8 м. на сумму 702 660,3 тыс.руб.</t>
    </r>
    <r>
      <rPr>
        <sz val="14"/>
        <color indexed="17"/>
        <rFont val="Times New Roman"/>
        <family val="1"/>
        <charset val="204"/>
      </rPr>
      <t xml:space="preserve">
2) на переселение из аварийного жилищного фонда, признанного таковым на 01.01.2012, </t>
    </r>
    <r>
      <rPr>
        <sz val="14"/>
        <color indexed="10"/>
        <rFont val="Times New Roman"/>
        <family val="1"/>
        <charset val="204"/>
      </rPr>
      <t xml:space="preserve">предусмотрено 364 187,67 тыс.руб. (2018г.- 95 590,38 тыс.руб.; 2019г.-36 530,57 тыс.руб., 2020г.- 232 066,72 тыс.руб.). Во II квартале 2019 года произведена выплата аванса в сумме 36 530,6 тыс. руб. по заключенным в 2019 году 7 муниципальным контрактам на общую сумму 181 535,7 тыс. руб. на приобретение 88 благоустроенных жилых квартир общей площадью 3 055,4 кв. м, на первичном рынке недвижимости, создаваемых в будущем. </t>
    </r>
    <r>
      <rPr>
        <b/>
        <sz val="14"/>
        <color indexed="10"/>
        <rFont val="Times New Roman"/>
        <family val="1"/>
        <charset val="204"/>
      </rPr>
      <t xml:space="preserve">Планируемый срок передачи квартир - до 01.11.2020.          </t>
    </r>
  </si>
  <si>
    <r>
      <rPr>
        <b/>
        <u/>
        <sz val="14"/>
        <color indexed="36"/>
        <rFont val="Times New Roman"/>
        <family val="1"/>
        <charset val="204"/>
      </rPr>
      <t xml:space="preserve">Освоение средств ФБ составляет 100%,  ОБ - 49,1%.  </t>
    </r>
    <r>
      <rPr>
        <sz val="14"/>
        <color indexed="17"/>
        <rFont val="Times New Roman"/>
        <family val="1"/>
        <charset val="204"/>
      </rPr>
      <t xml:space="preserve">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"БКАД" заключены </t>
    </r>
    <r>
      <rPr>
        <b/>
        <sz val="14"/>
        <color indexed="17"/>
        <rFont val="Times New Roman"/>
        <family val="1"/>
        <charset val="204"/>
      </rPr>
      <t>соглашения:</t>
    </r>
    <r>
      <rPr>
        <sz val="14"/>
        <color indexed="17"/>
        <rFont val="Times New Roman"/>
        <family val="1"/>
        <charset val="204"/>
      </rPr>
      <t xml:space="preserve"> </t>
    </r>
    <r>
      <rPr>
        <b/>
        <sz val="14"/>
        <color indexed="17"/>
        <rFont val="Times New Roman"/>
        <family val="1"/>
        <charset val="204"/>
      </rPr>
      <t>1)</t>
    </r>
    <r>
      <rPr>
        <sz val="14"/>
        <color indexed="17"/>
        <rFont val="Times New Roman"/>
        <family val="1"/>
        <charset val="204"/>
      </rPr>
      <t xml:space="preserve"> от 11.04.2019 № 10701000-1-2019-005 (дополнительное соглашение от 23.12.2019) о предоставлении </t>
    </r>
    <r>
      <rPr>
        <b/>
        <sz val="14"/>
        <color indexed="17"/>
        <rFont val="Times New Roman"/>
        <family val="1"/>
        <charset val="204"/>
      </rPr>
      <t>иного межбюджетного трансферта (далее-ИМБТ) из федерального бюджета</t>
    </r>
    <r>
      <rPr>
        <sz val="14"/>
        <color indexed="17"/>
        <rFont val="Times New Roman"/>
        <family val="1"/>
        <charset val="204"/>
      </rPr>
      <t xml:space="preserve">, имеющего целевое назначение, на 2019 год и плановый период 2020-2021 гг. в размере 1 049 361,0 тыс. руб. (в том числе: </t>
    </r>
    <r>
      <rPr>
        <b/>
        <sz val="14"/>
        <color indexed="17"/>
        <rFont val="Times New Roman"/>
        <family val="1"/>
        <charset val="204"/>
      </rPr>
      <t>2019 год - ‪403 667,0 тыс.руб.</t>
    </r>
    <r>
      <rPr>
        <sz val="14"/>
        <color indexed="17"/>
        <rFont val="Times New Roman"/>
        <family val="1"/>
        <charset val="204"/>
      </rPr>
      <t xml:space="preserve">, 2020 год - ‪315 742,0 тыс. руб., 2021 год - ‪329 952,0 тыс.руб.); </t>
    </r>
    <r>
      <rPr>
        <b/>
        <sz val="14"/>
        <color indexed="17"/>
        <rFont val="Times New Roman"/>
        <family val="1"/>
        <charset val="204"/>
      </rPr>
      <t>‬‬‬‬‬‬‬‬‬‬‬‬‬‬‬‬‬‬‬2)</t>
    </r>
    <r>
      <rPr>
        <sz val="14"/>
        <color indexed="17"/>
        <rFont val="Times New Roman"/>
        <family val="1"/>
        <charset val="204"/>
      </rPr>
      <t xml:space="preserve"> от 14.06.2019 № 223-06/с о предоставлении </t>
    </r>
    <r>
      <rPr>
        <b/>
        <sz val="14"/>
        <color indexed="17"/>
        <rFont val="Times New Roman"/>
        <family val="1"/>
        <charset val="204"/>
      </rPr>
      <t>ИМБТ из областного бюджета</t>
    </r>
    <r>
      <rPr>
        <sz val="14"/>
        <color indexed="17"/>
        <rFont val="Times New Roman"/>
        <family val="1"/>
        <charset val="204"/>
      </rPr>
      <t xml:space="preserve"> на 2019 год и плановый период 2020 и 2021 годов в размере 476 038,0 тыс. руб. (в том числе: </t>
    </r>
    <r>
      <rPr>
        <b/>
        <sz val="14"/>
        <color indexed="17"/>
        <rFont val="Times New Roman"/>
        <family val="1"/>
        <charset val="204"/>
      </rPr>
      <t>2019 год - 91 732,0 тыс. руб.,</t>
    </r>
    <r>
      <rPr>
        <sz val="14"/>
        <color indexed="17"/>
        <rFont val="Times New Roman"/>
        <family val="1"/>
        <charset val="204"/>
      </rPr>
      <t xml:space="preserve"> 2020 год - 204 258,0 тыс. руб., 2021 год - 180 048,0тыс. руб.). МУ «ГУКС» заключены муниципальные контракты на выполнение работ по ремонту автомобильных дорог в городе Благовещенске </t>
    </r>
    <r>
      <rPr>
        <b/>
        <sz val="14"/>
        <color indexed="17"/>
        <rFont val="Times New Roman"/>
        <family val="1"/>
        <charset val="204"/>
      </rPr>
      <t>на общую сумму ИМБТ из федерального и областного бюджетов</t>
    </r>
    <r>
      <rPr>
        <sz val="14"/>
        <color indexed="17"/>
        <rFont val="Times New Roman"/>
        <family val="1"/>
        <charset val="204"/>
      </rPr>
      <t xml:space="preserve">. </t>
    </r>
    <r>
      <rPr>
        <b/>
        <sz val="14"/>
        <color indexed="17"/>
        <rFont val="Times New Roman"/>
        <family val="1"/>
        <charset val="204"/>
      </rPr>
      <t xml:space="preserve">Достигнутый результат: </t>
    </r>
    <r>
      <rPr>
        <sz val="14"/>
        <color indexed="17"/>
        <rFont val="Times New Roman"/>
        <family val="1"/>
        <charset val="204"/>
      </rPr>
      <t xml:space="preserve">благоустроена (модернизирована) дорожная сеть городской агломерации в целях приведения в нормативное состояние, снижения уровня перегрузки и ликвидации мест концентрации ДТП (выполнен ремонт дорожного покрытия на 22 участках улично-дорожной сети, приведено в соответствие 8,2 км автомобильных дорог, обустроено 4,06 км наружного освещения). </t>
    </r>
    <r>
      <rPr>
        <b/>
        <sz val="14"/>
        <color indexed="17"/>
        <rFont val="Times New Roman"/>
        <family val="1"/>
        <charset val="204"/>
      </rPr>
      <t>Остаток неосвоенных средств федерального и областного бюджетов направлен на оплату авансов муниципальных контрактов, планируемых к реализации в 2020 году.</t>
    </r>
    <r>
      <rPr>
        <sz val="14"/>
        <color indexed="17"/>
        <rFont val="Times New Roman"/>
        <family val="1"/>
        <charset val="204"/>
      </rPr>
      <t xml:space="preserve"> Средства городского бюджета направлены на осуществление строительного контроля при выполнении работ по ремонту автомобильных дорог города в рамках НП «БКАД» (МУ «ГУКС» исполнены муниципальные контракты от 03.06.2019 № 2019.0180 с ООО «Прогресс Строй» и от 02.12.2019  № 251/2019 с ООО «ТСК «ВОСТОК-Строймаркет»).
</t>
    </r>
  </si>
  <si>
    <t>Региональный проект Амурской области «Формирование комфортной городской среды»</t>
  </si>
  <si>
    <t>Ответственный исполнитель – управление жилищно-коммунального хозяйства администрации города Благовещенска (МУ «ГУКС»)</t>
  </si>
  <si>
    <t>Достигнутый  результат</t>
  </si>
  <si>
    <t>Плановый объем финансирования</t>
  </si>
  <si>
    <t xml:space="preserve">Подпрограмма «Обеспечение жильём молодых семей»                                                                                                                                                                      </t>
  </si>
  <si>
    <t>МП Жилье (Согласно условиям подпрограммы оплата по свидетельству производится после приобретения жилья и предоставления подтверждающих документов. Срок действия свидетельства составляет не более 7 месяцев с даты выдачи.)</t>
  </si>
  <si>
    <t xml:space="preserve"> Государственная программа Амурской области «Обеспечение доступным и качественным жильём населения Амурской области»</t>
  </si>
  <si>
    <t>Ответственный исполнитель  – МУ "Благовещенский городской архивный и жилищный центр" (МУ "БГАЖЦ")</t>
  </si>
  <si>
    <t>Государственная программа Амурской области «Развитие системы социальной защиты населения Амурской области»</t>
  </si>
  <si>
    <t>МП Образование</t>
  </si>
  <si>
    <t>Государственная программа Амурской области  «Экономическое развитие и инновационная экономика Амурской области»</t>
  </si>
  <si>
    <t>вып.раб. по программе 2019 года, всего за 2018-2019 - 591 174,1 тыс.руб.</t>
  </si>
  <si>
    <t xml:space="preserve">федеральный бюджет  </t>
  </si>
  <si>
    <t>Государственная программа Амурской области «Развитие транспортной системы Амурской области»</t>
  </si>
  <si>
    <t>(дорожный фонд) областной бюджет</t>
  </si>
  <si>
    <t xml:space="preserve">МП ТРАНСПОРТ                                                  3)По результатам обследования мостового сооружения необходимо выполнение работ по его реконструкции. Согласно выводам, до проведения реконструкции моста рекомендуется устано-вить знак 3.11 ПДД "Ограничение массы" - с запрещением движения транспортных средств, фак-тическая масса которых больше 30 т. Результаты обследования и технический паспорт на мост направлены 20.09.2019 в управление ЖКХ (письмо № 4229) для выполнения мероприятий по включению моста в реестр муниципальной собственности.                                                   4) 06.12.2019  заключение м/к с единственным поставщиком ООО «ПЕТРОМОДЕЛИНГ ПРОЕКТ». Срок выполнения работ – 31.08.2020 г. Стоимость работ -29666,6 тыс.руб., 2019 г - 4 639,7 тыс.руб. (ОБ-4407,7; ГБ-232),завершение работ в 2020 году 
5)С ООО «МАГНУС МОСТ» заключен договор  № 129/2019 от 07.10.2019 на оказание услуг по обследованию путепровода через ул.Загородная - ул.Северная, г.Благовещенск, Амурская об-ласть  на сумму 298 000,00 рублей.
Срок исполнения – 01.11.2019г.
29.10.2019 работы по обследованию путепровода завершены. 
Согласно заключению проектной организации, путепровод находится в предаварийном техническом состоянии, и требует проведения срочного капитального ремонта сооружения с заменой дефектных балок.
Эксплуатирующей организации до выполнения капитального ремонта сооружения необхо-димо:
- установить мониторинг за состоянием пролетных строений по предварительно разработанной программе;
- ввести принудительное регулирование режима эксплуатации в виде запрещения движения по крайним полосам и организации движения по средним.
         08.11.2019 г. в УЖКХ направлено письмо о необходимости выполнения данных мероприя-тий.
</t>
  </si>
  <si>
    <t>Государственная программа Амурской области "Развитие и сохранение культуры и искусства Амурской области"</t>
  </si>
  <si>
    <t>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t>
  </si>
  <si>
    <t>Ответственный исполнитель – управление архитектуры и градостроительства, МУ «ГУКС», управление ЖКХ</t>
  </si>
  <si>
    <t>МП ЖКХ, ОКС</t>
  </si>
  <si>
    <t>МП ЖКХ, ПРОЧИЕ РАСХОДЫ</t>
  </si>
  <si>
    <t>Ответственный исполнитель – Комитет по управлению имуществом муниципального образования города Благовещенска, МУ "БГАЖЦ"</t>
  </si>
  <si>
    <t>Государственная программа Амурской области «Снижение рисков и смягчение последствий чрезвычайных ситуаций природного и техногенного характера, а также обеспечение безопасности населения области»</t>
  </si>
  <si>
    <t>Ответственный исполнитель – управление по делам ГО и ЧС города Благовещенска</t>
  </si>
  <si>
    <t>Государственная программа Амурской области «Развитие сельского хозяйства и регулирования рынков сельскохозяйственной продукции, сырья и продовольствия области»</t>
  </si>
  <si>
    <t>Ответственный исполнитель – управление ЖКХ администрации города Благовещенска</t>
  </si>
  <si>
    <r>
      <t xml:space="preserve"> Государственная программа Амурской области «Развитие образования Амурской области»</t>
    </r>
    <r>
      <rPr>
        <sz val="14"/>
        <color indexed="8"/>
        <rFont val="Times New Roman"/>
        <family val="1"/>
        <charset val="204"/>
      </rPr>
      <t/>
    </r>
  </si>
  <si>
    <t>Государственная программа Амурской области «Экономическое развитие и инновационная экономика Амурской области»</t>
  </si>
  <si>
    <t>Ответственный исполнитель - управление экономического развития и инвестиций администрации города Благовещенска</t>
  </si>
  <si>
    <t>Государственная программа Амурской области "Развитие здравоохранения Амурской области"</t>
  </si>
  <si>
    <t>Ответственный исполнитель - администрация города Благовещенска</t>
  </si>
  <si>
    <t xml:space="preserve">непрограммные расходы ГБ  </t>
  </si>
  <si>
    <t>Государственная программа Амурской области «Повышение эффективности деятельности органов государственной власти и управления Амурской области»</t>
  </si>
  <si>
    <t>Всего:</t>
  </si>
  <si>
    <t>Государственная программа Амурской области "Охрана окружающей среды в Амурской области"</t>
  </si>
  <si>
    <t>Ответственный исполнитель - администрация города Благовещенска в лице управления архитектуры и градостроительства, МУ «ГУКС»</t>
  </si>
  <si>
    <t>утверждена постановлением Правительства АО от 25.09.2013 № 453</t>
  </si>
  <si>
    <t>Между министерством транспорта и дорожного хозяйства Амурской области и администрацией г. Благовещенска заключено соглашение от 17.05.2019 № 203005/с о предоставлении субсидии на осуществление дорожной деятельности в 2019 году. 28.12.2019 г. получено разрешение № 28-Ru 28302000-60-2019 на ввод объекта в эксплуатацию. МУ "ГУКС" выполнены работы по ул. Энтузиастов на объекте "Строительство дорог в районе «5-ой стройки» для обеспечения транспортной инфраструктурой земельных участков, предоставленных многодетным семьям Ι этап": устройство водоотвода; планировка откосов; устройство съездов и примыканий; устройство основания под тротуар; устройство пешеходного ограждения (Дорожный фонд). Муниципальный контракт от 28.05.2018 № 222803 с ООО «СТРОЙУЮТ» на сумму 66 448 450,7 руб. Техническая готовность 100 % от контракта.</t>
  </si>
  <si>
    <t>Ответственный исполнитель - управление ЖКХ администрации города Благовещенска</t>
  </si>
  <si>
    <t>1. Государственная программа Российской Федерации «Обеспечение доступным и комфортным жильём и коммунальными услугами граждан Российской Федерации»</t>
  </si>
  <si>
    <t>Национальный проект «Жилье и городская среда»</t>
  </si>
  <si>
    <t xml:space="preserve">Государственная программа Амурской области «Обеспечение доступным и качественным жильем населения Амурской области» </t>
  </si>
  <si>
    <t>Постановление Правительства РФ от 30.12.2017 N 1710</t>
  </si>
  <si>
    <t>Ответственный исполнитель  – Комитет по управлению имуществом муниципального образования города Благовещенска, МУ "Благовещенский городской архивный и жилищный центр" (сокращенно - МУ "БГАЖЦ")</t>
  </si>
  <si>
    <t xml:space="preserve">Подпрограмма «Переселение граждан из аварийного жилищного фонда на территории города Благовещенска»                                                                                                                                                                      </t>
  </si>
  <si>
    <t>Национальный проект «Образование»</t>
  </si>
  <si>
    <t xml:space="preserve">2. Государственная программа Российской Федерации "Развитие образования" </t>
  </si>
  <si>
    <r>
      <rPr>
        <b/>
        <u/>
        <sz val="14"/>
        <color indexed="8"/>
        <rFont val="Times New Roman"/>
        <family val="1"/>
        <charset val="204"/>
      </rPr>
      <t>2.1. Подпрограмма</t>
    </r>
    <r>
      <rPr>
        <b/>
        <sz val="14"/>
        <color indexed="8"/>
        <rFont val="Times New Roman"/>
        <family val="1"/>
        <charset val="204"/>
      </rPr>
      <t xml:space="preserve"> "Развитие дошкольного и общего образования"</t>
    </r>
  </si>
  <si>
    <t xml:space="preserve">Государственная программа Амурской области "Развитие образования Амурской области" </t>
  </si>
  <si>
    <t>Подпрограмма "Развитие дошкольного, общего и дополнительного образования детей"</t>
  </si>
  <si>
    <t>5. Государственная программа Российской Федерации "Социально-экономическое развитие Дальнего Востока и Байкальского региона"</t>
  </si>
  <si>
    <t>Подпрограмма "Охрана окружающей среды и обеспечение экологической безопасности населения города Благовещенска"</t>
  </si>
  <si>
    <t>Муниципальная программа "Обеспечение безопасности жизнедеятельности населения и территории города Благовещенска на 2015 - 2021 годы"</t>
  </si>
  <si>
    <t>6. Государственная программа Российской Федерации "Развитие транспортной системы"</t>
  </si>
  <si>
    <t>Ответственный исполнитель – администрация города Благовещенска в лице управления архитектуры и градостроительства, МУ "ГУКС"</t>
  </si>
  <si>
    <t>Подпрограмма "Осуществление дорожной деятельности в отношении автомобильных дорог общего пользования местного значения"</t>
  </si>
  <si>
    <t xml:space="preserve">МП ТРАНСПОРТ, ОКС                                                  Срок выполнения - 28.05.18г. / 30.11.19г.Выполнено: 
- восстановление и закрепление трассы по ул. Энтузиастов; 
- срезка кустарника и мелколесья, механизированная разработка грунта, перевозка грунта по ул. Энтузиастов; 
- устройство корыта и рабочего слоя с послойным уплотнением; 
- устройство песчано-гравийного основания с послойным уплотнением; 
- демонтаж сетей ВЛ-10кВ;
- переустройство сетей ВЛ-10кВ; 
- устройство дорожной одежды с послойным уплотнением. 
В настоящее время ведутся работы по ул. Энтузиастов: 
- устройство водоотвода; 
- планировка откосов; 
- устройство металлических труб на съездах; 
- устройство съездов и примыканий; 
- устройство основания под тротуар. 
</t>
  </si>
  <si>
    <t>МП ТРАНСПОРТ, ПРОЧ.РАСХ.</t>
  </si>
  <si>
    <t xml:space="preserve">Ответственный исполнитель – администрация города Благовещенска в лице управления ЖКХ администрации города Благовещенска и управления архитектуры и градостроительства, МУ "ГУКС" </t>
  </si>
  <si>
    <t>Национальный проект «Культура»</t>
  </si>
  <si>
    <r>
      <rPr>
        <b/>
        <u/>
        <sz val="14"/>
        <color indexed="8"/>
        <rFont val="Times New Roman"/>
        <family val="1"/>
        <charset val="204"/>
      </rPr>
      <t xml:space="preserve">1.1. Подпрограмма </t>
    </r>
    <r>
      <rPr>
        <b/>
        <sz val="14"/>
        <color indexed="8"/>
        <rFont val="Times New Roman"/>
        <family val="1"/>
        <charset val="204"/>
      </rPr>
      <t>«Создание условий для обеспечения доступным и комфортным жильем граждан России»</t>
    </r>
  </si>
  <si>
    <r>
      <rPr>
        <b/>
        <u/>
        <sz val="14"/>
        <color indexed="36"/>
        <rFont val="Times New Roman"/>
        <family val="1"/>
        <charset val="204"/>
      </rPr>
      <t>Освоение средств ОБ составляет 100 %</t>
    </r>
    <r>
      <rPr>
        <sz val="14"/>
        <color indexed="36"/>
        <rFont val="Times New Roman"/>
        <family val="1"/>
        <charset val="204"/>
      </rPr>
      <t xml:space="preserve">. </t>
    </r>
    <r>
      <rPr>
        <sz val="14"/>
        <color indexed="17"/>
        <rFont val="Times New Roman"/>
        <family val="1"/>
        <charset val="204"/>
      </rPr>
      <t xml:space="preserve">Между администрацией города Благовещенска и министерством культуры и национальной политики Амурской области заключены </t>
    </r>
    <r>
      <rPr>
        <b/>
        <sz val="14"/>
        <color indexed="17"/>
        <rFont val="Times New Roman"/>
        <family val="1"/>
        <charset val="204"/>
      </rPr>
      <t>соглашения</t>
    </r>
    <r>
      <rPr>
        <sz val="14"/>
        <color indexed="17"/>
        <rFont val="Times New Roman"/>
        <family val="1"/>
        <charset val="204"/>
      </rPr>
      <t xml:space="preserve">: </t>
    </r>
    <r>
      <rPr>
        <b/>
        <sz val="14"/>
        <color indexed="17"/>
        <rFont val="Times New Roman"/>
        <family val="1"/>
        <charset val="204"/>
      </rPr>
      <t>1)</t>
    </r>
    <r>
      <rPr>
        <sz val="14"/>
        <color indexed="17"/>
        <rFont val="Times New Roman"/>
        <family val="1"/>
        <charset val="204"/>
      </rPr>
      <t xml:space="preserve"> от 13.06.2019 № 10701000-1-2019-008 о предоставлении в 2019 году </t>
    </r>
    <r>
      <rPr>
        <b/>
        <sz val="14"/>
        <color indexed="17"/>
        <rFont val="Times New Roman"/>
        <family val="1"/>
        <charset val="204"/>
      </rPr>
      <t>иного межбюджетного трансферта</t>
    </r>
    <r>
      <rPr>
        <sz val="14"/>
        <color indexed="17"/>
        <rFont val="Times New Roman"/>
        <family val="1"/>
        <charset val="204"/>
      </rPr>
      <t xml:space="preserve">, имеющего целевое назначение, на сумму 5 000,0 тыс. руб. от общего объема бюджетных ассигнований, предусматриваемых в бюджете города на финансовое обеспечение расходных обязательств - 5 478,5 тыс. руб. </t>
    </r>
    <r>
      <rPr>
        <i/>
        <sz val="14"/>
        <color indexed="17"/>
        <rFont val="Times New Roman"/>
        <family val="1"/>
        <charset val="204"/>
      </rPr>
      <t>(уровень софинансирования, 91,27 %)</t>
    </r>
    <r>
      <rPr>
        <sz val="14"/>
        <color indexed="17"/>
        <rFont val="Times New Roman"/>
        <family val="1"/>
        <charset val="204"/>
      </rPr>
      <t xml:space="preserve">. Достигнутый результат - </t>
    </r>
    <r>
      <rPr>
        <b/>
        <sz val="14"/>
        <color indexed="17"/>
        <rFont val="Times New Roman"/>
        <family val="1"/>
        <charset val="204"/>
      </rPr>
      <t xml:space="preserve">модернизирована (переоснащена) «Муниципальная молодежная библиотека им. А.П. Чехова» МБУК «МИБС» по модельному стандарту </t>
    </r>
    <r>
      <rPr>
        <sz val="14"/>
        <color indexed="17"/>
        <rFont val="Times New Roman"/>
        <family val="1"/>
        <charset val="204"/>
      </rPr>
      <t>(пополнен фонд библиотеки, приобретены мебель и оборудование, проведен текущий ремонт и ремонт цоколя и крыльца по адресу ул. Комсомольская 3);</t>
    </r>
    <r>
      <rPr>
        <b/>
        <sz val="14"/>
        <color indexed="17"/>
        <rFont val="Times New Roman"/>
        <family val="1"/>
        <charset val="204"/>
      </rPr>
      <t xml:space="preserve"> 2)</t>
    </r>
    <r>
      <rPr>
        <sz val="14"/>
        <color indexed="17"/>
        <rFont val="Times New Roman"/>
        <family val="1"/>
        <charset val="204"/>
      </rPr>
      <t xml:space="preserve"> от 10.06.2019 № 12 о реализации национального проекта «Культура» на территории муниципального образования города Благовещенска (осуществление мероприятий, направленных на обеспечение достижения целей, целевых и дополнительных показателей и результатов НП «Культура» и РП Амурской области «Культурная среда», «Творческие люди», «Цифровая культура»). Срок действия соглашения: до 31.12.2024. </t>
    </r>
    <r>
      <rPr>
        <b/>
        <sz val="14"/>
        <color indexed="17"/>
        <rFont val="Times New Roman"/>
        <family val="1"/>
        <charset val="204"/>
      </rPr>
      <t>В рамках соглашения за 2019 год достигнуты следующие показатели:</t>
    </r>
    <r>
      <rPr>
        <sz val="14"/>
        <color indexed="17"/>
        <rFont val="Times New Roman"/>
        <family val="1"/>
        <charset val="204"/>
      </rPr>
      <t xml:space="preserve"> 1) Количество посещений общедоступных (публичных) библиотек - 276,82 тыс. чел. (при плане на 2019 год - 222,3); 2) Прирост посещений общедоступных (публичных) библиотек - 125,99 % (при плане на 2019 год - 101,18); 3) Количество посещений культурно-массовых мероприятий клубов и домов культуры - 37,08 тыс. чел. (при плане на 2019 год - 36,67); 4) Прирост посещений культурно-массовых мероприятий клубов и домов культуры - 104,06 % (при плане на 2019 год - 102,93); 5) Количество участников клубных формирований - 2,259 тыс. чел. (при плане на 2019 год - 2,101); 6) Прирост участников клубных формирований  -107,57 % (при плане на 2019 год - 100,06); 7)Количество посещений парков культуры и отдыха - 0, 680 тыс. чел. (при плане на 2019 год - 0,680): 8) Количество посещений парков культуры и отдыха -  68 200% (при плане на 2019 год – 68 000); 9) Количество учащихся ДШИ - 1,787 тыс. чел. (при плане на 2019 год – 1,431); 10) Прирост учащихся ДШИ - 127,2 % (при плане на 2019 год – 101,86); 11) Прирост обращений к цифровым ресурсам – 3 510 % (при плане на 2019 год – 160).
</t>
    </r>
  </si>
  <si>
    <r>
      <rPr>
        <b/>
        <u/>
        <sz val="14"/>
        <color indexed="36"/>
        <rFont val="Times New Roman"/>
        <family val="1"/>
        <charset val="204"/>
      </rPr>
      <t>Освоение средств ОБ составляет 57,6%.</t>
    </r>
    <r>
      <rPr>
        <sz val="14"/>
        <color indexed="3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заключено соглашение от 10.04.2020 № 01-39/3354 о предоставлении субсидии на софинансирование мероприятий, направленных на модернизацию коммунальной инфраструктуры. </t>
    </r>
  </si>
  <si>
    <r>
      <rPr>
        <b/>
        <u/>
        <sz val="14"/>
        <color indexed="36"/>
        <rFont val="Times New Roman"/>
        <family val="1"/>
        <charset val="204"/>
      </rPr>
      <t>Освоение средств ОБ составляет 0,6 %.</t>
    </r>
    <r>
      <rPr>
        <sz val="14"/>
        <color indexed="3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заключено соглашение от 10.04.2020 № 01-39/3354 о предоставлении субсидии на софинансирование мероприятий, направленных на модернизацию коммунальной инфраструктуры, </t>
    </r>
  </si>
  <si>
    <r>
      <rPr>
        <b/>
        <u/>
        <sz val="14"/>
        <color indexed="36"/>
        <rFont val="Times New Roman"/>
        <family val="1"/>
        <charset val="204"/>
      </rPr>
      <t>Освоение средств ОБ составляет 57,6%.</t>
    </r>
    <r>
      <rPr>
        <sz val="14"/>
        <color indexed="36"/>
        <rFont val="Times New Roman"/>
        <family val="1"/>
        <charset val="204"/>
      </rPr>
      <t xml:space="preserve"> Между администрацией города Благовещенска и министерством транспорта и дорожного хозяйства Амурской области заключено соглашение от 29.04.2020 № 271-04/с о предоставлении в 2020 году из областного бюджета субсидии на софинансирование расходов по осуществлению дорожной деятельности в отношении автомобильных дорог местного значения и сооружений на них в размере 602 135,9 тыс.руб. от общего объема бюджетных ассигнований, предусматриваемых в бюджете города на финансовое обеспечение расходных обязательств - 640 570,1 тыс. руб. В рамках мероприятия средства запланированы на: </t>
    </r>
    <r>
      <rPr>
        <b/>
        <sz val="14"/>
        <color indexed="36"/>
        <rFont val="Times New Roman"/>
        <family val="1"/>
        <charset val="204"/>
      </rPr>
      <t>1) развитие улично-дорожной сети</t>
    </r>
    <r>
      <rPr>
        <sz val="14"/>
        <color indexed="36"/>
        <rFont val="Times New Roman"/>
        <family val="1"/>
        <charset val="204"/>
      </rPr>
      <t xml:space="preserve"> (ремонт тротуаров, автомобильных стоянок, автобусных остановок , проездов,УДС, внутриквартальных проездов, ливневой канализации, кабельной канализации, устройство наружного освещения, пешеходных ограждений, островков безопасности; модернизация светофорных объектов, сетей наружнего освещения, восстановление средств организации дорожного движения, нанесение дорожной разметки холодным пластиком со светоотражающими элементами, содержание 23 камер видеофиксации, аварийно-восстановительные работы); </t>
    </r>
    <r>
      <rPr>
        <b/>
        <sz val="14"/>
        <color indexed="36"/>
        <rFont val="Times New Roman"/>
        <family val="1"/>
        <charset val="204"/>
      </rPr>
      <t>2) выполнение научно-исследовательских работ по разработке КСОДД; 3) капитальный ремонт автомобильного моста через р.Зея</t>
    </r>
    <r>
      <rPr>
        <sz val="14"/>
        <color indexed="36"/>
        <rFont val="Times New Roman"/>
        <family val="1"/>
        <charset val="204"/>
      </rPr>
      <t xml:space="preserve"> (проектирование), аварийно-восстановительные работы автодорожного моста  через р.Зея, выполнение работ по устройству водопропускного сооружения в с.Верхнеблаговещенское; </t>
    </r>
    <r>
      <rPr>
        <b/>
        <sz val="14"/>
        <color indexed="36"/>
        <rFont val="Times New Roman"/>
        <family val="1"/>
        <charset val="204"/>
      </rPr>
      <t>4) диагностика и оценка транспортно-эксплуатационного состояния автомобильных дорог.</t>
    </r>
    <r>
      <rPr>
        <sz val="14"/>
        <color indexed="17"/>
        <rFont val="Times New Roman"/>
        <family val="1"/>
        <charset val="204"/>
      </rPr>
      <t xml:space="preserve">
</t>
    </r>
  </si>
  <si>
    <r>
      <rPr>
        <b/>
        <u/>
        <sz val="14"/>
        <color indexed="36"/>
        <rFont val="Times New Roman"/>
        <family val="1"/>
        <charset val="204"/>
      </rPr>
      <t xml:space="preserve">Освоение средств ОБ составляет 0%. </t>
    </r>
    <r>
      <rPr>
        <sz val="14"/>
        <color indexed="36"/>
        <rFont val="Times New Roman"/>
        <family val="1"/>
        <charset val="204"/>
      </rPr>
      <t xml:space="preserve"> В настоящее время управлением образования города Благовещенска разрабатываются нормативно- правовые акты по исполнению данного мероприятия.
</t>
    </r>
  </si>
  <si>
    <r>
      <t xml:space="preserve">Создание условий для осуществления присмотра и ухода за детьми в возрасте от 1,5 до 3 лет, </t>
    </r>
    <r>
      <rPr>
        <b/>
        <sz val="14"/>
        <rFont val="Times New Roman"/>
        <family val="1"/>
        <charset val="204"/>
      </rPr>
      <t>всего</t>
    </r>
  </si>
  <si>
    <r>
      <t xml:space="preserve">Капитальные вложения в объекты муниципальной собственности (Берегоукрепление и реконструкция набережной р.Амур, г.Благовещенск (4-й этап строительства: 2 пусковой комплекс (участок № 10), </t>
    </r>
    <r>
      <rPr>
        <b/>
        <sz val="14"/>
        <rFont val="Times New Roman"/>
        <family val="1"/>
        <charset val="204"/>
      </rPr>
      <t>всего</t>
    </r>
  </si>
  <si>
    <r>
      <rPr>
        <b/>
        <u/>
        <sz val="14"/>
        <color indexed="36"/>
        <rFont val="Times New Roman"/>
        <family val="1"/>
        <charset val="204"/>
      </rPr>
      <t>Освоение средств ОБ составляет 38,2%.</t>
    </r>
    <r>
      <rPr>
        <sz val="14"/>
        <color indexed="36"/>
        <rFont val="Times New Roman"/>
        <family val="1"/>
        <charset val="204"/>
      </rPr>
      <t xml:space="preserve"> </t>
    </r>
    <r>
      <rPr>
        <sz val="14"/>
        <color indexed="10"/>
        <rFont val="Times New Roman"/>
        <family val="1"/>
        <charset val="204"/>
      </rPr>
      <t xml:space="preserve"> Между администрацией города Благовещенска и министерством строительства и архитектуры Амурской области заключено соглашение от 14.11.2019 № 3 о предоставлении в 2019-2021 годах субсидии на софинансирование капитальных вложений в объекты муниципальной собственности на сумму 367 501,2 тыс. руб. (в том числе: в 2019 г.-25 000,0 тыс. руб., в 2020 г.-165 848,9 тыс. руб., в 2021 г.-176 652,3 тыс. руб.) от общего объема бюджетных ассигнований - 390 678,8 тыс. руб. (в том числе: </t>
    </r>
    <r>
      <rPr>
        <b/>
        <sz val="14"/>
        <color indexed="10"/>
        <rFont val="Times New Roman"/>
        <family val="1"/>
        <charset val="204"/>
      </rPr>
      <t>в 2019 г.-26 315,8 тыс. руб.</t>
    </r>
    <r>
      <rPr>
        <sz val="14"/>
        <color indexed="10"/>
        <rFont val="Times New Roman"/>
        <family val="1"/>
        <charset val="204"/>
      </rPr>
      <t xml:space="preserve">, в 2020 г.-176 435,0 тыс. руб., в 2021 г.-187 928,0 тыс. руб.), </t>
    </r>
    <r>
      <rPr>
        <i/>
        <sz val="14"/>
        <color indexed="10"/>
        <rFont val="Times New Roman"/>
        <family val="1"/>
        <charset val="204"/>
      </rPr>
      <t>уровень софинансирования в 2019 г.-95%, в 2020-2021 гг.-94%.</t>
    </r>
    <r>
      <rPr>
        <sz val="14"/>
        <color indexed="10"/>
        <rFont val="Times New Roman"/>
        <family val="1"/>
        <charset val="204"/>
      </rPr>
      <t xml:space="preserve"> Показатели результативности: техническая готовность объекта капитального строительства - 100% и ввод объекта в эксплутацию - 1ед. в 2021 году. МУ «ГУКС» заключен муниципальный контракт от 27.11.2019 №0537/2019 на выполнение работ по строительству 2 пускового комплекса участка №10 объекта «Берегоукрепление и реконструкция набережной р. Амур, г. Благовещенск» на сумму 384 312,6 тыс.руб. с ООО «Надежда» и осуществлено авансирование. </t>
    </r>
    <r>
      <rPr>
        <b/>
        <sz val="14"/>
        <color indexed="10"/>
        <rFont val="Times New Roman"/>
        <family val="1"/>
        <charset val="204"/>
      </rPr>
      <t>Срок окончания выполнения работ – 30.11.2021.</t>
    </r>
  </si>
  <si>
    <t>Плановый объем финансирования предусмотрен на строительство 1 очереди 1 пускового комплекса участка № 5 в составе 3-го этапа строительства объекта «Берегоукрепление и реконструкция набережной р. Амур, г. Благовещенск».</t>
  </si>
  <si>
    <t>Выравнивание обеспеченности муниципальных образований по реализации ими отдельных расходных обязательств</t>
  </si>
  <si>
    <r>
      <rPr>
        <b/>
        <u/>
        <sz val="14"/>
        <color indexed="36"/>
        <rFont val="Times New Roman"/>
        <family val="1"/>
        <charset val="204"/>
      </rPr>
      <t xml:space="preserve">Освоение средств ОБ составляет 84,4%. </t>
    </r>
    <r>
      <rPr>
        <sz val="14"/>
        <color indexed="17"/>
        <rFont val="Times New Roman"/>
        <family val="1"/>
        <charset val="204"/>
      </rPr>
      <t/>
    </r>
  </si>
  <si>
    <r>
      <rPr>
        <b/>
        <u/>
        <sz val="14"/>
        <color indexed="36"/>
        <rFont val="Times New Roman"/>
        <family val="1"/>
        <charset val="204"/>
      </rPr>
      <t>Освоение средств ОБ составляет 32,7 %.</t>
    </r>
    <r>
      <rPr>
        <sz val="14"/>
        <color indexed="36"/>
        <rFont val="Times New Roman"/>
        <family val="1"/>
        <charset val="204"/>
      </rPr>
      <t xml:space="preserve"> </t>
    </r>
    <r>
      <rPr>
        <sz val="14"/>
        <color indexed="17"/>
        <rFont val="Times New Roman"/>
        <family val="1"/>
        <charset val="204"/>
      </rPr>
      <t/>
    </r>
  </si>
  <si>
    <r>
      <rPr>
        <b/>
        <u/>
        <sz val="14"/>
        <color indexed="36"/>
        <rFont val="Times New Roman"/>
        <family val="1"/>
        <charset val="204"/>
      </rPr>
      <t>Освоение средств ОБ составляет 85,6 %.</t>
    </r>
    <r>
      <rPr>
        <sz val="14"/>
        <color indexed="36"/>
        <rFont val="Times New Roman"/>
        <family val="1"/>
        <charset val="204"/>
      </rPr>
      <t xml:space="preserve"> </t>
    </r>
  </si>
  <si>
    <r>
      <rPr>
        <b/>
        <u/>
        <sz val="14"/>
        <color indexed="36"/>
        <rFont val="Times New Roman"/>
        <family val="1"/>
        <charset val="204"/>
      </rPr>
      <t>Освоение средств ОБ составляет 31,2%.</t>
    </r>
    <r>
      <rPr>
        <sz val="14"/>
        <color indexed="36"/>
        <rFont val="Times New Roman"/>
        <family val="1"/>
        <charset val="204"/>
      </rPr>
      <t xml:space="preserve"> </t>
    </r>
  </si>
  <si>
    <r>
      <rPr>
        <b/>
        <u/>
        <sz val="14"/>
        <color indexed="36"/>
        <rFont val="Times New Roman"/>
        <family val="1"/>
        <charset val="204"/>
      </rPr>
      <t xml:space="preserve">Освоение средств ОБ составляет 78,5%. </t>
    </r>
    <r>
      <rPr>
        <sz val="14"/>
        <color indexed="36"/>
        <rFont val="Times New Roman"/>
        <family val="1"/>
        <charset val="204"/>
      </rPr>
      <t xml:space="preserve"> </t>
    </r>
  </si>
  <si>
    <r>
      <rPr>
        <b/>
        <u/>
        <sz val="14"/>
        <color indexed="36"/>
        <rFont val="Times New Roman"/>
        <family val="1"/>
        <charset val="204"/>
      </rPr>
      <t xml:space="preserve">Освоение средств ФБ составляет 45,2 %, ОБ 100 %. </t>
    </r>
    <r>
      <rPr>
        <sz val="14"/>
        <color indexed="17"/>
        <rFont val="Times New Roman"/>
        <family val="1"/>
        <charset val="204"/>
      </rPr>
      <t xml:space="preserve"> </t>
    </r>
  </si>
  <si>
    <t>Освоение средств ФБ составляет 100%,  ОБ - 49,1%.</t>
  </si>
  <si>
    <r>
      <rPr>
        <b/>
        <u/>
        <sz val="14"/>
        <color indexed="36"/>
        <rFont val="Times New Roman"/>
        <family val="1"/>
        <charset val="204"/>
      </rPr>
      <t>Освоение средств ОБ составляет 100 %</t>
    </r>
    <r>
      <rPr>
        <sz val="14"/>
        <color indexed="36"/>
        <rFont val="Times New Roman"/>
        <family val="1"/>
        <charset val="204"/>
      </rPr>
      <t xml:space="preserve">. </t>
    </r>
    <r>
      <rPr>
        <sz val="14"/>
        <color indexed="17"/>
        <rFont val="Times New Roman"/>
        <family val="1"/>
        <charset val="204"/>
      </rPr>
      <t xml:space="preserve">
</t>
    </r>
  </si>
  <si>
    <t xml:space="preserve">Освоение средств ОБ  составляет 26%. </t>
  </si>
  <si>
    <r>
      <rPr>
        <b/>
        <u/>
        <sz val="14"/>
        <color indexed="36"/>
        <rFont val="Times New Roman"/>
        <family val="1"/>
        <charset val="204"/>
      </rPr>
      <t xml:space="preserve">Освоение средств ОБ составляет 10,8%. </t>
    </r>
    <r>
      <rPr>
        <sz val="14"/>
        <color indexed="17"/>
        <rFont val="Times New Roman"/>
        <family val="1"/>
        <charset val="204"/>
      </rPr>
      <t/>
    </r>
  </si>
  <si>
    <r>
      <rPr>
        <b/>
        <u/>
        <sz val="14"/>
        <color indexed="36"/>
        <rFont val="Times New Roman"/>
        <family val="1"/>
        <charset val="204"/>
      </rPr>
      <t>Освоение средств ОБ составляет 66,3%.</t>
    </r>
    <r>
      <rPr>
        <sz val="14"/>
        <color indexed="36"/>
        <rFont val="Times New Roman"/>
        <family val="1"/>
        <charset val="204"/>
      </rPr>
      <t xml:space="preserve"> </t>
    </r>
  </si>
  <si>
    <r>
      <rPr>
        <b/>
        <u/>
        <sz val="14"/>
        <color indexed="36"/>
        <rFont val="Times New Roman"/>
        <family val="1"/>
        <charset val="204"/>
      </rPr>
      <t>Освоение средств ОБ составляет 84,8%.</t>
    </r>
    <r>
      <rPr>
        <sz val="14"/>
        <color indexed="17"/>
        <rFont val="Times New Roman"/>
        <family val="1"/>
        <charset val="204"/>
      </rPr>
      <t xml:space="preserve"> </t>
    </r>
    <r>
      <rPr>
        <sz val="14"/>
        <color indexed="36"/>
        <rFont val="Times New Roman"/>
        <family val="1"/>
        <charset val="204"/>
      </rPr>
      <t>За январь-октябрь 2020 года отловлено 134 безнадзорных животных. 07.10.2020 заключен муниципальный контракт на отлов, транспортировку, учет, содержание отловленных животных без владельцев на территории городского округа города Благовещенска и возврат содержащихся животных на прежнее место их обитания в количестве 25 штук за счет средств городского бюджета с начальной максимальной ценой 399,8 тыс.руб. с Амурским фондом помощи животным «Горячие сердца».</t>
    </r>
  </si>
  <si>
    <r>
      <rPr>
        <b/>
        <u/>
        <sz val="14"/>
        <color indexed="36"/>
        <rFont val="Times New Roman"/>
        <family val="1"/>
        <charset val="204"/>
      </rPr>
      <t>Освоение средств ОБ составляет 17,6%.</t>
    </r>
    <r>
      <rPr>
        <sz val="14"/>
        <color indexed="17"/>
        <rFont val="Times New Roman"/>
        <family val="1"/>
        <charset val="204"/>
      </rPr>
      <t xml:space="preserve"> </t>
    </r>
  </si>
  <si>
    <r>
      <rPr>
        <b/>
        <u/>
        <sz val="14"/>
        <color indexed="36"/>
        <rFont val="Times New Roman"/>
        <family val="1"/>
        <charset val="204"/>
      </rPr>
      <t>Освоение средств ОБ составляет 27,5%.</t>
    </r>
    <r>
      <rPr>
        <sz val="14"/>
        <color indexed="36"/>
        <rFont val="Times New Roman"/>
        <family val="1"/>
        <charset val="204"/>
      </rPr>
      <t xml:space="preserve"> Между администрацией города Благовещенска и министерством образования и науки Амурской области заключено соглашение от 14.02.2020 № 1/МРСДО о предоставлении в 2020 году</t>
    </r>
    <r>
      <rPr>
        <sz val="14"/>
        <color indexed="17"/>
        <rFont val="Times New Roman"/>
        <family val="1"/>
        <charset val="204"/>
      </rPr>
      <t xml:space="preserve"> </t>
    </r>
  </si>
  <si>
    <r>
      <rPr>
        <b/>
        <u/>
        <sz val="14"/>
        <color indexed="36"/>
        <rFont val="Times New Roman"/>
        <family val="1"/>
        <charset val="204"/>
      </rPr>
      <t>Освоение средств ОБ составляет 60,6%.</t>
    </r>
    <r>
      <rPr>
        <b/>
        <u/>
        <sz val="14"/>
        <color indexed="17"/>
        <rFont val="Times New Roman"/>
        <family val="1"/>
        <charset val="204"/>
      </rPr>
      <t xml:space="preserve"> </t>
    </r>
    <r>
      <rPr>
        <sz val="14"/>
        <color indexed="36"/>
        <rFont val="Times New Roman"/>
        <family val="1"/>
        <charset val="204"/>
      </rPr>
      <t>По состоянию на 01.11.2020 предоставлено бесплатное питание 385 детям с ограниченными возможностями здоровья.</t>
    </r>
  </si>
  <si>
    <r>
      <rPr>
        <b/>
        <u/>
        <sz val="14"/>
        <color indexed="36"/>
        <rFont val="Times New Roman"/>
        <family val="1"/>
        <charset val="204"/>
      </rPr>
      <t>Освоение средств ОБ составляет 38,2%.</t>
    </r>
    <r>
      <rPr>
        <sz val="14"/>
        <color indexed="36"/>
        <rFont val="Times New Roman"/>
        <family val="1"/>
        <charset val="204"/>
      </rPr>
      <t xml:space="preserve"> </t>
    </r>
    <r>
      <rPr>
        <sz val="14"/>
        <color indexed="10"/>
        <rFont val="Times New Roman"/>
        <family val="1"/>
        <charset val="204"/>
      </rPr>
      <t xml:space="preserve"> </t>
    </r>
  </si>
  <si>
    <t xml:space="preserve">Освоение средств ОБ составляет 63,3%.  </t>
  </si>
  <si>
    <r>
      <rPr>
        <b/>
        <u/>
        <sz val="14"/>
        <color indexed="36"/>
        <rFont val="Times New Roman"/>
        <family val="1"/>
        <charset val="204"/>
      </rPr>
      <t>Освоение средств ОБ составляет 100%.</t>
    </r>
    <r>
      <rPr>
        <sz val="14"/>
        <color indexed="17"/>
        <rFont val="Times New Roman"/>
        <family val="1"/>
        <charset val="204"/>
      </rPr>
      <t xml:space="preserve"> </t>
    </r>
  </si>
  <si>
    <t>Информация об участии города Благовещенска в государственных программах Российской Федерации и Амурской области за январь-октябрь 2020 года</t>
  </si>
  <si>
    <r>
      <rPr>
        <sz val="14"/>
        <color indexed="8"/>
        <rFont val="Times New Roman"/>
        <family val="1"/>
        <charset val="204"/>
      </rPr>
      <t xml:space="preserve">Реализация мероприятий по обеспечению жильём молодых семей, </t>
    </r>
    <r>
      <rPr>
        <b/>
        <sz val="14"/>
        <color indexed="8"/>
        <rFont val="Times New Roman"/>
        <family val="1"/>
        <charset val="204"/>
      </rPr>
      <t xml:space="preserve">всего </t>
    </r>
  </si>
  <si>
    <r>
      <rPr>
        <b/>
        <u/>
        <sz val="14"/>
        <color indexed="8"/>
        <rFont val="Times New Roman"/>
        <family val="1"/>
        <charset val="204"/>
      </rPr>
      <t xml:space="preserve">Освоение средств ОБ составляет 100%. </t>
    </r>
    <r>
      <rPr>
        <sz val="14"/>
        <color indexed="8"/>
        <rFont val="Times New Roman"/>
        <family val="1"/>
        <charset val="204"/>
      </rPr>
      <t xml:space="preserve">Между администрацией г.Благовещенска и министерством ЖКХ Амурской области заключено соглашение о предоставлении в 2020 году субсидии на реализацию мероприятий по обеспечению жильем молодых семей на сумму 31 891,8 тыс.руб. </t>
    </r>
    <r>
      <rPr>
        <i/>
        <sz val="14"/>
        <color indexed="8"/>
        <rFont val="Times New Roman"/>
        <family val="1"/>
        <charset val="204"/>
      </rPr>
      <t>(уровень софинансирования 94,07%)</t>
    </r>
    <r>
      <rPr>
        <sz val="14"/>
        <color indexed="8"/>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- 33 901,8 тыс.руб. В 2020 году выдано 25 свидетельства на общую сумму 33 901,8 тыс. руб., оплачено 24 свидетельства на общую сумму 32 855,4 тыс. руб. (средства молодых семей 58 227,8 тыс. руб.) Оставшиеся средства (1 046,4 тыс. руб., в т.ч. 983,6 тыс. руб. - областные средства, 62,8 тыс. руб. - городские средства) по 1 свидетельству будут перечислены в 2021 году, ввиду выдачи данного свидетельства в декабре 2020 года, срок реализации свидетельств - 7 месяцев. Средства молодой семьи по данному свидетельству составят 4 313,8 тыс. руб.</t>
    </r>
  </si>
  <si>
    <t xml:space="preserve">В 2020 году заключено и оплачено 29 соглашений об изъятии недвижимого имущества для муниципальных нужд, а также произведены выплаты по 4 решениям суда на общую сумму 52 342,2 тыс. руб. (в том числе средства Фонда – 49 337,8 тыс. руб., средства областного бюджета – 868,4 тыс. руб., средства городского бюджета - 2 136,0 тыс. руб.).
</t>
  </si>
  <si>
    <t>В 2020 году на плановый объем финансирования в размере 15 152,6 тыс. руб. (13 873,4 тыс. руб. - средства Фонда, 1 279,2 тыс. руб. - средства областного бюджета) приобретено 5 жилых помещений для граждан, переселяемых из аварийного жилищного фонда общей площадью 264,3 кв.м.</t>
  </si>
  <si>
    <r>
      <rPr>
        <b/>
        <u/>
        <sz val="14"/>
        <color indexed="8"/>
        <rFont val="Times New Roman"/>
        <family val="1"/>
        <charset val="204"/>
      </rPr>
      <t>Освоение средств ОБ составляет 63,7 %.</t>
    </r>
    <r>
      <rPr>
        <sz val="14"/>
        <color indexed="8"/>
        <rFont val="Times New Roman"/>
        <family val="1"/>
        <charset val="204"/>
      </rPr>
      <t xml:space="preserve"> Между администрацией города Благовещенска и министерством ЖКХ Амурской области заключены 2 соглашения о направлении в бюджет муниципального образования субсидий на реализацию I (2019-2020 гг.) и III (2021 - 2022 гг.) этапов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на обеспечение мероприятий по переселению граждан из аварийного жилищного фонда: 1) от 25.07.2019 № 4 (доп.согл. от 23.10.2020) на реализацию I этапа, в сумме 109 053,6 тыс. руб. (в т.ч.: с Фонда содействия  реформированию ЖКХ - 106 748,1 тыс. руб., средств ОБ - 2 305,6 тыс. руб.): в 2019 г. - 70 807,4 тыс. руб. (в т.ч.: с Фонда - 68 681,9 тыс. руб., средств ОБ - 2 125,5 тыс. руб.)‪, в 2020 году - ‪38 246,2 тыс. руб. (в т.ч.: с Фонда - 38 066,2 тыс. руб., средств ОБ - 180,1 тыс. руб.); 2) от 06.05.2020 № 4/2 на реализацию III этапа, в сумме 65 584,13 тыс. руб. (в т.ч.: с Фонда - 63 616,6 тыс. руб., средств ОБ - 1 967,5 тыс. руб.). По состоянию на 31.12.2020 площадь расселенного аварийного жилищного фонда составила 1200 кв. м. (79 граждан, расселенных из аварийного жилищного фонда). 
</t>
    </r>
  </si>
  <si>
    <r>
      <t xml:space="preserve">Реализация мероприятий программы формирования современной городской среды, </t>
    </r>
    <r>
      <rPr>
        <b/>
        <sz val="14"/>
        <color indexed="8"/>
        <rFont val="Times New Roman"/>
        <family val="1"/>
        <charset val="204"/>
      </rPr>
      <t>всего</t>
    </r>
  </si>
  <si>
    <r>
      <rPr>
        <b/>
        <u/>
        <sz val="14"/>
        <color indexed="8"/>
        <rFont val="Times New Roman"/>
        <family val="1"/>
        <charset val="204"/>
      </rPr>
      <t xml:space="preserve">Освоение средств ФБ и ОБ составляет 100 %. </t>
    </r>
    <r>
      <rPr>
        <sz val="14"/>
        <color indexed="8"/>
        <rFont val="Times New Roman"/>
        <family val="1"/>
        <charset val="204"/>
      </rPr>
      <t>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соглашение от 16.01.2020 №10701000-1-2020-006 о предоставлении в 2020-2022 годах субсидии на реализацию программ формирования современной городской среды на сумму 338 907,0 тыс. руб. (2020 год - 111 387,4 тыс. руб.) от общего объема бюджетных ассигнований, предусматриваемых в бюджете города на финансовое обеспечение расходных обязательств - 360 539,3 тыс. руб. (2020 год - 118 497,2 тыс. руб.), уровень софинансирования 94%.</t>
    </r>
    <r>
      <rPr>
        <sz val="14"/>
        <color indexed="36"/>
        <rFont val="Times New Roman"/>
        <family val="1"/>
        <charset val="204"/>
      </rPr>
      <t xml:space="preserve"> </t>
    </r>
    <r>
      <rPr>
        <sz val="14"/>
        <color indexed="8"/>
        <rFont val="Times New Roman"/>
        <family val="1"/>
        <charset val="204"/>
      </rPr>
      <t>В 2020 году благоустроены (модернизированы) 25 территорий города, в том числе одна общественная и 24 дворовые по следующим адресам: сквер в квартале 408 (ул. Институтская - ул. Дьяченко); ул. Строителей 79/1, 79/3; ул. Калинина 142, 142/2; ул. Институтская 3/3, 13/1; ул. 50 лет Октября 150; ул. Пионерская, 151, 153; ул. Амурская 34, 165, 167; ул. Шевченко 17; ул. Кантемирова 7, 9, 11, 11/1; ул. Ленина 72; ул. Дьяченко 6, 6А, 7, 9; ул. Лазо 58; ул. Зейская 49</t>
    </r>
  </si>
  <si>
    <r>
      <t xml:space="preserve">Создание новых мест в общеобразовательных организациях, </t>
    </r>
    <r>
      <rPr>
        <b/>
        <sz val="14"/>
        <color indexed="8"/>
        <rFont val="Times New Roman"/>
        <family val="1"/>
        <charset val="204"/>
      </rPr>
      <t>всего</t>
    </r>
  </si>
  <si>
    <r>
      <rPr>
        <b/>
        <u/>
        <sz val="14"/>
        <color indexed="8"/>
        <rFont val="Times New Roman"/>
        <family val="1"/>
        <charset val="204"/>
      </rPr>
      <t>Освоение средств ОБ составляет 39%.</t>
    </r>
    <r>
      <rPr>
        <sz val="14"/>
        <color indexed="8"/>
        <rFont val="Times New Roman"/>
        <family val="1"/>
        <charset val="204"/>
      </rPr>
      <t xml:space="preserve"> 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22.01.2020 № 10701000-1-2020-007 (на 2021-2022 годы) о предоставлении в 2020-2022 годах субсидии на софинансирование расходных обязательств, возникающих при реализации мероприятий по содействию создания (исходя из прогнозируемой потребности) в Амурской области новых мест в общеобразовательных организациях, на общую сумму 1 670 725,0 тыс. руб. (в том числе: 2020 год - 495 301,8 тыс. руб., 2021 год - ‪577 153,9 тыс. руб., 2022 год - ‪598 269,3 тыс. руб.) от общего объема бюджетных ассигнований, предусматриваемых в бюджете города на финансовое обеспечение расходных обязательств – 1 777 367,0 тыс. руб. (в том числе: 2020 год - </t>
    </r>
    <r>
      <rPr>
        <b/>
        <sz val="14"/>
        <color indexed="8"/>
        <rFont val="Times New Roman"/>
        <family val="1"/>
        <charset val="204"/>
      </rPr>
      <t>526 916,8</t>
    </r>
    <r>
      <rPr>
        <sz val="14"/>
        <color indexed="8"/>
        <rFont val="Times New Roman"/>
        <family val="1"/>
        <charset val="204"/>
      </rPr>
      <t xml:space="preserve"> </t>
    </r>
    <r>
      <rPr>
        <b/>
        <sz val="14"/>
        <color indexed="8"/>
        <rFont val="Times New Roman"/>
        <family val="1"/>
        <charset val="204"/>
      </rPr>
      <t>тыс .руб</t>
    </r>
    <r>
      <rPr>
        <sz val="14"/>
        <color indexed="8"/>
        <rFont val="Times New Roman"/>
        <family val="1"/>
        <charset val="204"/>
      </rPr>
      <t>., 2021 год - 613 993,5 тыс. руб., 2022 год - ‪636 456,7 тыс.руб.), уровень софинансирования 94%. Планируемый к достижению до 31.12.2022 результат: создание 1500 мест. Предусмотрено строительство объекта «Школа на 1500 мест в квартале 406 г. Благовещенск, Амурская область». МУ «ГУКС» заключены: 1)договор от 28.12.2019 № 252/2019 на сумму 263,8 тыс. руб. с  АО «Строительная компания № 1» на выполнение подготовительных работ (вырубка деревьев и кустарника, демонтаж ограждения из железо-бетонных панелей) на объекте. Окончание выполнения работ по договору - 31.05.2020 (исполнен); 2)муниципальный контракт от 10.03.2020 № 0037/2020 на сумму 1 370 194,3 тыс. руб. с  АО «Строительная компания № 1» на выполнение работ по  строительству объекта. Окончание выполнения работ по муниципальному контракту – не позднее 15.08.2022. Техническая готовность объекта - 15%. Остаток неосвоенных средств обусловлен отставанием от графика производства работ в связи с недостатком квалифицированной иностранной рабочей силы из-за временного ограничения въезда в РФ иностранных граждан, введенного распоряжением Правительства РФ от 16.03.2020 №635-р «О временном ограничении въезда в РФ иностранных граждан и лиц без гражданства и временном приостановлении оформления и выдачи виз и приглашений» в целях обеспечения безопасности государства, защиты здоровья населения и нераспространения новой коронавирусной инфекции на территории РФ.; 3)муниципальный контракт от 12.05.2020 №27/2020 на сумму 7,0 тыс. руб. с ООО  «МЕРИДИАН» на изготовление актов обследования на объекте, срок выполнения работ: в течение 15 рабочих дней с даты заключения контракта (исполнен).</t>
    </r>
  </si>
  <si>
    <r>
      <rPr>
        <b/>
        <u/>
        <sz val="14"/>
        <rFont val="Times New Roman"/>
        <family val="1"/>
        <charset val="204"/>
      </rPr>
      <t xml:space="preserve">Освоение средств ОБ составляет 100 %. </t>
    </r>
    <r>
      <rPr>
        <sz val="14"/>
        <rFont val="Times New Roman"/>
        <family val="1"/>
        <charset val="204"/>
      </rPr>
      <t xml:space="preserve">Средства направлены на приобретение канцелярских товаров для работника МУ "БГАЖЦ", осуществляющего мероприятия по постановке на учет и учет граждан, имеющих право на получение жилищных субсидий на приобретение или строительство жилых помещений в связи с выездом из районов Крайнего Севера и приравненных к ним местностей. </t>
    </r>
  </si>
  <si>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t>
  </si>
  <si>
    <r>
      <rPr>
        <b/>
        <u/>
        <sz val="14"/>
        <rFont val="Times New Roman"/>
        <family val="1"/>
        <charset val="204"/>
      </rPr>
      <t xml:space="preserve">Освоение средств ОБ составляет 84%. </t>
    </r>
    <r>
      <rPr>
        <sz val="14"/>
        <rFont val="Times New Roman"/>
        <family val="1"/>
        <charset val="204"/>
      </rPr>
      <t xml:space="preserve"> В 2020 году за счет средств областного бюджета проведен капитальный ремонт 3 жилых помещений. В соответствии с разработанной сметной документацией на проведение ремонтных работ расходы составили 506,4 тыс. руб. </t>
    </r>
  </si>
  <si>
    <r>
      <rPr>
        <b/>
        <u/>
        <sz val="14"/>
        <rFont val="Times New Roman"/>
        <family val="1"/>
        <charset val="204"/>
      </rPr>
      <t xml:space="preserve">Освоение средств ОБ составляет 100%. </t>
    </r>
    <r>
      <rPr>
        <sz val="14"/>
        <rFont val="Times New Roman"/>
        <family val="1"/>
        <charset val="204"/>
      </rPr>
      <t xml:space="preserve"> Между администрацией города Благовещенска и министерством социальной защиты населения Амурской области заключено соглашение от 28.01.2019 №1 (доп.соглашения) о предоставлении в 2020 году субвенции из областного бюджета бюджету муниципального образования города Благовещенска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2020 году приобретены и оплачены 2 квартиры на общую сумму 3 792,9 тыс. руб.; из областного бюджета в бюджет города в качестве возмещения затрат перечислены средства в сумме 130 85,7 тыс. руб. за предоставленные 7 квартир из муниципального жилищного фонда. </t>
    </r>
  </si>
  <si>
    <r>
      <rPr>
        <b/>
        <u/>
        <sz val="14"/>
        <rFont val="Times New Roman"/>
        <family val="1"/>
        <charset val="204"/>
      </rPr>
      <t xml:space="preserve">Освоение средств ОБ составляет 100%. </t>
    </r>
    <r>
      <rPr>
        <sz val="14"/>
        <rFont val="Times New Roman"/>
        <family val="1"/>
        <charset val="204"/>
      </rPr>
      <t>Предоставлена субсидия МКП "ГСТК" (подразделению по содержанию средств регулирования и элементов безопасности дорожного движения) на обслуживание 170 светофорных объектов.</t>
    </r>
  </si>
  <si>
    <r>
      <rPr>
        <b/>
        <u/>
        <sz val="14"/>
        <rFont val="Times New Roman"/>
        <family val="1"/>
        <charset val="204"/>
      </rPr>
      <t>Освоение средств ОБ составляет 100%.</t>
    </r>
    <r>
      <rPr>
        <sz val="14"/>
        <rFont val="Times New Roman"/>
        <family val="1"/>
        <charset val="204"/>
      </rPr>
      <t xml:space="preserve">  Предоставлена субсидия МКП «ГСТК» (подразделению по ремонту и содержанию дорог). Протяженность улично-дорожной сети, подлежащая механизированной уборке в соответствии с нормативными требованиями составляет 236,5 км. </t>
    </r>
  </si>
  <si>
    <r>
      <rPr>
        <b/>
        <u/>
        <sz val="14"/>
        <rFont val="Times New Roman"/>
        <family val="1"/>
        <charset val="204"/>
      </rPr>
      <t>Освоение средств ОБ составляет 102,6%</t>
    </r>
    <r>
      <rPr>
        <b/>
        <sz val="14"/>
        <rFont val="Times New Roman"/>
        <family val="1"/>
        <charset val="204"/>
      </rPr>
      <t xml:space="preserve"> </t>
    </r>
    <r>
      <rPr>
        <sz val="14"/>
        <rFont val="Times New Roman"/>
        <family val="1"/>
        <charset val="204"/>
      </rPr>
      <t xml:space="preserve">(с учетом выполненных работ на сумму 89 233,8 тыс. руб., проавансированных в 2019 году, не принятых работ на сумму 2 301,2 тыс. руб. по м/к от 21.04.2020 № 0102/2020 с ООО «Рост Жилищного Сервиса» и аванса на сумму 69 830,6 тыс. руб. по м/к от 15.12.2020 № 0434/2020 с АО «Асфальт», планируемому к реализации в 2021 году). 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«БКАД» заключено соглашение от 11.04.2019 № 10701000-1-2019-005 (в ред. доп.согл. от 23.12.2020 № 10701000-1-2019-005/5) о предоставлении в 2019-2021 годах иного межбюджетного трансферта, имеющего целевое назначение, на сумму 1 603 438,5 тыс. руб., в том числе: 2019 год - ‪403 667,0 тыс.руб., 2020 год - ‪824 533,8 тыс. руб., 2021 год - 375 237,7 тыс.руб. (уровень софинансирования 100%). В 2020 году выполнены работы по: ремонту ул. Воронкова (от ул. Тепличная до Новотроицкого шоссе), ул. Калинина (от ул. Краснофлотская до ул. Тенистая и от ул. Институтская до ул. Воронкова), ул. Зеленая (от ул. Трудовая до ул. Театральная), автомобильной дороги по ул. Театральная от ул. Школьная до п. Моховая падь; капитальному ремонту путепровода через ул. Загородная - ул. Северная; модернизации сетей наружного освещения по ул. Воронкова (от ул.Тепличная до Новотроицкого шоссе) и по ул. Калинина (от ул. Краснофлотская до ул. Тенистая); устройству слоев износа по ул. Чайковского (от моста через р.Чигиринка до ж/д переезда) и по ул. Студенческая (от путепровода по ул. Загородная до Игнатьевского шоссе). 
</t>
    </r>
  </si>
  <si>
    <r>
      <rPr>
        <b/>
        <u/>
        <sz val="14"/>
        <rFont val="Times New Roman"/>
        <family val="1"/>
        <charset val="204"/>
      </rPr>
      <t>Освоение средств ОБ составляет 100%</t>
    </r>
    <r>
      <rPr>
        <sz val="14"/>
        <rFont val="Times New Roman"/>
        <family val="1"/>
        <charset val="204"/>
      </rPr>
      <t>. В рамках национального проекта «Безопасные и качественные автомобильные дороги» в соответствии с дополнительным финансированием в размере 157 758,0 тыс. руб., предусмотренным постановлением Правительства Амурской  области от 25.08.2020 № 566, выполнены работы по ремонту автомобильной дороги по ул. Театральная от ул. Школьная до п. Моховая падь. Плановый объем финансирования средств городского бюджета не использован ввиду сложившейся экономии.</t>
    </r>
  </si>
  <si>
    <r>
      <rPr>
        <b/>
        <u/>
        <sz val="14"/>
        <rFont val="Times New Roman"/>
        <family val="1"/>
        <charset val="204"/>
      </rPr>
      <t>Освоение средств ОБ составляет 100%</t>
    </r>
    <r>
      <rPr>
        <sz val="14"/>
        <rFont val="Times New Roman"/>
        <family val="1"/>
        <charset val="204"/>
      </rPr>
      <t>. Осуществлена поставка автобусов в количестве 5 шт.</t>
    </r>
  </si>
  <si>
    <r>
      <rPr>
        <b/>
        <u/>
        <sz val="14"/>
        <rFont val="Times New Roman"/>
        <family val="1"/>
        <charset val="204"/>
      </rPr>
      <t>Освоение средств ОБ составляет 6 %.</t>
    </r>
    <r>
      <rPr>
        <sz val="14"/>
        <rFont val="Times New Roman"/>
        <family val="1"/>
        <charset val="204"/>
      </rPr>
      <t xml:space="preserve"> Между администрацией города Благовещенска и министерством жилищно-коммунального хозяйства Амурской области заключено соглашение от 10.04.2020 № 01-39/3354 о предоставлении субсидии на софинансирование мероприятий, направленных на модернизацию коммунальной инфраструктуры. Выполнены работы: 1) строительство сетей водоснабжения для подключения жилых объектов в районе железнодорожного вокзала к сетям централизованного водоснабжения; 2) строительство инженерных сетей к ФОК в 408 квартале. Мероприятие по строительству тепловой сети к трансграничной канатно-подвесной дороги через р. Амур между городами Благовещенск (РФ) и  Хейхэ (КНР) планируется осуществить в 2021 году.</t>
    </r>
  </si>
  <si>
    <r>
      <rPr>
        <b/>
        <u/>
        <sz val="14"/>
        <rFont val="Times New Roman"/>
        <family val="1"/>
        <charset val="204"/>
      </rPr>
      <t>Освоение средств ОБ составляет 90,7%.</t>
    </r>
    <r>
      <rPr>
        <sz val="14"/>
        <rFont val="Times New Roman"/>
        <family val="1"/>
        <charset val="204"/>
      </rPr>
      <t xml:space="preserve"> Финансирование осуществляется за счет средств областного бюджета в рамках Закона Амурской области от 24.12.2012 № 131-ОЗ. В соответствии с постановлением администрации города Благовещенска от 24,04,2013 № 1980 управлением ЖКХ города Благовещенска заключен договор на предоставление субсидии по компенсации выпадающих доходов теплоснабжающих организаций, в связи с установлением льготных тарифов на тепловую энергию (мощность) для населения города Благовещенска с ООО "Амурские коммунальные системы". В 2020 году произведена выплата субсидии по заявкам поданным ООО "АКС" за период январь-декабрь 2020 года.</t>
    </r>
  </si>
  <si>
    <r>
      <t xml:space="preserve">Освоение средств ОБ составляет 100%. </t>
    </r>
    <r>
      <rPr>
        <sz val="14"/>
        <rFont val="Times New Roman"/>
        <family val="1"/>
        <charset val="204"/>
      </rPr>
      <t xml:space="preserve">Предоставлена субсидия МП "Банно-прачечные услуги". В отделениях бань услуги населению города оказаны по льготному тарифу в количестве 65,95 тыс.чел./помывок. </t>
    </r>
  </si>
  <si>
    <r>
      <rPr>
        <b/>
        <u/>
        <sz val="14"/>
        <rFont val="Times New Roman"/>
        <family val="1"/>
        <charset val="204"/>
      </rPr>
      <t>Освоение средств ОБ составляет 100%.</t>
    </r>
    <r>
      <rPr>
        <sz val="14"/>
        <rFont val="Times New Roman"/>
        <family val="1"/>
        <charset val="204"/>
      </rPr>
      <t xml:space="preserve">  Предоставлены субсидии юридическим лицам (ООО "БУК", ООО «Восток») на возмещение недополученных доходов, в связи с предоставлением населению жилищных услуг по утвержденным администрацией тарифам, не обеспечивающим возмещение экономически обоснованных затрат. Площадь неблагоустроенного жилищного фонда обслуживаемая по льготному тарифу составила 40,9 тыс. кв.м. </t>
    </r>
  </si>
  <si>
    <r>
      <rPr>
        <b/>
        <u/>
        <sz val="14"/>
        <rFont val="Times New Roman"/>
        <family val="1"/>
        <charset val="204"/>
      </rPr>
      <t>Освоение средств ОБ  составляет 99,3%.</t>
    </r>
    <r>
      <rPr>
        <b/>
        <sz val="14"/>
        <rFont val="Times New Roman"/>
        <family val="1"/>
        <charset val="204"/>
      </rPr>
      <t xml:space="preserve"> </t>
    </r>
    <r>
      <rPr>
        <sz val="14"/>
        <rFont val="Times New Roman"/>
        <family val="1"/>
        <charset val="204"/>
      </rPr>
      <t>В 2020 году осуществлено оборудование 164 контейнерных площадок</t>
    </r>
  </si>
  <si>
    <r>
      <t xml:space="preserve">Освоение средств ОБ составляет 100%. </t>
    </r>
    <r>
      <rPr>
        <sz val="14"/>
        <rFont val="Times New Roman"/>
        <family val="1"/>
        <charset val="204"/>
      </rPr>
      <t xml:space="preserve">Предоставлена субсидия МКП "ГСТК" (подразделению по эксплуатации и содержанию сетей наружного освещения и пассажирского транспорта) на содержание 14 443 светильников наружного освещения и содержание (техническое обслуживание) муниципальных сетей наружного освещения (284,6 км.). </t>
    </r>
  </si>
  <si>
    <r>
      <rPr>
        <b/>
        <u/>
        <sz val="14"/>
        <rFont val="Times New Roman"/>
        <family val="1"/>
        <charset val="204"/>
      </rPr>
      <t>Освоение средств ОБ составляет 100%.</t>
    </r>
    <r>
      <rPr>
        <sz val="14"/>
        <rFont val="Times New Roman"/>
        <family val="1"/>
        <charset val="204"/>
      </rPr>
      <t xml:space="preserve">  Предоставлена субсидия  МКП "ГСТК" (подразделению санитарной очистки и озеленению). Площадь обслуживаемой зеленой зоны в местах общего пользования 197 тыс.кв.м. </t>
    </r>
  </si>
  <si>
    <r>
      <rPr>
        <b/>
        <u/>
        <sz val="14"/>
        <rFont val="Times New Roman"/>
        <family val="1"/>
        <charset val="204"/>
      </rPr>
      <t>Освоение средств ОБ составляет 100%.</t>
    </r>
    <r>
      <rPr>
        <sz val="14"/>
        <rFont val="Times New Roman"/>
        <family val="1"/>
        <charset val="204"/>
      </rPr>
      <t xml:space="preserve"> Предоставлена субсидия МКП "ГСТК" (подразделению санитарной очистки и озеленению). Ликвидировано несанкционированных свалок в объеме 1454,9 тонн.</t>
    </r>
  </si>
  <si>
    <r>
      <rPr>
        <b/>
        <u/>
        <sz val="14"/>
        <rFont val="Times New Roman"/>
        <family val="1"/>
        <charset val="204"/>
      </rPr>
      <t>Освоение средств ОБ составляет 95,8%.</t>
    </r>
    <r>
      <rPr>
        <b/>
        <sz val="14"/>
        <rFont val="Times New Roman"/>
        <family val="1"/>
        <charset val="204"/>
      </rPr>
      <t xml:space="preserve"> </t>
    </r>
    <r>
      <rPr>
        <sz val="14"/>
        <rFont val="Times New Roman"/>
        <family val="1"/>
        <charset val="204"/>
      </rPr>
      <t xml:space="preserve">Между администрацией города Благовещенска и министерством жилищно-коммунального хозяйства Амурской области заключено соглашение от 18.05.2020 № 01-39-3432 (доп.согл от 09.10.2020 № 4) о предоставлении в 2020 году субсидии на поддержку административного центра Амурской области в размере 213 866,1 тыс.руб. </t>
    </r>
    <r>
      <rPr>
        <i/>
        <sz val="14"/>
        <rFont val="Times New Roman"/>
        <family val="1"/>
        <charset val="204"/>
      </rPr>
      <t xml:space="preserve">(уровень софинансирования </t>
    </r>
    <r>
      <rPr>
        <b/>
        <i/>
        <sz val="14"/>
        <rFont val="Times New Roman"/>
        <family val="1"/>
        <charset val="204"/>
      </rPr>
      <t>94%</t>
    </r>
    <r>
      <rPr>
        <i/>
        <sz val="14"/>
        <rFont val="Times New Roman"/>
        <family val="1"/>
        <charset val="204"/>
      </rPr>
      <t>)</t>
    </r>
    <r>
      <rPr>
        <sz val="14"/>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- 227 517,1 тыс. руб.Выполнено работы по благоустройству 85 дворовых территорий, 20 общественных территориях (парк Дружбы, 408 квартал, волейбольная площадка в районе Городского парка, сквер Кузнецова, сквер в районе судостроительного завода, благоустройство набережной р. Амур между ул. Шевченко и ул. Пионерская, выполнение работ по оформлению и оборудованию территорий общего пользования города Благовещенска декоративными светодиодными конструкциями). </t>
    </r>
  </si>
  <si>
    <r>
      <t xml:space="preserve">Капитальные вложения в объекты муниципальной собственности (Берегоукрепление и реконструкция набережной р.Амур, г. Благовещенск (4-й этап строительства: 1 пусковой комплекс, 2 пусковой комплекс, 3 пусковой комплекс (участок № 10)), завершение строительства 2 очереди 1 пускового комплекса участка № 5, 2 пускового комплекса участка № 5 и участка № 6 в составе 3-го этапа строительства объекта), </t>
    </r>
    <r>
      <rPr>
        <b/>
        <sz val="14"/>
        <rFont val="Times New Roman"/>
        <family val="1"/>
        <charset val="204"/>
      </rPr>
      <t>всего</t>
    </r>
  </si>
  <si>
    <r>
      <rPr>
        <b/>
        <u/>
        <sz val="14"/>
        <rFont val="Times New Roman"/>
        <family val="1"/>
        <charset val="204"/>
      </rPr>
      <t>Освоение средств ОБ составляет 83,1%.</t>
    </r>
    <r>
      <rPr>
        <sz val="14"/>
        <rFont val="Times New Roman"/>
        <family val="1"/>
        <charset val="204"/>
      </rPr>
      <t xml:space="preserve"> Осуществлено приобретение театральных кресел  в ДК с.Садовое</t>
    </r>
  </si>
  <si>
    <r>
      <rPr>
        <b/>
        <u/>
        <sz val="14"/>
        <rFont val="Times New Roman"/>
        <family val="1"/>
        <charset val="204"/>
      </rPr>
      <t>Освоение средств ОБ составляет 100%.</t>
    </r>
    <r>
      <rPr>
        <sz val="14"/>
        <rFont val="Times New Roman"/>
        <family val="1"/>
        <charset val="204"/>
      </rPr>
      <t xml:space="preserve"> Подготовка и проведение мероприятий, посвященных 75-летию Победы в Великой Отечественной Войне 1941-1945 годов</t>
    </r>
  </si>
  <si>
    <r>
      <rPr>
        <b/>
        <u/>
        <sz val="14"/>
        <rFont val="Times New Roman"/>
        <family val="1"/>
        <charset val="204"/>
      </rPr>
      <t>Освоение средств ОБ составляет 92,9%.</t>
    </r>
    <r>
      <rPr>
        <sz val="14"/>
        <rFont val="Times New Roman"/>
        <family val="1"/>
        <charset val="204"/>
      </rPr>
      <t xml:space="preserve"> По состоянию на 31.12.2020 осуществлена выплата компенсации 12 062 родителям (законным представителям). </t>
    </r>
  </si>
  <si>
    <r>
      <rPr>
        <b/>
        <u/>
        <sz val="14"/>
        <rFont val="Times New Roman"/>
        <family val="1"/>
        <charset val="204"/>
      </rPr>
      <t>Освоение средств ОБ составляет 99,6%.</t>
    </r>
    <r>
      <rPr>
        <b/>
        <sz val="14"/>
        <rFont val="Times New Roman"/>
        <family val="1"/>
        <charset val="204"/>
      </rPr>
      <t xml:space="preserve"> </t>
    </r>
    <r>
      <rPr>
        <sz val="14"/>
        <rFont val="Times New Roman"/>
        <family val="1"/>
        <charset val="204"/>
      </rPr>
      <t xml:space="preserve">Осуществлена выплата заработной платы (с учетом выплат на оплату труда) работникам общеобразовательных учреждений, оплата интернет  услуг. </t>
    </r>
  </si>
  <si>
    <r>
      <t>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в</t>
    </r>
    <r>
      <rPr>
        <b/>
        <sz val="14"/>
        <rFont val="Times New Roman"/>
        <family val="1"/>
        <charset val="204"/>
      </rPr>
      <t>сего</t>
    </r>
  </si>
  <si>
    <r>
      <rPr>
        <b/>
        <u/>
        <sz val="14"/>
        <rFont val="Times New Roman"/>
        <family val="1"/>
        <charset val="204"/>
      </rPr>
      <t>Освоение средств ОБ составляет 90,5%.</t>
    </r>
    <r>
      <rPr>
        <sz val="14"/>
        <rFont val="Times New Roman"/>
        <family val="1"/>
        <charset val="204"/>
      </rPr>
      <t xml:space="preserve"> Предоставлено бесплатное питание 12 480 обучающимся начальных классов.</t>
    </r>
  </si>
  <si>
    <t xml:space="preserve">Освоение средств ОБ составляет 100%. Между администрацией города Благовещенска и министерством образования и науки Амурской области заключено соглашение от 25.03.2020 № 13/АГ о предоставлении в 2020 году субсидии из областного бюджета на софинансирование расходных обязательств на мероприятия по противопожарной и антитеррористической защищенности  муниципальныхобразовательных организаций, в размере 33 329,6 тыс. руб. (уровень софинансирования, 94 %) от общего объема бюджетных ассигнований, предусматриваемых в бюджете города - 35 457,0 тыс. руб.  На условиях софинансирования осуществлены выплаты на проведение мероприятий: по ограждению периметра объектов - 26 824,8 тыс. руб. (12 объектов), монтажу пожарной сигнализации, установке видеонаблюдения - 8 632,2 тыс. руб. (уч.-8). </t>
  </si>
  <si>
    <r>
      <t xml:space="preserve">Финансовое обеспечение </t>
    </r>
    <r>
      <rPr>
        <b/>
        <sz val="14"/>
        <rFont val="Times New Roman"/>
        <family val="1"/>
        <charset val="204"/>
      </rPr>
      <t>государственных полномочий</t>
    </r>
    <r>
      <rPr>
        <sz val="14"/>
        <rFont val="Times New Roman"/>
        <family val="1"/>
        <charset val="204"/>
      </rPr>
      <t xml:space="preserve"> по организации и осуществлению деятельности по опеке и попечительству в отношении несовершеннолетних лиц, </t>
    </r>
    <r>
      <rPr>
        <b/>
        <sz val="14"/>
        <rFont val="Times New Roman"/>
        <family val="1"/>
        <charset val="204"/>
      </rPr>
      <t>всего</t>
    </r>
  </si>
  <si>
    <r>
      <t>Освоение средств ОБ составляет 95,4%.</t>
    </r>
    <r>
      <rPr>
        <sz val="14"/>
        <rFont val="Times New Roman"/>
        <family val="1"/>
        <charset val="204"/>
      </rPr>
      <t xml:space="preserve">  Выплачена заработная плата (с учетом выплат на оплату труда) работникам осуществляющим деятельность по опеке и попечительству.</t>
    </r>
  </si>
  <si>
    <r>
      <rPr>
        <b/>
        <u/>
        <sz val="14"/>
        <rFont val="Times New Roman"/>
        <family val="1"/>
        <charset val="204"/>
      </rPr>
      <t xml:space="preserve">Освоение средств ОБ составляет 99,9%. </t>
    </r>
    <r>
      <rPr>
        <sz val="14"/>
        <rFont val="Times New Roman"/>
        <family val="1"/>
        <charset val="204"/>
      </rPr>
      <t>Между администрацией города Благовещенска и министерством экономического развития и внешних связей Амурской области заключено соглашение от 29.04.2020 № 1 о предоставлении из областного бюджета в рамках подпрограммы «Развитие субъектов малого и среднего предпринимательства на территории Амурской области» государственной программы «Экономическое развитие и инновационная экономика Амурской области» в 2020-2022 годах субсидии на поддержку и развитие субъектов малого и среднего предпринимательства, включая крестьянские (фермерские) хозяйства на сумму 109 345,0 тыс. руб. (в том числе: в 2020 году - 85 871,2 тыс. руб., в 2021 году - 11 736,9 тыс. руб., в 2022 году - 11 736,9 тыс. руб.) от общего объема бюджетных ассигнований 116 324,5 тыс. руб. (в том числе: в 2020 году - 91 352,3 тыс. руб., в 2021 году - 12 486,1 тыс. руб., в 2022 году - 12 486,1 тыс. руб.), уровень софинансирования 94%. Общее количество субъектов малого и среднего предпринимательства, получивших гранты в форме субсидий, субсидии на поддержку и развитие предпринимательства в 2020 году составило - 382 ед.</t>
    </r>
  </si>
  <si>
    <r>
      <rPr>
        <b/>
        <u/>
        <sz val="14"/>
        <rFont val="Times New Roman"/>
        <family val="1"/>
        <charset val="204"/>
      </rPr>
      <t>Освоение средств ОБ составляет 99,9%</t>
    </r>
    <r>
      <rPr>
        <sz val="14"/>
        <rFont val="Times New Roman"/>
        <family val="1"/>
        <charset val="204"/>
      </rPr>
      <t>.  В 2020 году предоставлены единовременные денежные выплаты по передаче 76 детей на воспитание в семьи.</t>
    </r>
  </si>
  <si>
    <r>
      <rPr>
        <b/>
        <u/>
        <sz val="14"/>
        <rFont val="Times New Roman"/>
        <family val="1"/>
        <charset val="204"/>
      </rPr>
      <t>Освоение средств ОБ составляет 99,5%</t>
    </r>
    <r>
      <rPr>
        <sz val="14"/>
        <rFont val="Times New Roman"/>
        <family val="1"/>
        <charset val="204"/>
      </rPr>
      <t>. В 2020 году осуществлена выплата денежных средств на 434 опекаемых ребёнка, 66 приемным родителям.</t>
    </r>
  </si>
  <si>
    <r>
      <rPr>
        <b/>
        <u/>
        <sz val="14"/>
        <rFont val="Times New Roman"/>
        <family val="1"/>
        <charset val="204"/>
      </rPr>
      <t>Освоение средств ОБ составляет 67,8%.</t>
    </r>
    <r>
      <rPr>
        <sz val="14"/>
        <rFont val="Times New Roman"/>
        <family val="1"/>
        <charset val="204"/>
      </rPr>
      <t xml:space="preserve"> По состоянию на 01.11.2020 предоставлены дополнительные гарантии 6 детям, достигшим 18 лет, но продолжающим обучение в общеобразовательных организациях.</t>
    </r>
  </si>
  <si>
    <r>
      <rPr>
        <b/>
        <u/>
        <sz val="14"/>
        <rFont val="Times New Roman"/>
        <family val="1"/>
        <charset val="204"/>
      </rPr>
      <t xml:space="preserve">Освоение средств ОБ составляет 17,1%. </t>
    </r>
    <r>
      <rPr>
        <sz val="14"/>
        <rFont val="Times New Roman"/>
        <family val="1"/>
        <charset val="204"/>
      </rPr>
      <t xml:space="preserve"> Между администрацией города Благовещенска и министерством образования Амурской области заключено соглашение от 27.07.2020 № 1/с о предоставлении субсидии из областного бюджета бюджету города Благовещенска на софинансирование мероприятий по созданию условий для осуществления присмотра и ухода за детьми в возрасте от 1,5 до 3 лет на сумму 9 400,0 тыс.руб. (уровень софинансирования 94%). В соотвесттвии с поставнолением администрации города Благовещенска от 26.11.2020 № 4145 в 2020 году выдано 82 сертификата на детей в возрасте от 1,5 до 3 лет, посещающих частные детские сады. Причина неосвоение средств - нежелание предпринимателей участвовать в отборе по предоставлению гранта и отчитываться за полученные средства.</t>
    </r>
  </si>
  <si>
    <r>
      <t xml:space="preserve">Создание условий для осуществления присмотра и ухода за детьми в возрасте от 1,5 до 3 лет (субсидия негосударственным организациям, осуществляющим образовательную деятельность, и индивидуальным предпринимателям, осуществляющим образовательную деятельность по образовательным программам дошкольного образования), </t>
    </r>
    <r>
      <rPr>
        <b/>
        <sz val="14"/>
        <rFont val="Times New Roman"/>
        <family val="1"/>
        <charset val="204"/>
      </rPr>
      <t>всего</t>
    </r>
  </si>
  <si>
    <r>
      <rPr>
        <b/>
        <u/>
        <sz val="14"/>
        <rFont val="Times New Roman"/>
        <family val="1"/>
        <charset val="204"/>
      </rPr>
      <t>Освоение средств ОБ составляет 99,7%.</t>
    </r>
    <r>
      <rPr>
        <sz val="14"/>
        <rFont val="Times New Roman"/>
        <family val="1"/>
        <charset val="204"/>
      </rPr>
      <t xml:space="preserve"> Между администрацией города Благовещенска и министерством образования и науки Амурской области заключено соглашение от 14.02.2020 №1/МРСДО о предоставлении в 2020 году субсидии на софинансирование расходных обязательств, возникающих при реализации мероприятий по модернизации региональных систем дошкольного образования (уровень софинансирования 94%). В рамках данного мероприятия произведена в полном объеме замена оконных блоков в МАДОУ " Детский сад № 5", ремонт кровли в МАДОУ " ДС № 32", ремонт здания МАДОУ " ДС № 28 ", ремонт веранд, фасада МАДОУ " ДС № 35", монтаж охранной сигнализации МАДОУ "ДС № 55", работы по капитальному ремонту МАОУ " Прогимназия".</t>
    </r>
  </si>
  <si>
    <r>
      <rPr>
        <b/>
        <u/>
        <sz val="14"/>
        <rFont val="Times New Roman"/>
        <family val="1"/>
        <charset val="204"/>
      </rPr>
      <t>Освоение средств ОБ составляет 91,4%.</t>
    </r>
    <r>
      <rPr>
        <b/>
        <sz val="14"/>
        <rFont val="Times New Roman"/>
        <family val="1"/>
        <charset val="204"/>
      </rPr>
      <t xml:space="preserve"> </t>
    </r>
    <r>
      <rPr>
        <sz val="14"/>
        <rFont val="Times New Roman"/>
        <family val="1"/>
        <charset val="204"/>
      </rPr>
      <t xml:space="preserve"> </t>
    </r>
  </si>
  <si>
    <t>Капитальные вложения в объекты муниципальной собственности (Берегоукрепление и реконструкция набережной р. Амур, г. Благовещенск (1 очередь 1 пускового комплекса участка № 5 в составе 3-го этапа строительства объекта))</t>
  </si>
  <si>
    <r>
      <rPr>
        <b/>
        <u/>
        <sz val="14"/>
        <rFont val="Times New Roman"/>
        <family val="1"/>
        <charset val="204"/>
      </rPr>
      <t>Освоение средств ОБ составляет 83,6%.</t>
    </r>
    <r>
      <rPr>
        <b/>
        <sz val="14"/>
        <rFont val="Times New Roman"/>
        <family val="1"/>
        <charset val="204"/>
      </rPr>
      <t xml:space="preserve"> </t>
    </r>
    <r>
      <rPr>
        <sz val="14"/>
        <rFont val="Times New Roman"/>
        <family val="1"/>
        <charset val="204"/>
      </rPr>
      <t xml:space="preserve">Между администрацией города Благовещенска и министерством строительства и архитектуры Амурской области заключено соглашение от 10.10.2019 № 2 (доп. соглашение от 02.10.2020 № 2) о предоставлении в 2020-2022 годах из областного бюджета субсидии бюджету города Благовещенска на софинансирование капитальных вложений в объекты муниципальной собственности в размере 1 222 000,0 тыс. руб. (в т.ч. 2020 год - 752 000,0 тыс. руб., 2021 год - 282 000,0 тыс. руб., 2022 год - 188 000,0 тыс. руб.) от общего объема бюджетных ассигнований, предусматриваемых в бюджете города Благовещенска 1 300 000,0 тыс. руб. (в т.ч. 2020 год - 800 000,0 тыс. руб., 2021 год - 300 000,0 тыс. руб., 2022 год - 200 000,0 тыс. руб.). Уровень софинансирования – 94 %. Ввод объекта в эксплуатацию - в 2023 году </t>
    </r>
  </si>
  <si>
    <t xml:space="preserve">Подпрограмма «Улучшение жилищных условий отдельных категорий граждан, проживающих на территории города Благовещенска»                                                                                                                                                                      </t>
  </si>
  <si>
    <t>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 всего</t>
  </si>
  <si>
    <t>Освоение средств ОБ составляет 95,7 %. Плановый объем финансирования в размере 10 400,0 тыс. руб. предусмотрен на 26 единовременных денежных выплат для улучшения жилищных условий, приобретения земельного участка для ИЖС. В течение 2020 года земельным управлением выдано 29 сертификатов на получение ЕДВ взамен бесплатного предоставления земельного участка для ИЖС, из них, 3 сертификата не реализовано. Для получения ЕДВ в МУ «БГАЖЦ» на рассмотрение представлено 26 пакетов документов, из них по 25 земельным сертификатам произведены выплаты на общую сумму 9 954,6 тыс. руб. Остаток неиспользованных средств образовался ввиду отсутствия заявления от граждан на выплату по 1 сертификату.</t>
  </si>
  <si>
    <r>
      <rPr>
        <b/>
        <i/>
        <sz val="14"/>
        <rFont val="Times New Roman"/>
        <family val="1"/>
        <charset val="204"/>
      </rPr>
      <t>областной бюджет</t>
    </r>
  </si>
  <si>
    <r>
      <t xml:space="preserve">Освоение средств ОБ составляет 68,2%. Между администрацией города Благовещенска и министерством транспорта и дорожного хозяйства Амурской области заключено соглашение </t>
    </r>
    <r>
      <rPr>
        <sz val="14"/>
        <rFont val="Times New Roman"/>
        <family val="1"/>
        <charset val="204"/>
      </rPr>
      <t>о предоставлении в 2020 году из областного бюджета субсидии на финансовое обеспечение расходов, связанных с созданием и содержанием дорожного патруля</t>
    </r>
    <r>
      <rPr>
        <sz val="11"/>
        <color theme="1"/>
        <rFont val="Calibri"/>
        <family val="2"/>
        <scheme val="minor"/>
      </rPr>
      <t xml:space="preserve">
</t>
    </r>
  </si>
  <si>
    <t>Финансовое обеспечение расходов, связанных с созданием и содержанием дорожного патруля, всего</t>
  </si>
  <si>
    <r>
      <t xml:space="preserve">Мероприятия государственной программы Амурской области "Модернизация жилищно-коммунального комплекса, энергосбережение и повышение энергетической эффективности в Амурской области", направленные на </t>
    </r>
    <r>
      <rPr>
        <b/>
        <u/>
        <sz val="14"/>
        <rFont val="Times New Roman"/>
        <family val="1"/>
        <charset val="204"/>
      </rPr>
      <t xml:space="preserve">строительство, модернизацию, </t>
    </r>
    <r>
      <rPr>
        <sz val="14"/>
        <rFont val="Times New Roman"/>
        <family val="1"/>
        <charset val="204"/>
      </rPr>
      <t xml:space="preserve">капитальный ремонт, ремонт и замену оборудования коммунальной инфраструктуры, </t>
    </r>
    <r>
      <rPr>
        <b/>
        <sz val="14"/>
        <rFont val="Times New Roman"/>
        <family val="1"/>
        <charset val="204"/>
      </rPr>
      <t>всего</t>
    </r>
  </si>
  <si>
    <r>
      <rPr>
        <b/>
        <u/>
        <sz val="14"/>
        <rFont val="Times New Roman"/>
        <family val="1"/>
        <charset val="204"/>
      </rPr>
      <t>Освоение средств ОБ составляет 79,2%.</t>
    </r>
    <r>
      <rPr>
        <sz val="14"/>
        <rFont val="Times New Roman"/>
        <family val="1"/>
        <charset val="204"/>
      </rPr>
      <t xml:space="preserve"> Между администрацией города Благовещенска и министерством жилищно-коммунального хозяйства Амурской области заключено соглашение от 10.04.2020 № 01-39/3354 о предоставлении субсидии на софинансирование мероприятий, направленных на модернизацию коммунальной инфраструктуры. В рамках соглашения выполнены: 1) капитальный ремонт сети водоснабжения по ул. Ленина от ул. Шимановского до ул. Шевченко, 2) капитальный ремонт сетей водоснабжения и водоотведения по ул. Калинина от ул. Ленина до ул. Горького; 3) капитальный ремонт тепловых сетей на участках улично-дорожной сети ул. Ленина от ул. Шевченко до ул. Шимановского, ул. Калинина от ул. Ленина до ул. Горького; 4) капитальный ремонт (замена) парового котла ДКВр-20-13 №3 на муниципальной котельной 74 квартала города Благовещенска.</t>
    </r>
  </si>
  <si>
    <t xml:space="preserve">3. Государственная программа Российской Федерации "Социальная поддержка граждан" </t>
  </si>
  <si>
    <r>
      <rPr>
        <b/>
        <u/>
        <sz val="14"/>
        <rFont val="Times New Roman"/>
        <family val="1"/>
        <charset val="204"/>
      </rPr>
      <t>3.1. Подпрограмма</t>
    </r>
    <r>
      <rPr>
        <b/>
        <sz val="14"/>
        <rFont val="Times New Roman"/>
        <family val="1"/>
        <charset val="204"/>
      </rPr>
      <t xml:space="preserve"> "Обеспечение государственной поддержки семей, имеющих детей"</t>
    </r>
  </si>
  <si>
    <t>Подпрограмма "Переселение граждан из аварийного жилищного фонда на территории города Благовещенска"</t>
  </si>
  <si>
    <t>Переселение из аварийного жилищного фонда, признанного таковым на 01.01.2012</t>
  </si>
  <si>
    <t>Плановый объем финансирования в 2020 году предусмотрен на окончательную оплату 7 контрактов, заключенных в 2019 году, на общую сумму 181 535,4 тыс. руб., на приобретение в муниципальную собственность 88 благоустроенных жилых помещений (квартир) общей площадью 2 930,0 кв. м на первичном рынке недвижимости, создаваемых в будущем. В 2019 году авансирование указанных контрактов произведено на сумму 36 530,6 тыс. руб. В октябре 2020 года произведена окончательная оплата.</t>
  </si>
  <si>
    <t>Плановый объем финансирования предусмотрен на строительство 1 очереди 1 пускового комплекса участка № 5 в составе 3-го этапа строительства объекта «Берегоукрепление и реконструкция набережной р. Амур, г. Благовещенск». МУ «ГУКС» заключен МК от 02.11.2020 № 0342/2020 с АО «Асфальт» на сумму 2 487 246,1 тыс.руб. (срок окончания выполнения работ: 30.06.2024). В 2020 году выполнены работы по расчистке площадей от кустарника и мелколесья, демонтаж вертикальных элементов и анкерных тяг, демонтаж фундаментных плит, отсыпка территории ПГС с уплотнением.</t>
  </si>
  <si>
    <t>5. Государственная программа Российской Федерации "Развитие транспортной системы"</t>
  </si>
  <si>
    <r>
      <rPr>
        <b/>
        <u/>
        <sz val="14"/>
        <color indexed="8"/>
        <rFont val="Times New Roman"/>
        <family val="1"/>
        <charset val="204"/>
      </rPr>
      <t>5.1. Подпрограмма</t>
    </r>
    <r>
      <rPr>
        <b/>
        <sz val="14"/>
        <color indexed="8"/>
        <rFont val="Times New Roman"/>
        <family val="1"/>
        <charset val="204"/>
      </rPr>
      <t xml:space="preserve"> "Дорожное хозяйство"</t>
    </r>
  </si>
  <si>
    <t>Ответственный исполнитель – администрация города Благовещенска в лице управления архитектуры и градостроительства, МУ "ГУКС", управление ЖКХ города Благовещенска</t>
  </si>
  <si>
    <t xml:space="preserve">Приобретены 2 жилых помещений на общую сумму 3 792,9 тыс.руб. для предоставления детям-сиротам, а также лицам из их числа по договорам найма специализированных жилых помещений. </t>
  </si>
  <si>
    <t>Из областного бюджета в бюджет города Благовещенска в качестве возмещения затрат перечислены средства в сумме 13 085,7 тыс.руб. за предоставленные 7 жилых помещений из муниципального жилищного фонда.Плановый объем финансирования в размере 101,3 тыс.руб. предусмотрен на организацию осуществления государственных полномочий по предоставлению жилых помещений детям-сиротам и лицам из их числа (приобретение канцелярских товаров)</t>
  </si>
  <si>
    <t xml:space="preserve">Освоение средств ОБ составляет 99,4%.  </t>
  </si>
  <si>
    <r>
      <t>Освоение средств ФБ составляет 27,8%.</t>
    </r>
    <r>
      <rPr>
        <b/>
        <sz val="14"/>
        <rFont val="Times New Roman"/>
        <family val="1"/>
        <charset val="204"/>
      </rPr>
      <t xml:space="preserve"> </t>
    </r>
    <r>
      <rPr>
        <sz val="14"/>
        <rFont val="Times New Roman"/>
        <family val="1"/>
        <charset val="204"/>
      </rPr>
      <t xml:space="preserve"> По данному направлению расходов отражаются расходы федерального бюджета в рамках непрограммного направления деятельности "Реализация функций" по непрограммному направлению расходов "Государственная судебная власть" на предоставление субвенций бюджетам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r>
  </si>
  <si>
    <t xml:space="preserve">Освоение средств ОБ составляет 78,9%.  </t>
  </si>
  <si>
    <r>
      <t xml:space="preserve">Освоение средств ОБ составляет 93,1%. Между администрацией города Благовещенска и министерством транспорта и дорожного хозяйства Амурской области заключено соглашение от 29.04.2020 № 271-04/с о предоставлении в 2020 году из областного бюджета субсидии на софинансирование расходов по осуществлению дорожной деятельности в отношении автомобильных дорог местного значения и сооружений на них. В рамках мероприятия средства запланированы на: </t>
    </r>
    <r>
      <rPr>
        <b/>
        <sz val="14"/>
        <rFont val="Times New Roman"/>
        <family val="1"/>
        <charset val="204"/>
      </rPr>
      <t>1) развитие улично-дорожной сети</t>
    </r>
    <r>
      <rPr>
        <sz val="14"/>
        <rFont val="Times New Roman"/>
        <family val="1"/>
        <charset val="204"/>
      </rPr>
      <t xml:space="preserve"> (ремонт тротуаров, автомобильных стоянок, автобусных остановок , проездов,УДС, внутриквартальных проездов, ливневой канализации, кабельной канализации, устройство наружного освещения, пешеходных ограждений, островков безопасности; модернизация светофорных объектов, сетей наружнего освещения, восстановление средств организации дорожного движения, нанесение дорожной разметки холодным пластиком со светоотражающими элементами, содержание 23 камер видеофиксации, аварийно-восстановительные работы); </t>
    </r>
    <r>
      <rPr>
        <b/>
        <sz val="14"/>
        <rFont val="Times New Roman"/>
        <family val="1"/>
        <charset val="204"/>
      </rPr>
      <t>2) выполнение научно-исследовательских работ по разработке КСОДД; 3) капитальный ремонт автомобильного моста через р.Зея</t>
    </r>
    <r>
      <rPr>
        <sz val="14"/>
        <rFont val="Times New Roman"/>
        <family val="1"/>
        <charset val="204"/>
      </rPr>
      <t xml:space="preserve"> (проектирование), аварийно-восстановительные работы автодорожного моста  через р.Зея, </t>
    </r>
    <r>
      <rPr>
        <b/>
        <sz val="14"/>
        <rFont val="Times New Roman"/>
        <family val="1"/>
        <charset val="204"/>
      </rPr>
      <t>4) выполнение работ по устройству водопропускного сооружения в с.Верхнеблаговещенское;</t>
    </r>
    <r>
      <rPr>
        <sz val="14"/>
        <rFont val="Times New Roman"/>
        <family val="1"/>
        <charset val="204"/>
      </rPr>
      <t xml:space="preserve"> </t>
    </r>
    <r>
      <rPr>
        <b/>
        <sz val="14"/>
        <rFont val="Times New Roman"/>
        <family val="1"/>
        <charset val="204"/>
      </rPr>
      <t xml:space="preserve">5) диагностика и оценка транспортно-эксплуатационного состояния автомобильных дорог.
</t>
    </r>
  </si>
  <si>
    <r>
      <rPr>
        <b/>
        <u/>
        <sz val="14"/>
        <color indexed="8"/>
        <rFont val="Times New Roman"/>
        <family val="1"/>
        <charset val="204"/>
      </rPr>
      <t>7.1. Подпрограмма</t>
    </r>
    <r>
      <rPr>
        <b/>
        <sz val="14"/>
        <color indexed="8"/>
        <rFont val="Times New Roman"/>
        <family val="1"/>
        <charset val="204"/>
      </rPr>
      <t xml:space="preserve"> "Наследие"</t>
    </r>
  </si>
  <si>
    <r>
      <rPr>
        <b/>
        <u/>
        <sz val="14"/>
        <color indexed="8"/>
        <rFont val="Times New Roman"/>
        <family val="1"/>
        <charset val="204"/>
      </rPr>
      <t>Подпрограмма</t>
    </r>
    <r>
      <rPr>
        <b/>
        <sz val="14"/>
        <color indexed="8"/>
        <rFont val="Times New Roman"/>
        <family val="1"/>
        <charset val="204"/>
      </rPr>
      <t xml:space="preserve"> "Обеспечение реализации основных направлений государственной политики в сфере реализации государственной программы"</t>
    </r>
  </si>
  <si>
    <t>Подпрограмма "Библиотечное обслуживание"</t>
  </si>
  <si>
    <t>Государственная программа "Обеспечение доступным и качественным жильем населения Амурской области"</t>
  </si>
  <si>
    <r>
      <rPr>
        <b/>
        <u/>
        <sz val="14"/>
        <color indexed="8"/>
        <rFont val="Times New Roman"/>
        <family val="1"/>
        <charset val="204"/>
      </rPr>
      <t>Подпрограмма</t>
    </r>
    <r>
      <rPr>
        <b/>
        <sz val="14"/>
        <color indexed="8"/>
        <rFont val="Times New Roman"/>
        <family val="1"/>
        <charset val="204"/>
      </rPr>
      <t xml:space="preserve"> "Стимулирование развития жилищного строительства на территории области"</t>
    </r>
  </si>
  <si>
    <t>Региональный проект Амурской области "Жилье"</t>
  </si>
  <si>
    <t>Федеральный проект "Жилье"</t>
  </si>
  <si>
    <t>Ответственный исполнитель – управление архитектуры и градостроительства, МУ «ГУКС»</t>
  </si>
  <si>
    <t xml:space="preserve">Ответственный исполнитель - управление ЖКХ города Благовещенска </t>
  </si>
  <si>
    <t>Ремонт жилых помещений ветеранов Великой Отечественной войны</t>
  </si>
  <si>
    <r>
      <rPr>
        <b/>
        <u/>
        <sz val="14"/>
        <color indexed="8"/>
        <rFont val="Times New Roman"/>
        <family val="1"/>
        <charset val="204"/>
      </rPr>
      <t>Подпрограмма</t>
    </r>
    <r>
      <rPr>
        <b/>
        <sz val="14"/>
        <color indexed="8"/>
        <rFont val="Times New Roman"/>
        <family val="1"/>
        <charset val="204"/>
      </rPr>
      <t xml:space="preserve"> «Улучшение жилищных условий»  </t>
    </r>
  </si>
  <si>
    <r>
      <rPr>
        <b/>
        <u/>
        <sz val="14"/>
        <color indexed="8"/>
        <rFont val="Times New Roman"/>
        <family val="1"/>
        <charset val="204"/>
      </rPr>
      <t>Подпрограмма</t>
    </r>
    <r>
      <rPr>
        <b/>
        <sz val="14"/>
        <color indexed="8"/>
        <rFont val="Times New Roman"/>
        <family val="1"/>
        <charset val="204"/>
      </rPr>
      <t xml:space="preserve"> «Улучшение жилищных условий отдельных категорий граждан, проживающих на территории области
» </t>
    </r>
    <r>
      <rPr>
        <sz val="14"/>
        <color indexed="8"/>
        <rFont val="Times New Roman"/>
        <family val="1"/>
        <charset val="204"/>
      </rPr>
      <t xml:space="preserve">                                                                                                                                                                     </t>
    </r>
  </si>
  <si>
    <r>
      <t>Освоение средств ОБ составляет 39,7%.</t>
    </r>
    <r>
      <rPr>
        <sz val="14"/>
        <rFont val="Times New Roman"/>
        <family val="1"/>
        <charset val="204"/>
      </rPr>
      <t xml:space="preserve">  МУ "ГУКС" заключен МК от 15.05.2020 № 0149/2020 с ООО "Сервер" на сумму 415 286 519,94 руб. сроком до 30.11.2021г. Выполнены работы: подготовительные работы (согласование ППР, получение ордера), геодезическая разбивка трассы водопровода, выполняются работы: валка деревьев; очистка площади от кустарников; ведутся работы по отсыпке временной дороги; ведутся работы по ударно-канатным бурениям скважин D=325 мм, глубина = 12 м; укладка стальных водопроводных труб D=159; водоотлив скважин; монтаж временных опор электроснабжения; укладка труб из высокопрочного чугуна с внутренним цементным покрытием; устройство ВК; установка свай для переходов; укладка труб переходов.</t>
    </r>
  </si>
  <si>
    <r>
      <rPr>
        <b/>
        <u/>
        <sz val="14"/>
        <rFont val="Times New Roman"/>
        <family val="1"/>
        <charset val="204"/>
      </rPr>
      <t>Освоение средств ОБ составляет 55,2%.</t>
    </r>
    <r>
      <rPr>
        <sz val="14"/>
        <color indexed="36"/>
        <rFont val="Times New Roman"/>
        <family val="1"/>
        <charset val="204"/>
      </rPr>
      <t xml:space="preserve"> </t>
    </r>
    <r>
      <rPr>
        <sz val="14"/>
        <color indexed="10"/>
        <rFont val="Times New Roman"/>
        <family val="1"/>
        <charset val="204"/>
      </rPr>
      <t xml:space="preserve"> </t>
    </r>
    <r>
      <rPr>
        <sz val="14"/>
        <rFont val="Times New Roman"/>
        <family val="1"/>
        <charset val="204"/>
      </rPr>
      <t>Между администрацией города Благовещенска и министерством строительства и архитектуры Амурской области заключено соглашение от 14.11.2019 № 3 о предоставлении в 2019-2021 годах субсидии на софинансирование капитальных вложений в объекты муниципальной собственности</t>
    </r>
    <r>
      <rPr>
        <sz val="14"/>
        <color indexed="10"/>
        <rFont val="Times New Roman"/>
        <family val="1"/>
        <charset val="204"/>
      </rPr>
      <t xml:space="preserve"> </t>
    </r>
    <r>
      <rPr>
        <sz val="14"/>
        <rFont val="Times New Roman"/>
        <family val="1"/>
        <charset val="204"/>
      </rPr>
      <t xml:space="preserve">МУ «ГУКС» заключен муниципальный контракт от 27.11.2019 №0537/2019 на выполнение работ по строительству 2 пускового комплекса участка №10 объекта «Берегоукрепление и реконструкция набережной р. Амур, г. Благовещенск» на сумму 384 312,6 тыс.руб. с ООО «Надежда» и осуществлено авансирование. </t>
    </r>
    <r>
      <rPr>
        <b/>
        <sz val="14"/>
        <rFont val="Times New Roman"/>
        <family val="1"/>
        <charset val="204"/>
      </rPr>
      <t>Срок окончания выполнения работ – 30.11.2021.</t>
    </r>
  </si>
  <si>
    <r>
      <rPr>
        <b/>
        <u/>
        <sz val="14"/>
        <rFont val="Times New Roman"/>
        <family val="1"/>
        <charset val="204"/>
      </rPr>
      <t>Освоение средств ОБ составляет 86,5%.</t>
    </r>
    <r>
      <rPr>
        <b/>
        <sz val="14"/>
        <rFont val="Times New Roman"/>
        <family val="1"/>
        <charset val="204"/>
      </rPr>
      <t xml:space="preserve"> </t>
    </r>
    <r>
      <rPr>
        <sz val="14"/>
        <rFont val="Times New Roman"/>
        <family val="1"/>
        <charset val="204"/>
      </rPr>
      <t>Между администрацией города Благовещенска и министерством образования и науки Амурской области заключено соглашение от 15.01.2020 № 3/ОВЗ</t>
    </r>
    <r>
      <rPr>
        <sz val="14"/>
        <color indexed="17"/>
        <rFont val="Times New Roman"/>
        <family val="1"/>
        <charset val="204"/>
      </rPr>
      <t xml:space="preserve"> </t>
    </r>
    <r>
      <rPr>
        <sz val="14"/>
        <rFont val="Times New Roman"/>
        <family val="1"/>
        <charset val="204"/>
      </rPr>
      <t>о предоставлении в 2020 году субсидии из областного бюджета на софинансирование расходов, возникающих при реализации мероприятий по обеспечению бесплатным двухразовым питанием детей с ограниченными возможностями здоровья, обучающихся в муниципальных общеобразовательных организациях. В 2020 году предоставлено бесплатное питание 385 детям с ограниченными возможностями здоровья.</t>
    </r>
  </si>
  <si>
    <r>
      <rPr>
        <b/>
        <u/>
        <sz val="14"/>
        <rFont val="Times New Roman"/>
        <family val="1"/>
        <charset val="204"/>
      </rPr>
      <t>Освоение средств ОБ составляет 88,7%.</t>
    </r>
    <r>
      <rPr>
        <sz val="14"/>
        <rFont val="Times New Roman"/>
        <family val="1"/>
        <charset val="204"/>
      </rPr>
      <t xml:space="preserve"> Управлением ЖКХ администрации города Благовещенска заключены муниципальные контракты (договоры) на оказание услуг по: 1) содержанию и учету безнадзорных животных; 2) отлову и транспортировке безнадзорных животных; 3) ветеринарному осмотру и чипированию безнадзорных животных; 4)стерилизации и кастрации безнадзорных животных. За январь-декабрь 2020 года отловлено 153 безнадзорных животных, из них осуществлен возврат на прежнее место обитания 51 животное, передано физическим лицам - 102 животных. </t>
    </r>
  </si>
  <si>
    <r>
      <rPr>
        <b/>
        <u/>
        <sz val="14"/>
        <rFont val="Times New Roman"/>
        <family val="1"/>
        <charset val="204"/>
      </rPr>
      <t>Освоение средств ФБ составляет 45,8 %, ОБ 100 %</t>
    </r>
    <r>
      <rPr>
        <b/>
        <u/>
        <sz val="14"/>
        <color indexed="36"/>
        <rFont val="Times New Roman"/>
        <family val="1"/>
        <charset val="204"/>
      </rPr>
      <t xml:space="preserve">. </t>
    </r>
    <r>
      <rPr>
        <sz val="14"/>
        <color indexed="17"/>
        <rFont val="Times New Roman"/>
        <family val="1"/>
        <charset val="204"/>
      </rPr>
      <t xml:space="preserve"> </t>
    </r>
    <r>
      <rPr>
        <sz val="14"/>
        <rFont val="Times New Roman"/>
        <family val="1"/>
        <charset val="204"/>
      </rPr>
      <t>Между администрацией г.Благовещенска и министерством транспорта и строительства Амурской области заключено соглашение от 06.08.2018 №131-08/с о предоставлении в 2018-2020 годах иного межбюджетного трансферта на реализацию мероприятий планов социального развития центров экономического роста субъектов РФ, входящих в состав ДФО</t>
    </r>
    <r>
      <rPr>
        <sz val="14"/>
        <color indexed="17"/>
        <rFont val="Times New Roman"/>
        <family val="1"/>
        <charset val="204"/>
      </rPr>
      <t xml:space="preserve">. </t>
    </r>
    <r>
      <rPr>
        <sz val="14"/>
        <rFont val="Times New Roman"/>
        <family val="1"/>
        <charset val="204"/>
      </rPr>
      <t>В рамках соглашения предусмотрено: 1) строительство 1 очереди 1 пускового комплекса участка № 5 в составе 3-го этапа строительства объекта «Берегоукрепление и реконструкция набережной р. Амур, г. Благовещенск» на 2020 год предусмотрено 173 003,5 тыс.руб. 2) переселение граждан из аварийного жилищного фонда, признанного таковым на 01.01.2012, предусмотрено 145 004,9 тыс.руб.  (в т. ч. средства федерального бюджета - 142 413,7 тыс. руб., средства областного бюджета – 2 591,2 тыс. руб.).</t>
    </r>
    <r>
      <rPr>
        <sz val="14"/>
        <color indexed="36"/>
        <rFont val="Times New Roman"/>
        <family val="1"/>
        <charset val="204"/>
      </rPr>
      <t xml:space="preserve"> </t>
    </r>
  </si>
  <si>
    <r>
      <t xml:space="preserve">Финансовое  обеспечение государственных гарантий реализации прав на получение общедоступного и </t>
    </r>
    <r>
      <rPr>
        <b/>
        <sz val="14"/>
        <rFont val="Times New Roman"/>
        <family val="1"/>
        <charset val="204"/>
      </rPr>
      <t xml:space="preserve">бесплатного дошкольного образования </t>
    </r>
    <r>
      <rPr>
        <sz val="14"/>
        <rFont val="Times New Roman"/>
        <family val="1"/>
        <charset val="204"/>
      </rPr>
      <t xml:space="preserve">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образовательных организациях, </t>
    </r>
    <r>
      <rPr>
        <b/>
        <sz val="14"/>
        <rFont val="Times New Roman"/>
        <family val="1"/>
        <charset val="204"/>
      </rPr>
      <t>всего</t>
    </r>
  </si>
  <si>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всего</t>
  </si>
  <si>
    <r>
      <rPr>
        <b/>
        <u/>
        <sz val="14"/>
        <rFont val="Times New Roman"/>
        <family val="1"/>
        <charset val="204"/>
      </rPr>
      <t xml:space="preserve">Освоение средств ОБ составляет 80,9%. </t>
    </r>
    <r>
      <rPr>
        <sz val="14"/>
        <rFont val="Times New Roman"/>
        <family val="1"/>
        <charset val="204"/>
      </rPr>
      <t xml:space="preserve"> Правительством Амурской области от 29.06.2020 № 422 определен Порядок выплаты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В декабре осуществлены выплаты педагогическим работникам, исполняющим обязанности классных руководителей, 904 чел.</t>
    </r>
  </si>
  <si>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 всего</t>
  </si>
  <si>
    <r>
      <rPr>
        <b/>
        <u/>
        <sz val="14"/>
        <rFont val="Times New Roman"/>
        <family val="1"/>
        <charset val="204"/>
      </rPr>
      <t xml:space="preserve">Освоение средств ОБ составляет 84,1%. </t>
    </r>
    <r>
      <rPr>
        <sz val="14"/>
        <rFont val="Times New Roman"/>
        <family val="1"/>
        <charset val="204"/>
      </rPr>
      <t xml:space="preserve"> Предоставлено питание учащимся 1-4 классов, 12 480 чел.</t>
    </r>
  </si>
  <si>
    <r>
      <rPr>
        <b/>
        <u/>
        <sz val="14"/>
        <rFont val="Times New Roman"/>
        <family val="1"/>
        <charset val="204"/>
      </rPr>
      <t>Освоение средств ОБ составляет 100%.</t>
    </r>
    <r>
      <rPr>
        <sz val="14"/>
        <rFont val="Times New Roman"/>
        <family val="1"/>
        <charset val="204"/>
      </rPr>
      <t xml:space="preserve"> Между администрацией города Благовещенска и министерством образования и науки Амурской области заключено соглашение от 13.07.2020 №13/МСОО о предоставлении в 2020 году субсидии на софинансирование расходных обязательств, возникающих при реализации мероприятий по модернизации систем общего образования </t>
    </r>
    <r>
      <rPr>
        <i/>
        <sz val="14"/>
        <rFont val="Times New Roman"/>
        <family val="1"/>
        <charset val="204"/>
      </rPr>
      <t>(уровень софинансирования 94%)</t>
    </r>
    <r>
      <rPr>
        <sz val="14"/>
        <rFont val="Times New Roman"/>
        <family val="1"/>
        <charset val="204"/>
      </rPr>
      <t>. Заключен договор с ООО " ЖУКСВОЙдом" на проведение ремонта фасада, кровли в МАОУ " Гимназия № 1" ( оплата в полном объеме), также осуществлен в полном объеме ремонт здания МАОУ" Школа № 17".</t>
    </r>
  </si>
  <si>
    <r>
      <t xml:space="preserve">Финансовое обеспечение переданных государственных полномочий по созданию и организации деятельности комиссий по делам несовершеннолетних и защите их прав при администрациях городских округов и муниципальных районов, всего, </t>
    </r>
    <r>
      <rPr>
        <b/>
        <sz val="14"/>
        <rFont val="Times New Roman"/>
        <family val="1"/>
        <charset val="204"/>
      </rPr>
      <t>всего</t>
    </r>
    <r>
      <rPr>
        <b/>
        <sz val="14"/>
        <color indexed="10"/>
        <rFont val="Times New Roman"/>
        <family val="1"/>
        <charset val="204"/>
      </rPr>
      <t/>
    </r>
  </si>
  <si>
    <r>
      <t xml:space="preserve">Финансовое обеспечение </t>
    </r>
    <r>
      <rPr>
        <b/>
        <sz val="14"/>
        <rFont val="Times New Roman"/>
        <family val="1"/>
        <charset val="204"/>
      </rPr>
      <t xml:space="preserve">государственных полномочий </t>
    </r>
    <r>
      <rPr>
        <sz val="14"/>
        <rFont val="Times New Roman"/>
        <family val="1"/>
        <charset val="204"/>
      </rPr>
      <t xml:space="preserve">Амурской области по назначению и выплате денежной выплаты </t>
    </r>
    <r>
      <rPr>
        <b/>
        <sz val="14"/>
        <rFont val="Times New Roman"/>
        <family val="1"/>
        <charset val="204"/>
      </rPr>
      <t>при передаче ребенка на воспитание в семью</t>
    </r>
    <r>
      <rPr>
        <sz val="14"/>
        <rFont val="Times New Roman"/>
        <family val="1"/>
        <charset val="204"/>
      </rPr>
      <t xml:space="preserve">, </t>
    </r>
    <r>
      <rPr>
        <b/>
        <sz val="14"/>
        <rFont val="Times New Roman"/>
        <family val="1"/>
        <charset val="204"/>
      </rPr>
      <t>всего</t>
    </r>
  </si>
  <si>
    <r>
      <rPr>
        <b/>
        <u/>
        <sz val="14"/>
        <rFont val="Times New Roman"/>
        <family val="1"/>
        <charset val="204"/>
      </rPr>
      <t>Освоение средств ОБ составляет 100%.</t>
    </r>
    <r>
      <rPr>
        <sz val="14"/>
        <rFont val="Times New Roman"/>
        <family val="1"/>
        <charset val="204"/>
      </rPr>
      <t xml:space="preserve"> Управлением по делам ГО и ЧС города Благовещенска исполнены муниципальные котракты: на оказанию услуг организации доступа к единой городской системе видеонаблюдения. на сумму 17 812 578,00 (срок оказания услуг: с 29.08.2020 по 31.03.2021 года включительно), на поставку персональных компьютеров на сумму 371 408,00 (исполнен в полном объеме), на оказание услуг по предоставлению бессрочных прав на программное обеспечение Macroscop на сумму 4 079 083,75 (исполнен в полном объеме). </t>
    </r>
  </si>
  <si>
    <r>
      <rPr>
        <b/>
        <u/>
        <sz val="14"/>
        <rFont val="Times New Roman"/>
        <family val="1"/>
        <charset val="204"/>
      </rPr>
      <t>Освоение средств ОБ составляет 99%.</t>
    </r>
    <r>
      <rPr>
        <sz val="14"/>
        <rFont val="Times New Roman"/>
        <family val="1"/>
        <charset val="204"/>
      </rPr>
      <t xml:space="preserve">  Управлением ЖКХ города Благовещенска заключен муниципальный контракт №03-08/189 от 29.12.2020 с Шегай Е.Л. на приобретение объектов недвижимого имущества и земельного участка под ними для размещения муниципального приюта для животных.</t>
    </r>
  </si>
  <si>
    <t>Информация об участии города Благовещенска в государственных программах Российской Федерации и Амурской области за 2020 год</t>
  </si>
  <si>
    <r>
      <t>Стимулирование программ развития жилищного строительства субъектов Российской Федерации</t>
    </r>
    <r>
      <rPr>
        <sz val="14"/>
        <rFont val="Times New Roman"/>
        <family val="1"/>
        <charset val="204"/>
      </rPr>
      <t xml:space="preserve"> (Строительство, реконструкция и расширение систем водоснабжения и канализации в г.Благовещенске (водовод от насосной станции второго подъема водозабора "Северный"до распределительной сети города),</t>
    </r>
    <r>
      <rPr>
        <b/>
        <sz val="14"/>
        <rFont val="Times New Roman"/>
        <family val="1"/>
        <charset val="204"/>
      </rPr>
      <t xml:space="preserve"> всего</t>
    </r>
  </si>
  <si>
    <r>
      <t xml:space="preserve">Создание муниципальных приютов для животных, </t>
    </r>
    <r>
      <rPr>
        <b/>
        <sz val="14"/>
        <rFont val="Times New Roman"/>
        <family val="1"/>
        <charset val="204"/>
      </rPr>
      <t>всего</t>
    </r>
  </si>
  <si>
    <r>
      <t>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t>
    </r>
    <r>
      <rPr>
        <b/>
        <sz val="14"/>
        <rFont val="Times New Roman"/>
        <family val="1"/>
        <charset val="204"/>
      </rPr>
      <t xml:space="preserve"> всего</t>
    </r>
  </si>
  <si>
    <r>
      <t xml:space="preserve">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t>
    </r>
    <r>
      <rPr>
        <b/>
        <sz val="14"/>
        <rFont val="Times New Roman"/>
        <family val="1"/>
        <charset val="204"/>
      </rPr>
      <t>всего</t>
    </r>
  </si>
  <si>
    <t>Освоение средств ОБ составляет 98,9%.  Осуществлена выплата субсидии юридическим лицам и индивидуальным предпринимателям на возмещение затрат, связанных с ремонтом жилых помещений ветеранов ВОВ, расположенных на территории муниципального образования города Благовещенска в 2020 году, в соответствии с Порядком утвержднным постановлением администрации города Благовещенска от 27.04.2020 № 1286 (выполнен ремонт в 115 жилых помещениях  ветеранов Великой Отечественной войны).</t>
  </si>
  <si>
    <r>
      <t xml:space="preserve">В 2020 году муниципальным образованием городом Благовещенском принято участие </t>
    </r>
    <r>
      <rPr>
        <b/>
        <sz val="14"/>
        <rFont val="Times New Roman"/>
        <family val="1"/>
        <charset val="204"/>
      </rPr>
      <t>в 6 государственных программах РФ (7 подпрограммах)</t>
    </r>
    <r>
      <rPr>
        <sz val="14"/>
        <rFont val="Times New Roman"/>
        <family val="1"/>
        <charset val="204"/>
      </rPr>
      <t xml:space="preserve">, финансируемых из федерального бюджета, </t>
    </r>
    <r>
      <rPr>
        <b/>
        <sz val="14"/>
        <rFont val="Times New Roman"/>
        <family val="1"/>
        <charset val="204"/>
      </rPr>
      <t>12 государственных программах Амурской области (19 подпрограммах)</t>
    </r>
    <r>
      <rPr>
        <sz val="14"/>
        <rFont val="Times New Roman"/>
        <family val="1"/>
        <charset val="204"/>
      </rPr>
      <t>, финансируемых из областного бюджета. Общая сумма привлеченных средств из федерального и областного бюджетов составила</t>
    </r>
    <r>
      <rPr>
        <b/>
        <sz val="14"/>
        <rFont val="Times New Roman"/>
        <family val="1"/>
        <charset val="204"/>
      </rPr>
      <t xml:space="preserve"> 6 769,7 млн. руб.</t>
    </r>
    <r>
      <rPr>
        <sz val="14"/>
        <rFont val="Times New Roman"/>
        <family val="1"/>
        <charset val="204"/>
      </rPr>
      <t xml:space="preserve">  Средства федерального бюджета освоены на 51,3%, областного бюджета на 85%. В том числе принято участие в реализации </t>
    </r>
    <r>
      <rPr>
        <b/>
        <sz val="14"/>
        <rFont val="Times New Roman"/>
        <family val="1"/>
        <charset val="204"/>
      </rPr>
      <t>4 национальных проектов Российской Федерации (6 федеральных и региональных проектов)</t>
    </r>
    <r>
      <rPr>
        <sz val="14"/>
        <rFont val="Times New Roman"/>
        <family val="1"/>
        <charset val="204"/>
      </rPr>
      <t xml:space="preserve">, финансируемых из федерального и областного бюджетов в рамках государственных программ Российской Федерации и Амурской области. Общая сумма привлеченных средств из федерального и областного бюджетов составила </t>
    </r>
    <r>
      <rPr>
        <b/>
        <sz val="14"/>
        <rFont val="Times New Roman"/>
        <family val="1"/>
        <charset val="204"/>
      </rPr>
      <t xml:space="preserve">1 733,1 млн. руб. </t>
    </r>
    <r>
      <rPr>
        <sz val="14"/>
        <rFont val="Times New Roman"/>
        <family val="1"/>
        <charset val="204"/>
      </rPr>
      <t xml:space="preserve">По состоянию на 01.01.2021 средства областного бюджета освоены на </t>
    </r>
    <r>
      <rPr>
        <b/>
        <sz val="14"/>
        <rFont val="Times New Roman"/>
        <family val="1"/>
        <charset val="204"/>
      </rPr>
      <t>74,6%</t>
    </r>
    <r>
      <rPr>
        <sz val="14"/>
        <rFont val="Times New Roman"/>
        <family val="1"/>
        <charset val="204"/>
      </rPr>
      <t xml:space="preserve">. 
</t>
    </r>
  </si>
  <si>
    <t>6. Государственная программа Российской Федерации "Развитие культуры"</t>
  </si>
  <si>
    <t>4. Государственная программа Российской Федерации "Социально-экономическое развитие Дальневосточного федерального округа"</t>
  </si>
  <si>
    <r>
      <rPr>
        <b/>
        <u/>
        <sz val="14"/>
        <color indexed="8"/>
        <rFont val="Times New Roman"/>
        <family val="1"/>
        <charset val="204"/>
      </rPr>
      <t>4.1. Подпрограмма</t>
    </r>
    <r>
      <rPr>
        <b/>
        <sz val="14"/>
        <color indexed="8"/>
        <rFont val="Times New Roman"/>
        <family val="1"/>
        <charset val="204"/>
      </rPr>
      <t xml:space="preserve"> "Обеспечение реализации государственной программы Российской Федерации "Социально-экономическое развитие Дальневосточного федерального округа" и прочие мероприятия в области сбалансированного территориального развития"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</si>
</sst>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3" x14ac:knownFonts="1">
    <font>
      <sz val="11"/>
      <color theme="1"/>
      <name val="Calibri"/>
      <family val="2"/>
      <scheme val="minor"/>
    </font>
    <font>
      <sz val="12"/>
      <color indexed="8"/>
      <name val="Times New Roman"/>
      <family val="1"/>
      <charset val="204"/>
    </font>
    <font>
      <sz val="12"/>
      <color indexed="8"/>
      <name val="Calibri"/>
      <family val="2"/>
    </font>
    <font>
      <i/>
      <sz val="12"/>
      <color indexed="8"/>
      <name val="Calibri"/>
      <family val="2"/>
    </font>
    <font>
      <b/>
      <sz val="16"/>
      <color indexed="8"/>
      <name val="Calibri"/>
      <family val="2"/>
    </font>
    <font>
      <b/>
      <sz val="14"/>
      <color indexed="8"/>
      <name val="Times New Roman"/>
      <family val="1"/>
      <charset val="204"/>
    </font>
    <font>
      <b/>
      <i/>
      <sz val="14"/>
      <color indexed="8"/>
      <name val="Times New Roman"/>
      <family val="1"/>
      <charset val="204"/>
    </font>
    <font>
      <b/>
      <sz val="12"/>
      <color indexed="8"/>
      <name val="Calibri"/>
      <family val="2"/>
    </font>
    <font>
      <b/>
      <i/>
      <sz val="12"/>
      <color indexed="8"/>
      <name val="Calibri"/>
      <family val="2"/>
    </font>
    <font>
      <b/>
      <i/>
      <sz val="12"/>
      <name val="Times New Roman"/>
      <family val="1"/>
      <charset val="204"/>
    </font>
    <font>
      <b/>
      <sz val="14"/>
      <name val="Times New Roman"/>
      <family val="1"/>
      <charset val="204"/>
    </font>
    <font>
      <i/>
      <sz val="14"/>
      <color indexed="8"/>
      <name val="Times New Roman"/>
      <family val="1"/>
      <charset val="204"/>
    </font>
    <font>
      <sz val="12"/>
      <name val="Calibri"/>
      <family val="2"/>
      <charset val="204"/>
    </font>
    <font>
      <b/>
      <i/>
      <sz val="14"/>
      <name val="Times New Roman"/>
      <family val="1"/>
      <charset val="204"/>
    </font>
    <font>
      <sz val="12"/>
      <name val="Calibri"/>
      <family val="2"/>
    </font>
    <font>
      <i/>
      <sz val="13"/>
      <color indexed="8"/>
      <name val="Times New Roman"/>
      <family val="1"/>
      <charset val="204"/>
    </font>
    <font>
      <b/>
      <sz val="13"/>
      <color indexed="8"/>
      <name val="Times New Roman"/>
      <family val="1"/>
      <charset val="204"/>
    </font>
    <font>
      <sz val="13"/>
      <color indexed="8"/>
      <name val="Times New Roman"/>
      <family val="1"/>
      <charset val="204"/>
    </font>
    <font>
      <b/>
      <sz val="18"/>
      <color indexed="8"/>
      <name val="Times New Roman"/>
      <family val="1"/>
      <charset val="204"/>
    </font>
    <font>
      <sz val="12"/>
      <color indexed="8"/>
      <name val="Times New Roman"/>
      <family val="1"/>
      <charset val="204"/>
    </font>
    <font>
      <sz val="12"/>
      <color indexed="10"/>
      <name val="Times New Roman"/>
      <family val="1"/>
      <charset val="204"/>
    </font>
    <font>
      <sz val="8"/>
      <color indexed="8"/>
      <name val="Times New Roman"/>
      <family val="1"/>
      <charset val="204"/>
    </font>
    <font>
      <sz val="12"/>
      <color indexed="10"/>
      <name val="Calibri"/>
      <family val="2"/>
      <charset val="204"/>
    </font>
    <font>
      <b/>
      <sz val="16"/>
      <color indexed="10"/>
      <name val="Calibri"/>
      <family val="2"/>
    </font>
    <font>
      <sz val="12"/>
      <color indexed="10"/>
      <name val="Calibri"/>
      <family val="2"/>
    </font>
    <font>
      <sz val="12"/>
      <color indexed="8"/>
      <name val="Times New Roman"/>
      <family val="1"/>
      <charset val="204"/>
    </font>
    <font>
      <sz val="14"/>
      <color indexed="8"/>
      <name val="Times New Roman"/>
      <family val="1"/>
      <charset val="204"/>
    </font>
    <font>
      <sz val="14"/>
      <name val="Times New Roman"/>
      <family val="1"/>
      <charset val="204"/>
    </font>
    <font>
      <b/>
      <sz val="12"/>
      <name val="Calibri"/>
      <family val="2"/>
    </font>
    <font>
      <i/>
      <sz val="12"/>
      <name val="Calibri"/>
      <family val="2"/>
      <charset val="204"/>
    </font>
    <font>
      <i/>
      <u/>
      <sz val="14"/>
      <color indexed="8"/>
      <name val="Times New Roman"/>
      <family val="1"/>
      <charset val="204"/>
    </font>
    <font>
      <i/>
      <sz val="12"/>
      <color indexed="10"/>
      <name val="Calibri"/>
      <family val="2"/>
      <charset val="204"/>
    </font>
    <font>
      <sz val="13"/>
      <color indexed="8"/>
      <name val="Calibri"/>
      <family val="2"/>
    </font>
    <font>
      <i/>
      <sz val="14"/>
      <name val="Times New Roman"/>
      <family val="1"/>
      <charset val="204"/>
    </font>
    <font>
      <b/>
      <u/>
      <sz val="14"/>
      <color indexed="8"/>
      <name val="Times New Roman"/>
      <family val="1"/>
      <charset val="204"/>
    </font>
    <font>
      <b/>
      <u/>
      <sz val="14"/>
      <name val="Times New Roman"/>
      <family val="1"/>
      <charset val="204"/>
    </font>
    <font>
      <b/>
      <sz val="14"/>
      <color indexed="10"/>
      <name val="Times New Roman"/>
      <family val="1"/>
      <charset val="204"/>
    </font>
    <font>
      <sz val="11"/>
      <color indexed="8"/>
      <name val="Times New Roman"/>
      <family val="1"/>
      <charset val="204"/>
    </font>
    <font>
      <i/>
      <sz val="18"/>
      <color indexed="8"/>
      <name val="Times New Roman"/>
      <family val="1"/>
      <charset val="204"/>
    </font>
    <font>
      <sz val="18"/>
      <color indexed="8"/>
      <name val="Times New Roman"/>
      <family val="1"/>
      <charset val="204"/>
    </font>
    <font>
      <b/>
      <sz val="18"/>
      <color indexed="10"/>
      <name val="Calibri"/>
      <family val="2"/>
      <charset val="204"/>
    </font>
    <font>
      <sz val="18"/>
      <color indexed="8"/>
      <name val="Calibri"/>
      <family val="2"/>
    </font>
    <font>
      <sz val="14"/>
      <color indexed="17"/>
      <name val="Times New Roman"/>
      <family val="1"/>
      <charset val="204"/>
    </font>
    <font>
      <b/>
      <sz val="14"/>
      <color indexed="17"/>
      <name val="Times New Roman"/>
      <family val="1"/>
      <charset val="204"/>
    </font>
    <font>
      <b/>
      <u/>
      <sz val="14"/>
      <color indexed="17"/>
      <name val="Times New Roman"/>
      <family val="1"/>
      <charset val="204"/>
    </font>
    <font>
      <i/>
      <sz val="14"/>
      <color indexed="17"/>
      <name val="Times New Roman"/>
      <family val="1"/>
      <charset val="204"/>
    </font>
    <font>
      <u/>
      <sz val="14"/>
      <color indexed="17"/>
      <name val="Times New Roman"/>
      <family val="1"/>
      <charset val="204"/>
    </font>
    <font>
      <b/>
      <sz val="18"/>
      <color indexed="17"/>
      <name val="Times New Roman"/>
      <family val="1"/>
      <charset val="204"/>
    </font>
    <font>
      <sz val="14"/>
      <color indexed="36"/>
      <name val="Times New Roman"/>
      <family val="1"/>
      <charset val="204"/>
    </font>
    <font>
      <b/>
      <sz val="14"/>
      <color indexed="36"/>
      <name val="Times New Roman"/>
      <family val="1"/>
      <charset val="204"/>
    </font>
    <font>
      <b/>
      <u/>
      <sz val="14"/>
      <color indexed="36"/>
      <name val="Times New Roman"/>
      <family val="1"/>
      <charset val="204"/>
    </font>
    <font>
      <sz val="14"/>
      <color indexed="10"/>
      <name val="Times New Roman"/>
      <family val="1"/>
      <charset val="204"/>
    </font>
    <font>
      <b/>
      <u/>
      <sz val="14"/>
      <color indexed="10"/>
      <name val="Times New Roman"/>
      <family val="1"/>
      <charset val="204"/>
    </font>
    <font>
      <i/>
      <sz val="14"/>
      <color indexed="10"/>
      <name val="Times New Roman"/>
      <family val="1"/>
      <charset val="204"/>
    </font>
    <font>
      <sz val="18"/>
      <name val="Times New Roman"/>
      <family val="1"/>
      <charset val="204"/>
    </font>
    <font>
      <sz val="14"/>
      <color indexed="8"/>
      <name val="Times New Roman"/>
      <family val="1"/>
      <charset val="204"/>
    </font>
    <font>
      <b/>
      <sz val="18"/>
      <name val="Times New Roman"/>
      <family val="1"/>
      <charset val="204"/>
    </font>
    <font>
      <b/>
      <sz val="14"/>
      <color indexed="8"/>
      <name val="Times New Roman"/>
      <family val="1"/>
      <charset val="204"/>
    </font>
    <font>
      <i/>
      <sz val="14"/>
      <color indexed="8"/>
      <name val="Times New Roman"/>
      <family val="1"/>
      <charset val="204"/>
    </font>
    <font>
      <sz val="12"/>
      <color indexed="8"/>
      <name val="Calibri"/>
      <family val="2"/>
    </font>
    <font>
      <b/>
      <i/>
      <sz val="14"/>
      <color indexed="8"/>
      <name val="Times New Roman"/>
      <family val="1"/>
      <charset val="204"/>
    </font>
    <font>
      <b/>
      <sz val="12"/>
      <color indexed="8"/>
      <name val="Calibri"/>
      <family val="2"/>
    </font>
    <font>
      <sz val="8"/>
      <name val="Calibri"/>
      <family val="2"/>
    </font>
  </fonts>
  <fills count="14">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0"/>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27"/>
        <bgColor indexed="64"/>
      </patternFill>
    </fill>
    <fill>
      <patternFill patternType="solid">
        <fgColor indexed="40"/>
        <bgColor indexed="64"/>
      </patternFill>
    </fill>
    <fill>
      <patternFill patternType="solid">
        <fgColor indexed="45"/>
        <bgColor indexed="64"/>
      </patternFill>
    </fill>
    <fill>
      <patternFill patternType="solid">
        <fgColor indexed="52"/>
        <bgColor indexed="64"/>
      </patternFill>
    </fill>
    <fill>
      <patternFill patternType="solid">
        <fgColor indexed="44"/>
        <bgColor indexed="64"/>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08">
    <xf numFmtId="0" fontId="0" fillId="0" borderId="0" xfId="0"/>
    <xf numFmtId="0" fontId="7" fillId="0" borderId="0" xfId="0" applyFont="1" applyFill="1"/>
    <xf numFmtId="0" fontId="2" fillId="0" borderId="0" xfId="0" applyFont="1" applyFill="1"/>
    <xf numFmtId="0" fontId="4" fillId="0" borderId="0" xfId="0" applyFont="1" applyFill="1"/>
    <xf numFmtId="0" fontId="8" fillId="0" borderId="0" xfId="0" applyFont="1" applyFill="1"/>
    <xf numFmtId="0" fontId="2" fillId="0" borderId="0" xfId="0" applyFont="1" applyFill="1" applyAlignment="1">
      <alignment horizontal="left"/>
    </xf>
    <xf numFmtId="0" fontId="14" fillId="0" borderId="0" xfId="0" applyFont="1" applyFill="1"/>
    <xf numFmtId="0" fontId="3" fillId="0" borderId="0" xfId="0" applyFont="1" applyFill="1"/>
    <xf numFmtId="0" fontId="2" fillId="2" borderId="0" xfId="0" applyFont="1" applyFill="1"/>
    <xf numFmtId="0" fontId="8" fillId="2" borderId="0" xfId="0" applyFont="1" applyFill="1"/>
    <xf numFmtId="0" fontId="21" fillId="0" borderId="0" xfId="0" applyFont="1" applyFill="1" applyAlignment="1">
      <alignment horizontal="left" vertical="top" wrapText="1"/>
    </xf>
    <xf numFmtId="0" fontId="23" fillId="0" borderId="0" xfId="0" applyFont="1" applyFill="1"/>
    <xf numFmtId="0" fontId="19" fillId="0" borderId="0" xfId="0" applyFont="1" applyAlignment="1">
      <alignment horizontal="justify" vertical="center"/>
    </xf>
    <xf numFmtId="0" fontId="25" fillId="0" borderId="0" xfId="0" applyFont="1" applyAlignment="1">
      <alignment horizontal="justify" vertical="center"/>
    </xf>
    <xf numFmtId="0" fontId="2" fillId="2" borderId="0" xfId="0" applyFont="1" applyFill="1" applyAlignment="1">
      <alignment horizontal="left" vertical="top"/>
    </xf>
    <xf numFmtId="0" fontId="2" fillId="0" borderId="0" xfId="0" applyFont="1" applyFill="1" applyAlignment="1">
      <alignment horizontal="left" vertical="top"/>
    </xf>
    <xf numFmtId="0" fontId="2" fillId="2" borderId="0" xfId="0" applyFont="1" applyFill="1" applyAlignment="1">
      <alignment horizontal="left" vertical="top" wrapText="1"/>
    </xf>
    <xf numFmtId="0" fontId="26" fillId="2" borderId="1" xfId="0" applyFont="1" applyFill="1" applyBorder="1" applyAlignment="1">
      <alignment horizontal="left" vertical="top" wrapText="1"/>
    </xf>
    <xf numFmtId="0" fontId="2" fillId="3" borderId="0" xfId="0" applyFont="1" applyFill="1"/>
    <xf numFmtId="0" fontId="2" fillId="4" borderId="0" xfId="0" applyFont="1" applyFill="1"/>
    <xf numFmtId="0" fontId="2" fillId="5" borderId="0" xfId="0" applyFont="1" applyFill="1"/>
    <xf numFmtId="4" fontId="29" fillId="2" borderId="0" xfId="0" applyNumberFormat="1" applyFont="1" applyFill="1" applyAlignment="1">
      <alignment horizontal="left" vertical="top" wrapText="1"/>
    </xf>
    <xf numFmtId="0" fontId="14" fillId="2" borderId="0" xfId="0" applyFont="1" applyFill="1"/>
    <xf numFmtId="0" fontId="32" fillId="4" borderId="0" xfId="0" applyFont="1" applyFill="1" applyBorder="1"/>
    <xf numFmtId="0" fontId="32" fillId="4" borderId="2" xfId="0" applyFont="1" applyFill="1" applyBorder="1"/>
    <xf numFmtId="0" fontId="32" fillId="4" borderId="1" xfId="0" applyFont="1" applyFill="1" applyBorder="1"/>
    <xf numFmtId="0" fontId="32" fillId="0" borderId="0" xfId="0" applyFont="1" applyFill="1" applyBorder="1"/>
    <xf numFmtId="0" fontId="32" fillId="0" borderId="2" xfId="0" applyFont="1" applyFill="1" applyBorder="1"/>
    <xf numFmtId="0" fontId="32" fillId="0" borderId="1" xfId="0" applyFont="1" applyFill="1" applyBorder="1"/>
    <xf numFmtId="0" fontId="2" fillId="4" borderId="0" xfId="0" applyFont="1" applyFill="1" applyAlignment="1">
      <alignment horizontal="center" vertical="center"/>
    </xf>
    <xf numFmtId="0" fontId="7" fillId="4" borderId="0" xfId="0" applyFont="1" applyFill="1"/>
    <xf numFmtId="4" fontId="31" fillId="2" borderId="0" xfId="0" applyNumberFormat="1" applyFont="1" applyFill="1" applyAlignment="1">
      <alignment horizontal="left" vertical="top" wrapText="1"/>
    </xf>
    <xf numFmtId="0" fontId="2" fillId="6" borderId="0" xfId="0" applyFont="1" applyFill="1"/>
    <xf numFmtId="0" fontId="2" fillId="0" borderId="0" xfId="0" applyFont="1" applyFill="1" applyBorder="1" applyAlignment="1">
      <alignment horizontal="left" vertical="top" wrapText="1"/>
    </xf>
    <xf numFmtId="0" fontId="14" fillId="6" borderId="0" xfId="0" applyFont="1" applyFill="1"/>
    <xf numFmtId="164" fontId="14" fillId="6" borderId="0" xfId="0" applyNumberFormat="1" applyFont="1" applyFill="1"/>
    <xf numFmtId="0" fontId="14" fillId="0" borderId="0" xfId="0" applyFont="1" applyFill="1" applyAlignment="1">
      <alignment horizontal="left"/>
    </xf>
    <xf numFmtId="0" fontId="28" fillId="0" borderId="0" xfId="0" applyFont="1" applyFill="1" applyAlignment="1">
      <alignment horizontal="left"/>
    </xf>
    <xf numFmtId="0" fontId="12" fillId="0" borderId="0" xfId="0" applyFont="1" applyFill="1" applyBorder="1" applyAlignment="1">
      <alignment horizontal="left" vertical="top" wrapText="1"/>
    </xf>
    <xf numFmtId="0" fontId="20" fillId="2" borderId="0" xfId="0" applyFont="1" applyFill="1" applyBorder="1" applyAlignment="1">
      <alignment horizontal="left" vertical="top" wrapText="1"/>
    </xf>
    <xf numFmtId="0" fontId="16" fillId="2" borderId="2" xfId="0" applyFont="1" applyFill="1" applyBorder="1" applyAlignment="1">
      <alignment vertical="top" wrapText="1"/>
    </xf>
    <xf numFmtId="0" fontId="2" fillId="2" borderId="0" xfId="0" applyFont="1" applyFill="1" applyAlignment="1">
      <alignment vertical="top"/>
    </xf>
    <xf numFmtId="0" fontId="2" fillId="7" borderId="0" xfId="0" applyFont="1" applyFill="1"/>
    <xf numFmtId="0" fontId="2" fillId="6" borderId="0" xfId="0" applyFont="1" applyFill="1" applyBorder="1"/>
    <xf numFmtId="0" fontId="19" fillId="6" borderId="0" xfId="0" applyFont="1" applyFill="1" applyAlignment="1">
      <alignment horizontal="justify" vertical="center"/>
    </xf>
    <xf numFmtId="0" fontId="2" fillId="6" borderId="0" xfId="0" applyFont="1" applyFill="1" applyAlignment="1">
      <alignment horizontal="center"/>
    </xf>
    <xf numFmtId="0" fontId="25" fillId="6" borderId="0" xfId="0" applyFont="1" applyFill="1" applyAlignment="1">
      <alignment horizontal="center" vertical="center"/>
    </xf>
    <xf numFmtId="0" fontId="2" fillId="6" borderId="0" xfId="0" applyFont="1" applyFill="1" applyAlignment="1">
      <alignment horizontal="left" vertical="top"/>
    </xf>
    <xf numFmtId="0" fontId="2" fillId="2" borderId="1" xfId="0" applyFont="1" applyFill="1" applyBorder="1"/>
    <xf numFmtId="0" fontId="2" fillId="2" borderId="1" xfId="0" applyFont="1" applyFill="1" applyBorder="1" applyAlignment="1">
      <alignment vertical="top"/>
    </xf>
    <xf numFmtId="0" fontId="2" fillId="2" borderId="0" xfId="0" applyFont="1" applyFill="1" applyBorder="1"/>
    <xf numFmtId="0" fontId="2" fillId="4" borderId="1" xfId="0" applyFont="1" applyFill="1" applyBorder="1" applyAlignment="1">
      <alignment horizontal="center" vertical="center"/>
    </xf>
    <xf numFmtId="0" fontId="17" fillId="2" borderId="2" xfId="0" applyFont="1" applyFill="1" applyBorder="1" applyAlignment="1">
      <alignment vertical="top" wrapText="1"/>
    </xf>
    <xf numFmtId="0" fontId="17" fillId="7" borderId="2" xfId="0" applyFont="1" applyFill="1" applyBorder="1" applyAlignment="1">
      <alignment vertical="top" wrapText="1"/>
    </xf>
    <xf numFmtId="0" fontId="15" fillId="0" borderId="2" xfId="0" applyFont="1" applyFill="1" applyBorder="1" applyAlignment="1">
      <alignment vertical="top" wrapText="1"/>
    </xf>
    <xf numFmtId="0" fontId="5" fillId="0" borderId="0" xfId="0" applyFont="1" applyFill="1" applyAlignment="1">
      <alignment horizontal="center" vertical="center" wrapText="1"/>
    </xf>
    <xf numFmtId="0" fontId="11" fillId="0" borderId="0" xfId="0" applyFont="1" applyFill="1" applyAlignment="1">
      <alignment horizontal="right"/>
    </xf>
    <xf numFmtId="164" fontId="27" fillId="2" borderId="1" xfId="0" applyNumberFormat="1" applyFont="1" applyFill="1" applyBorder="1" applyAlignment="1">
      <alignment horizontal="center" vertical="center" wrapText="1"/>
    </xf>
    <xf numFmtId="0" fontId="13" fillId="2" borderId="1" xfId="0" applyFont="1" applyFill="1" applyBorder="1" applyAlignment="1">
      <alignment horizontal="right" vertical="top" wrapText="1"/>
    </xf>
    <xf numFmtId="164" fontId="10" fillId="2" borderId="1" xfId="0" applyNumberFormat="1" applyFont="1" applyFill="1" applyBorder="1" applyAlignment="1">
      <alignment horizontal="center" vertical="center" wrapText="1"/>
    </xf>
    <xf numFmtId="0" fontId="33" fillId="2" borderId="1" xfId="0" applyFont="1" applyFill="1" applyBorder="1" applyAlignment="1">
      <alignment horizontal="right" vertical="top" wrapText="1"/>
    </xf>
    <xf numFmtId="0" fontId="6" fillId="2" borderId="1" xfId="0" applyFont="1" applyFill="1" applyBorder="1" applyAlignment="1">
      <alignment horizontal="right" vertical="top" wrapText="1"/>
    </xf>
    <xf numFmtId="0" fontId="11" fillId="2" borderId="1" xfId="0" applyFont="1" applyFill="1" applyBorder="1" applyAlignment="1">
      <alignment horizontal="right" vertical="top" wrapText="1"/>
    </xf>
    <xf numFmtId="0" fontId="5" fillId="2" borderId="1" xfId="0" applyFont="1" applyFill="1" applyBorder="1" applyAlignment="1">
      <alignment horizontal="left" vertical="top" wrapText="1"/>
    </xf>
    <xf numFmtId="0" fontId="6" fillId="0" borderId="1" xfId="0" applyFont="1" applyFill="1" applyBorder="1" applyAlignment="1">
      <alignment horizontal="right" vertical="top" wrapText="1"/>
    </xf>
    <xf numFmtId="0" fontId="11" fillId="0" borderId="1" xfId="0" applyFont="1" applyFill="1" applyBorder="1" applyAlignment="1">
      <alignment horizontal="right" vertical="top" wrapText="1"/>
    </xf>
    <xf numFmtId="0" fontId="13" fillId="0" borderId="1" xfId="0" applyFont="1" applyFill="1" applyBorder="1" applyAlignment="1">
      <alignment horizontal="right" vertical="top" wrapText="1"/>
    </xf>
    <xf numFmtId="0" fontId="33" fillId="0" borderId="1" xfId="0" applyFont="1" applyFill="1" applyBorder="1" applyAlignment="1">
      <alignment horizontal="right" vertical="top" wrapText="1"/>
    </xf>
    <xf numFmtId="0" fontId="13" fillId="2" borderId="1" xfId="0" applyFont="1" applyFill="1" applyBorder="1" applyAlignment="1">
      <alignment horizontal="right" vertical="center" wrapText="1"/>
    </xf>
    <xf numFmtId="0" fontId="33" fillId="2" borderId="1" xfId="0" applyFont="1" applyFill="1" applyBorder="1" applyAlignment="1">
      <alignment horizontal="right" vertical="center" wrapText="1"/>
    </xf>
    <xf numFmtId="2" fontId="13" fillId="2" borderId="3" xfId="0" applyNumberFormat="1" applyFont="1" applyFill="1" applyBorder="1" applyAlignment="1">
      <alignment horizontal="right" vertical="top" wrapText="1"/>
    </xf>
    <xf numFmtId="0" fontId="13" fillId="2" borderId="4" xfId="0" applyFont="1" applyFill="1" applyBorder="1" applyAlignment="1">
      <alignment horizontal="right" vertical="center" wrapText="1"/>
    </xf>
    <xf numFmtId="0" fontId="33" fillId="2" borderId="4" xfId="0" applyFont="1" applyFill="1" applyBorder="1" applyAlignment="1">
      <alignment horizontal="right" vertical="center" wrapText="1"/>
    </xf>
    <xf numFmtId="0" fontId="13" fillId="0" borderId="1"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11" fillId="0" borderId="3" xfId="0" applyFont="1" applyFill="1" applyBorder="1" applyAlignment="1">
      <alignment horizontal="right" vertical="top" wrapText="1"/>
    </xf>
    <xf numFmtId="0" fontId="13" fillId="2" borderId="4" xfId="0" applyFont="1" applyFill="1" applyBorder="1" applyAlignment="1">
      <alignment horizontal="right" vertical="top" wrapText="1"/>
    </xf>
    <xf numFmtId="0" fontId="33" fillId="2" borderId="4" xfId="0" applyFont="1" applyFill="1" applyBorder="1" applyAlignment="1">
      <alignment horizontal="right" vertical="top" wrapText="1"/>
    </xf>
    <xf numFmtId="0" fontId="33" fillId="2" borderId="5" xfId="0" applyFont="1" applyFill="1" applyBorder="1" applyAlignment="1">
      <alignment horizontal="right" vertical="top" wrapText="1"/>
    </xf>
    <xf numFmtId="164" fontId="26" fillId="2" borderId="0" xfId="0" applyNumberFormat="1" applyFont="1" applyFill="1" applyAlignment="1">
      <alignment horizontal="center" vertical="center"/>
    </xf>
    <xf numFmtId="164" fontId="5" fillId="0" borderId="0" xfId="0" applyNumberFormat="1" applyFont="1" applyFill="1" applyAlignment="1">
      <alignment horizontal="center" vertical="center" wrapText="1"/>
    </xf>
    <xf numFmtId="164" fontId="5" fillId="2" borderId="1" xfId="0" applyNumberFormat="1" applyFont="1" applyFill="1" applyBorder="1" applyAlignment="1">
      <alignment horizontal="center" vertical="center"/>
    </xf>
    <xf numFmtId="164" fontId="26" fillId="2"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top" wrapText="1"/>
    </xf>
    <xf numFmtId="0" fontId="11" fillId="2" borderId="1" xfId="0" applyNumberFormat="1" applyFont="1" applyFill="1" applyBorder="1" applyAlignment="1">
      <alignment horizontal="center" vertical="center" wrapText="1"/>
    </xf>
    <xf numFmtId="0" fontId="3" fillId="0" borderId="0" xfId="0" applyNumberFormat="1" applyFont="1" applyFill="1"/>
    <xf numFmtId="0" fontId="2" fillId="7" borderId="1" xfId="0" applyFont="1" applyFill="1" applyBorder="1" applyAlignment="1">
      <alignment horizontal="center" vertical="center"/>
    </xf>
    <xf numFmtId="0" fontId="2" fillId="0" borderId="0" xfId="0" applyFont="1" applyFill="1" applyAlignment="1">
      <alignment vertical="top"/>
    </xf>
    <xf numFmtId="0" fontId="24" fillId="0" borderId="0" xfId="0" applyFont="1" applyFill="1" applyAlignment="1">
      <alignment horizontal="left" vertical="top"/>
    </xf>
    <xf numFmtId="0" fontId="27" fillId="5" borderId="1" xfId="0" applyFont="1" applyFill="1" applyBorder="1" applyAlignment="1">
      <alignment horizontal="left" vertical="top" wrapText="1"/>
    </xf>
    <xf numFmtId="0" fontId="14" fillId="7" borderId="0" xfId="0" applyFont="1" applyFill="1"/>
    <xf numFmtId="0" fontId="7" fillId="6" borderId="0" xfId="0" applyFont="1" applyFill="1"/>
    <xf numFmtId="0" fontId="2" fillId="6" borderId="1" xfId="0" applyFont="1" applyFill="1" applyBorder="1" applyAlignment="1">
      <alignment horizontal="left"/>
    </xf>
    <xf numFmtId="0" fontId="24" fillId="0" borderId="0" xfId="0" applyFont="1" applyFill="1" applyBorder="1" applyAlignment="1">
      <alignment horizontal="left" vertical="top" wrapText="1"/>
    </xf>
    <xf numFmtId="0" fontId="33" fillId="2" borderId="3" xfId="0" applyFont="1" applyFill="1" applyBorder="1" applyAlignment="1">
      <alignment horizontal="right" vertical="top" wrapText="1"/>
    </xf>
    <xf numFmtId="0" fontId="2" fillId="2" borderId="0" xfId="0" applyFont="1" applyFill="1" applyBorder="1" applyAlignment="1">
      <alignment horizontal="left" vertical="top" wrapText="1"/>
    </xf>
    <xf numFmtId="0" fontId="26" fillId="5" borderId="1" xfId="0" applyFont="1" applyFill="1" applyBorder="1" applyAlignment="1">
      <alignment horizontal="left" vertical="top" wrapText="1"/>
    </xf>
    <xf numFmtId="0" fontId="6" fillId="5" borderId="1" xfId="0" applyFont="1" applyFill="1" applyBorder="1" applyAlignment="1">
      <alignment horizontal="right" vertical="top" wrapText="1"/>
    </xf>
    <xf numFmtId="0" fontId="11" fillId="5" borderId="1" xfId="0" applyFont="1" applyFill="1" applyBorder="1" applyAlignment="1">
      <alignment horizontal="right" vertical="top" wrapText="1"/>
    </xf>
    <xf numFmtId="0" fontId="33" fillId="5" borderId="1" xfId="0" applyFont="1" applyFill="1" applyBorder="1" applyAlignment="1">
      <alignment horizontal="right" vertical="top" wrapText="1"/>
    </xf>
    <xf numFmtId="0" fontId="5" fillId="2" borderId="1" xfId="0" applyFont="1" applyFill="1" applyBorder="1" applyAlignment="1">
      <alignment horizontal="left" vertical="center" wrapText="1"/>
    </xf>
    <xf numFmtId="164" fontId="27" fillId="2" borderId="1" xfId="0" applyNumberFormat="1" applyFont="1" applyFill="1" applyBorder="1" applyAlignment="1">
      <alignment horizontal="center" vertical="center"/>
    </xf>
    <xf numFmtId="0" fontId="2" fillId="0" borderId="0" xfId="0" applyFont="1" applyFill="1" applyAlignment="1">
      <alignment vertical="top" wrapText="1"/>
    </xf>
    <xf numFmtId="0" fontId="24" fillId="2" borderId="0" xfId="0" applyFont="1" applyFill="1" applyAlignment="1">
      <alignment vertical="top"/>
    </xf>
    <xf numFmtId="0" fontId="2" fillId="8" borderId="0" xfId="0" applyFont="1" applyFill="1"/>
    <xf numFmtId="0" fontId="14" fillId="8" borderId="0" xfId="0" applyFont="1" applyFill="1"/>
    <xf numFmtId="0" fontId="5" fillId="2" borderId="4" xfId="0" applyFont="1" applyFill="1" applyBorder="1" applyAlignment="1">
      <alignment vertical="top" wrapText="1"/>
    </xf>
    <xf numFmtId="0" fontId="5" fillId="2" borderId="6" xfId="0" applyFont="1" applyFill="1" applyBorder="1" applyAlignment="1">
      <alignment vertical="top" wrapText="1"/>
    </xf>
    <xf numFmtId="0" fontId="13" fillId="2" borderId="4" xfId="0" applyFont="1" applyFill="1" applyBorder="1" applyAlignment="1">
      <alignment horizontal="left" vertical="center" wrapText="1"/>
    </xf>
    <xf numFmtId="164" fontId="38" fillId="0" borderId="0" xfId="0" applyNumberFormat="1" applyFont="1" applyFill="1" applyAlignment="1">
      <alignment horizontal="right"/>
    </xf>
    <xf numFmtId="164" fontId="39" fillId="2" borderId="0" xfId="0" applyNumberFormat="1" applyFont="1" applyFill="1" applyAlignment="1">
      <alignment horizontal="center" vertical="center"/>
    </xf>
    <xf numFmtId="0" fontId="40" fillId="0" borderId="0" xfId="0" applyFont="1" applyFill="1" applyAlignment="1">
      <alignment horizontal="center"/>
    </xf>
    <xf numFmtId="0" fontId="41" fillId="3" borderId="1" xfId="0" applyFont="1" applyFill="1" applyBorder="1" applyAlignment="1">
      <alignment horizontal="center" vertical="center"/>
    </xf>
    <xf numFmtId="0" fontId="41" fillId="0" borderId="0" xfId="0" applyFont="1" applyFill="1"/>
    <xf numFmtId="0" fontId="37" fillId="2" borderId="1" xfId="0" applyFont="1" applyFill="1" applyBorder="1" applyAlignment="1">
      <alignment horizontal="center" vertical="center" wrapText="1"/>
    </xf>
    <xf numFmtId="0" fontId="11" fillId="2" borderId="1" xfId="0" applyFont="1" applyFill="1" applyBorder="1" applyAlignment="1">
      <alignment horizontal="right" vertical="center" wrapText="1"/>
    </xf>
    <xf numFmtId="0" fontId="2" fillId="2" borderId="1" xfId="0" applyFont="1" applyFill="1" applyBorder="1" applyAlignment="1">
      <alignment horizontal="left"/>
    </xf>
    <xf numFmtId="164" fontId="2" fillId="0" borderId="0" xfId="0" applyNumberFormat="1" applyFont="1" applyFill="1"/>
    <xf numFmtId="0" fontId="2" fillId="9" borderId="0" xfId="0" applyFont="1" applyFill="1"/>
    <xf numFmtId="164" fontId="7" fillId="9" borderId="0" xfId="0" applyNumberFormat="1" applyFont="1" applyFill="1"/>
    <xf numFmtId="0" fontId="7" fillId="9" borderId="0" xfId="0" applyFont="1" applyFill="1" applyAlignment="1">
      <alignment horizontal="right"/>
    </xf>
    <xf numFmtId="164" fontId="3" fillId="0" borderId="0" xfId="0" applyNumberFormat="1" applyFont="1" applyFill="1"/>
    <xf numFmtId="0" fontId="43" fillId="0" borderId="0" xfId="0" applyFont="1" applyFill="1" applyAlignment="1">
      <alignment horizontal="center" vertical="center" wrapText="1"/>
    </xf>
    <xf numFmtId="0" fontId="47" fillId="2" borderId="0" xfId="0" applyFont="1" applyFill="1" applyAlignment="1">
      <alignment horizontal="right"/>
    </xf>
    <xf numFmtId="0" fontId="45" fillId="2" borderId="1" xfId="0" applyNumberFormat="1" applyFont="1" applyFill="1" applyBorder="1" applyAlignment="1">
      <alignment horizontal="center" vertical="top" wrapText="1"/>
    </xf>
    <xf numFmtId="0" fontId="43" fillId="2" borderId="1" xfId="0" applyFont="1" applyFill="1" applyBorder="1" applyAlignment="1">
      <alignment horizontal="left" vertical="top" wrapText="1"/>
    </xf>
    <xf numFmtId="0" fontId="43" fillId="2" borderId="2" xfId="0" applyFont="1" applyFill="1" applyBorder="1" applyAlignment="1">
      <alignment vertical="top" wrapText="1"/>
    </xf>
    <xf numFmtId="0" fontId="42" fillId="2" borderId="0" xfId="0" applyFont="1" applyFill="1" applyAlignment="1">
      <alignment horizontal="left"/>
    </xf>
    <xf numFmtId="164" fontId="43" fillId="2" borderId="1" xfId="0" applyNumberFormat="1" applyFont="1" applyFill="1" applyBorder="1" applyAlignment="1">
      <alignment horizontal="center" vertical="center" wrapText="1"/>
    </xf>
    <xf numFmtId="164" fontId="42" fillId="2" borderId="1" xfId="0" applyNumberFormat="1" applyFont="1" applyFill="1" applyBorder="1" applyAlignment="1">
      <alignment horizontal="center" vertical="center" wrapText="1"/>
    </xf>
    <xf numFmtId="164" fontId="48" fillId="2" borderId="1" xfId="0" applyNumberFormat="1" applyFont="1" applyFill="1" applyBorder="1" applyAlignment="1">
      <alignment horizontal="center" vertical="center" wrapText="1"/>
    </xf>
    <xf numFmtId="164" fontId="49" fillId="2" borderId="1" xfId="0" applyNumberFormat="1" applyFont="1" applyFill="1" applyBorder="1" applyAlignment="1">
      <alignment horizontal="center" vertical="center" wrapText="1"/>
    </xf>
    <xf numFmtId="164" fontId="49" fillId="0" borderId="1" xfId="0" applyNumberFormat="1" applyFont="1" applyBorder="1" applyAlignment="1">
      <alignment horizontal="center" vertical="top" wrapText="1"/>
    </xf>
    <xf numFmtId="164" fontId="48" fillId="0" borderId="1" xfId="0" applyNumberFormat="1" applyFont="1" applyBorder="1" applyAlignment="1">
      <alignment horizontal="center" vertical="top" wrapText="1"/>
    </xf>
    <xf numFmtId="164" fontId="48" fillId="0" borderId="1" xfId="0" applyNumberFormat="1" applyFont="1" applyFill="1" applyBorder="1" applyAlignment="1">
      <alignment horizontal="center" vertical="center" wrapText="1"/>
    </xf>
    <xf numFmtId="164" fontId="49" fillId="0" borderId="1" xfId="0" applyNumberFormat="1" applyFont="1" applyFill="1" applyBorder="1" applyAlignment="1">
      <alignment horizontal="center" vertical="center" wrapText="1"/>
    </xf>
    <xf numFmtId="0" fontId="7" fillId="2" borderId="0" xfId="0" applyFont="1" applyFill="1"/>
    <xf numFmtId="4" fontId="49" fillId="0" borderId="1" xfId="0" applyNumberFormat="1" applyFont="1" applyBorder="1" applyAlignment="1">
      <alignment horizontal="center" vertical="top" wrapText="1"/>
    </xf>
    <xf numFmtId="4" fontId="48" fillId="0" borderId="1" xfId="0" applyNumberFormat="1" applyFont="1" applyBorder="1" applyAlignment="1">
      <alignment horizontal="center" vertical="top" wrapText="1"/>
    </xf>
    <xf numFmtId="164" fontId="49" fillId="2" borderId="3" xfId="0" applyNumberFormat="1" applyFont="1" applyFill="1" applyBorder="1" applyAlignment="1">
      <alignment horizontal="center" vertical="center" wrapText="1"/>
    </xf>
    <xf numFmtId="164" fontId="49" fillId="2" borderId="4" xfId="0" applyNumberFormat="1" applyFont="1" applyFill="1" applyBorder="1" applyAlignment="1">
      <alignment horizontal="center" vertical="center" wrapText="1"/>
    </xf>
    <xf numFmtId="164" fontId="49" fillId="0" borderId="1" xfId="0" applyNumberFormat="1" applyFont="1" applyBorder="1" applyAlignment="1">
      <alignment horizontal="center" vertical="center" wrapText="1"/>
    </xf>
    <xf numFmtId="164" fontId="48" fillId="2" borderId="4" xfId="0" applyNumberFormat="1" applyFont="1" applyFill="1" applyBorder="1" applyAlignment="1">
      <alignment horizontal="center" vertical="center" wrapText="1"/>
    </xf>
    <xf numFmtId="164" fontId="48" fillId="0" borderId="1" xfId="0" applyNumberFormat="1" applyFont="1" applyBorder="1" applyAlignment="1">
      <alignment horizontal="center" vertical="center" wrapText="1"/>
    </xf>
    <xf numFmtId="164" fontId="48" fillId="2" borderId="7" xfId="0" applyNumberFormat="1" applyFont="1" applyFill="1" applyBorder="1" applyAlignment="1">
      <alignment horizontal="center" vertical="center" wrapText="1"/>
    </xf>
    <xf numFmtId="0" fontId="7" fillId="0" borderId="0" xfId="0" applyFont="1" applyFill="1" applyAlignment="1">
      <alignment horizontal="left"/>
    </xf>
    <xf numFmtId="164" fontId="48" fillId="2" borderId="3" xfId="0" applyNumberFormat="1" applyFont="1" applyFill="1" applyBorder="1" applyAlignment="1">
      <alignment horizontal="center" vertical="center" wrapText="1"/>
    </xf>
    <xf numFmtId="164" fontId="49" fillId="2" borderId="1" xfId="0" applyNumberFormat="1" applyFont="1" applyFill="1" applyBorder="1" applyAlignment="1">
      <alignment horizontal="center" vertical="center"/>
    </xf>
    <xf numFmtId="164" fontId="48" fillId="2" borderId="1" xfId="0" applyNumberFormat="1" applyFont="1" applyFill="1" applyBorder="1" applyAlignment="1">
      <alignment horizontal="center" vertical="center"/>
    </xf>
    <xf numFmtId="164" fontId="49" fillId="2" borderId="0" xfId="0" applyNumberFormat="1" applyFont="1" applyFill="1" applyAlignment="1">
      <alignment horizontal="center" vertical="center"/>
    </xf>
    <xf numFmtId="164" fontId="48" fillId="2" borderId="0" xfId="0" applyNumberFormat="1" applyFont="1" applyFill="1" applyAlignment="1">
      <alignment horizontal="center" vertical="center"/>
    </xf>
    <xf numFmtId="0" fontId="27" fillId="10" borderId="1" xfId="0" applyFont="1" applyFill="1" applyBorder="1" applyAlignment="1">
      <alignment horizontal="left" vertical="top" wrapText="1"/>
    </xf>
    <xf numFmtId="0" fontId="11" fillId="10" borderId="1" xfId="0" applyFont="1" applyFill="1" applyBorder="1" applyAlignment="1">
      <alignment horizontal="left" vertical="top" wrapText="1"/>
    </xf>
    <xf numFmtId="0" fontId="27" fillId="10" borderId="3" xfId="0" applyFont="1" applyFill="1" applyBorder="1" applyAlignment="1">
      <alignment horizontal="left" vertical="top" wrapText="1"/>
    </xf>
    <xf numFmtId="0" fontId="26" fillId="10" borderId="1" xfId="0" applyFont="1" applyFill="1" applyBorder="1" applyAlignment="1">
      <alignment horizontal="left" vertical="top" wrapText="1"/>
    </xf>
    <xf numFmtId="0" fontId="10" fillId="10" borderId="1" xfId="0" applyFont="1" applyFill="1" applyBorder="1" applyAlignment="1">
      <alignment horizontal="left" vertical="top" wrapText="1"/>
    </xf>
    <xf numFmtId="0" fontId="27" fillId="10" borderId="4" xfId="0" applyFont="1" applyFill="1" applyBorder="1" applyAlignment="1">
      <alignment horizontal="left" vertical="top" wrapText="1"/>
    </xf>
    <xf numFmtId="0" fontId="42" fillId="2" borderId="8" xfId="0" applyFont="1" applyFill="1" applyBorder="1" applyAlignment="1">
      <alignment horizontal="left" vertical="top" wrapText="1"/>
    </xf>
    <xf numFmtId="0" fontId="26" fillId="11" borderId="1" xfId="0" applyFont="1" applyFill="1" applyBorder="1" applyAlignment="1">
      <alignment horizontal="left" vertical="top" wrapText="1"/>
    </xf>
    <xf numFmtId="0" fontId="27" fillId="0" borderId="4" xfId="0" applyFont="1" applyFill="1" applyBorder="1" applyAlignment="1">
      <alignment horizontal="left" vertical="top" wrapText="1"/>
    </xf>
    <xf numFmtId="164" fontId="10" fillId="0" borderId="0" xfId="0" applyNumberFormat="1" applyFont="1" applyFill="1" applyAlignment="1">
      <alignment horizontal="center" vertical="center" wrapText="1"/>
    </xf>
    <xf numFmtId="164" fontId="54" fillId="2" borderId="0" xfId="0" applyNumberFormat="1" applyFont="1" applyFill="1" applyAlignment="1">
      <alignment horizontal="center" vertical="center"/>
    </xf>
    <xf numFmtId="0" fontId="33" fillId="2" borderId="1" xfId="0" applyNumberFormat="1" applyFont="1" applyFill="1" applyBorder="1" applyAlignment="1">
      <alignment horizontal="center" vertical="center" wrapText="1"/>
    </xf>
    <xf numFmtId="0" fontId="10" fillId="2" borderId="6" xfId="0" applyFont="1" applyFill="1" applyBorder="1" applyAlignment="1">
      <alignment vertical="top" wrapText="1"/>
    </xf>
    <xf numFmtId="164" fontId="10" fillId="2" borderId="1" xfId="0" applyNumberFormat="1" applyFont="1" applyFill="1" applyBorder="1" applyAlignment="1">
      <alignment horizontal="center" vertical="center"/>
    </xf>
    <xf numFmtId="164" fontId="27" fillId="2" borderId="0" xfId="0" applyNumberFormat="1" applyFont="1" applyFill="1" applyAlignment="1">
      <alignment horizontal="center" vertical="center"/>
    </xf>
    <xf numFmtId="0" fontId="27" fillId="0" borderId="1"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12" borderId="1" xfId="0" applyFont="1" applyFill="1" applyBorder="1" applyAlignment="1">
      <alignment horizontal="left" vertical="top" wrapText="1"/>
    </xf>
    <xf numFmtId="0" fontId="56" fillId="2" borderId="0" xfId="0" applyFont="1" applyFill="1" applyAlignment="1">
      <alignment horizontal="right"/>
    </xf>
    <xf numFmtId="0" fontId="59" fillId="13" borderId="0" xfId="0" applyFont="1" applyFill="1"/>
    <xf numFmtId="0" fontId="61" fillId="13" borderId="0" xfId="0" applyFont="1" applyFill="1"/>
    <xf numFmtId="0" fontId="33" fillId="5" borderId="1" xfId="0" applyFont="1" applyFill="1" applyBorder="1" applyAlignment="1">
      <alignment horizontal="left" vertical="top" wrapText="1"/>
    </xf>
    <xf numFmtId="0" fontId="7" fillId="2" borderId="1" xfId="0" applyFont="1" applyFill="1" applyBorder="1" applyAlignment="1">
      <alignment horizontal="left"/>
    </xf>
    <xf numFmtId="0" fontId="26" fillId="0" borderId="1" xfId="0" applyFont="1" applyFill="1" applyBorder="1" applyAlignment="1">
      <alignment horizontal="left" vertical="top" wrapText="1"/>
    </xf>
    <xf numFmtId="164" fontId="10"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57" fillId="0" borderId="1" xfId="0" applyFont="1" applyFill="1" applyBorder="1" applyAlignment="1">
      <alignment horizontal="left" vertical="top" wrapText="1"/>
    </xf>
    <xf numFmtId="164" fontId="57" fillId="0" borderId="1" xfId="0" applyNumberFormat="1" applyFont="1" applyFill="1" applyBorder="1" applyAlignment="1">
      <alignment horizontal="center" vertical="center" wrapText="1"/>
    </xf>
    <xf numFmtId="0" fontId="60" fillId="0" borderId="1" xfId="0" applyFont="1" applyFill="1" applyBorder="1" applyAlignment="1">
      <alignment horizontal="right" vertical="top" wrapText="1"/>
    </xf>
    <xf numFmtId="164" fontId="57" fillId="0" borderId="1" xfId="0" applyNumberFormat="1" applyFont="1" applyFill="1" applyBorder="1" applyAlignment="1">
      <alignment horizontal="center" vertical="top" wrapText="1"/>
    </xf>
    <xf numFmtId="0" fontId="58" fillId="0" borderId="1" xfId="0" applyFont="1" applyFill="1" applyBorder="1" applyAlignment="1">
      <alignment horizontal="right" vertical="top" wrapText="1"/>
    </xf>
    <xf numFmtId="164" fontId="55" fillId="0" borderId="1" xfId="0" applyNumberFormat="1" applyFont="1" applyFill="1" applyBorder="1" applyAlignment="1">
      <alignment horizontal="center" vertical="top" wrapText="1"/>
    </xf>
    <xf numFmtId="164" fontId="55" fillId="0" borderId="1" xfId="0" applyNumberFormat="1" applyFont="1" applyFill="1" applyBorder="1" applyAlignment="1">
      <alignment horizontal="center" vertical="center" wrapText="1"/>
    </xf>
    <xf numFmtId="0" fontId="55" fillId="0" borderId="1" xfId="0" applyFont="1" applyFill="1" applyBorder="1" applyAlignment="1">
      <alignment horizontal="left" vertical="top" wrapText="1"/>
    </xf>
    <xf numFmtId="0" fontId="60" fillId="0" borderId="1" xfId="0" applyFont="1" applyFill="1" applyBorder="1" applyAlignment="1">
      <alignment horizontal="right" vertical="center" wrapText="1"/>
    </xf>
    <xf numFmtId="0" fontId="58" fillId="0" borderId="1" xfId="0" applyFont="1" applyFill="1" applyBorder="1" applyAlignment="1">
      <alignment horizontal="right" vertical="center" wrapText="1"/>
    </xf>
    <xf numFmtId="4" fontId="10" fillId="0" borderId="1"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4" fontId="27" fillId="0" borderId="1" xfId="0" applyNumberFormat="1" applyFont="1" applyFill="1" applyBorder="1" applyAlignment="1">
      <alignment horizontal="center" vertical="top" wrapText="1"/>
    </xf>
    <xf numFmtId="164" fontId="27" fillId="0" borderId="1" xfId="0" applyNumberFormat="1" applyFont="1" applyFill="1" applyBorder="1" applyAlignment="1">
      <alignment horizontal="center" vertical="top" wrapText="1"/>
    </xf>
    <xf numFmtId="164" fontId="10" fillId="0" borderId="3"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4" fontId="27" fillId="0" borderId="4" xfId="0" applyNumberFormat="1" applyFont="1" applyFill="1" applyBorder="1" applyAlignment="1">
      <alignment horizontal="center" vertical="center" wrapText="1"/>
    </xf>
    <xf numFmtId="164" fontId="27" fillId="0" borderId="7" xfId="0" applyNumberFormat="1" applyFont="1" applyFill="1" applyBorder="1" applyAlignment="1">
      <alignment horizontal="center" vertical="center" wrapText="1"/>
    </xf>
    <xf numFmtId="164" fontId="27" fillId="0" borderId="3"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xf>
    <xf numFmtId="164" fontId="27" fillId="0" borderId="1" xfId="0" applyNumberFormat="1" applyFont="1" applyFill="1" applyBorder="1" applyAlignment="1">
      <alignment horizontal="center" vertical="center"/>
    </xf>
    <xf numFmtId="164" fontId="10" fillId="0" borderId="0" xfId="0" applyNumberFormat="1" applyFont="1" applyFill="1" applyAlignment="1">
      <alignment horizontal="center" vertical="center"/>
    </xf>
    <xf numFmtId="164" fontId="27" fillId="0" borderId="0" xfId="0" applyNumberFormat="1" applyFont="1" applyFill="1" applyAlignment="1">
      <alignment horizontal="center" vertical="center"/>
    </xf>
    <xf numFmtId="0" fontId="26"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43" fillId="2" borderId="4" xfId="0" applyFont="1" applyFill="1" applyBorder="1" applyAlignment="1">
      <alignment horizontal="left" vertical="top" wrapText="1"/>
    </xf>
    <xf numFmtId="0" fontId="33" fillId="2" borderId="4" xfId="0" applyNumberFormat="1" applyFont="1" applyFill="1" applyBorder="1" applyAlignment="1">
      <alignment horizontal="center" vertical="top" wrapText="1"/>
    </xf>
    <xf numFmtId="0" fontId="43" fillId="2" borderId="6" xfId="0" applyFont="1" applyFill="1" applyBorder="1" applyAlignment="1">
      <alignment vertical="top" wrapText="1"/>
    </xf>
    <xf numFmtId="0" fontId="4" fillId="0" borderId="0" xfId="0" applyFont="1" applyFill="1" applyBorder="1"/>
    <xf numFmtId="0" fontId="41" fillId="0" borderId="0" xfId="0" applyFont="1" applyFill="1" applyBorder="1"/>
    <xf numFmtId="0" fontId="2" fillId="0" borderId="0" xfId="0" applyFont="1" applyFill="1" applyBorder="1"/>
    <xf numFmtId="0" fontId="3" fillId="0" borderId="0" xfId="0" applyNumberFormat="1" applyFont="1" applyFill="1" applyBorder="1"/>
    <xf numFmtId="0" fontId="8" fillId="2" borderId="0" xfId="0" applyFont="1" applyFill="1" applyBorder="1"/>
    <xf numFmtId="0" fontId="7" fillId="0" borderId="0" xfId="0" applyFont="1" applyFill="1" applyBorder="1"/>
    <xf numFmtId="0" fontId="2" fillId="3" borderId="0" xfId="0" applyFont="1" applyFill="1" applyBorder="1"/>
    <xf numFmtId="0" fontId="2" fillId="4" borderId="0" xfId="0" applyFont="1" applyFill="1" applyBorder="1"/>
    <xf numFmtId="0" fontId="2" fillId="5" borderId="0" xfId="0" applyFont="1" applyFill="1" applyBorder="1"/>
    <xf numFmtId="0" fontId="59" fillId="13" borderId="0" xfId="0" applyFont="1" applyFill="1" applyBorder="1"/>
    <xf numFmtId="0" fontId="61" fillId="13" borderId="0" xfId="0" applyFont="1" applyFill="1" applyBorder="1"/>
    <xf numFmtId="0" fontId="2" fillId="8" borderId="0" xfId="0" applyFont="1" applyFill="1" applyBorder="1"/>
    <xf numFmtId="0" fontId="14" fillId="8" borderId="0" xfId="0" applyFont="1" applyFill="1" applyBorder="1"/>
    <xf numFmtId="0" fontId="14" fillId="6" borderId="0" xfId="0" applyFont="1" applyFill="1" applyBorder="1"/>
    <xf numFmtId="0" fontId="14" fillId="0" borderId="0" xfId="0" applyFont="1" applyFill="1" applyBorder="1" applyAlignment="1">
      <alignment horizontal="left"/>
    </xf>
    <xf numFmtId="0" fontId="28" fillId="0" borderId="0" xfId="0" applyFont="1" applyFill="1" applyBorder="1" applyAlignment="1">
      <alignment horizontal="left"/>
    </xf>
    <xf numFmtId="0" fontId="2" fillId="6" borderId="0" xfId="0" applyFont="1" applyFill="1" applyBorder="1" applyAlignment="1">
      <alignment horizontal="center"/>
    </xf>
    <xf numFmtId="0" fontId="2" fillId="6" borderId="0" xfId="0" applyFont="1" applyFill="1" applyBorder="1" applyAlignment="1">
      <alignment horizontal="left"/>
    </xf>
    <xf numFmtId="0" fontId="3" fillId="0" borderId="0" xfId="0" applyFont="1" applyFill="1" applyBorder="1"/>
    <xf numFmtId="0" fontId="8" fillId="0" borderId="0" xfId="0" applyFont="1" applyFill="1" applyBorder="1"/>
    <xf numFmtId="0" fontId="14" fillId="0" borderId="0" xfId="0" applyFont="1" applyFill="1" applyBorder="1"/>
    <xf numFmtId="0" fontId="2" fillId="7" borderId="0" xfId="0" applyFont="1" applyFill="1" applyBorder="1"/>
    <xf numFmtId="0" fontId="7" fillId="2" borderId="0" xfId="0" applyFont="1" applyFill="1" applyBorder="1"/>
    <xf numFmtId="0" fontId="2" fillId="0" borderId="0" xfId="0" applyFont="1" applyFill="1" applyBorder="1" applyAlignment="1">
      <alignment horizontal="left"/>
    </xf>
    <xf numFmtId="0" fontId="7" fillId="0" borderId="0" xfId="0" applyFont="1" applyFill="1" applyBorder="1" applyAlignment="1">
      <alignment horizontal="left"/>
    </xf>
    <xf numFmtId="0" fontId="7" fillId="6" borderId="0" xfId="0" applyFont="1" applyFill="1" applyBorder="1"/>
    <xf numFmtId="0" fontId="2" fillId="4" borderId="0" xfId="0" applyFont="1" applyFill="1" applyBorder="1" applyAlignment="1">
      <alignment horizontal="center" vertical="center"/>
    </xf>
    <xf numFmtId="0" fontId="7" fillId="4" borderId="0" xfId="0" applyFont="1" applyFill="1" applyBorder="1"/>
    <xf numFmtId="0" fontId="14" fillId="7" borderId="0" xfId="0" applyFont="1" applyFill="1" applyBorder="1"/>
    <xf numFmtId="0" fontId="14" fillId="2" borderId="0" xfId="0" applyFont="1" applyFill="1" applyBorder="1"/>
    <xf numFmtId="0" fontId="7" fillId="2" borderId="0" xfId="0" applyFont="1" applyFill="1" applyBorder="1" applyAlignment="1">
      <alignment horizontal="left"/>
    </xf>
    <xf numFmtId="0" fontId="2" fillId="2" borderId="0" xfId="0" applyFont="1" applyFill="1" applyBorder="1" applyAlignment="1">
      <alignment horizontal="left"/>
    </xf>
    <xf numFmtId="0" fontId="10" fillId="5" borderId="1" xfId="0" applyNumberFormat="1" applyFont="1" applyFill="1" applyBorder="1" applyAlignment="1">
      <alignment horizontal="left" vertical="top" wrapText="1"/>
    </xf>
    <xf numFmtId="0" fontId="36" fillId="2" borderId="4" xfId="0" applyFont="1" applyFill="1" applyBorder="1" applyAlignment="1">
      <alignment horizontal="left" vertical="center" wrapText="1"/>
    </xf>
    <xf numFmtId="0" fontId="36" fillId="2" borderId="6"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14"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2" borderId="6" xfId="0" applyFont="1" applyFill="1" applyBorder="1" applyAlignment="1">
      <alignment horizontal="left" vertical="top" wrapText="1"/>
    </xf>
    <xf numFmtId="0" fontId="26" fillId="2" borderId="2" xfId="0" applyFont="1" applyFill="1" applyBorder="1" applyAlignment="1">
      <alignment horizontal="left" vertical="top" wrapText="1"/>
    </xf>
    <xf numFmtId="0" fontId="55" fillId="0" borderId="5" xfId="0" applyFont="1" applyFill="1" applyBorder="1" applyAlignment="1">
      <alignment horizontal="left" vertical="top" wrapText="1"/>
    </xf>
    <xf numFmtId="0" fontId="55" fillId="0" borderId="9" xfId="0" applyFont="1" applyFill="1" applyBorder="1" applyAlignment="1">
      <alignment horizontal="left" vertical="top" wrapText="1"/>
    </xf>
    <xf numFmtId="0" fontId="55" fillId="0" borderId="14"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2" xfId="0" applyFont="1" applyFill="1" applyBorder="1" applyAlignment="1">
      <alignment horizontal="left" vertical="top" wrapText="1"/>
    </xf>
    <xf numFmtId="0" fontId="42" fillId="0" borderId="5" xfId="0" applyFont="1" applyFill="1" applyBorder="1" applyAlignment="1">
      <alignment horizontal="left" vertical="top" wrapText="1"/>
    </xf>
    <xf numFmtId="0" fontId="42" fillId="0" borderId="9" xfId="0" applyFont="1" applyFill="1" applyBorder="1" applyAlignment="1">
      <alignment horizontal="left" vertical="top" wrapText="1"/>
    </xf>
    <xf numFmtId="0" fontId="42" fillId="0" borderId="14" xfId="0" applyFont="1" applyFill="1" applyBorder="1" applyAlignment="1">
      <alignment horizontal="left" vertical="top" wrapText="1"/>
    </xf>
    <xf numFmtId="0" fontId="5" fillId="2" borderId="1"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7" borderId="4" xfId="0" applyFont="1" applyFill="1" applyBorder="1" applyAlignment="1">
      <alignment horizontal="left" vertical="top" wrapText="1"/>
    </xf>
    <xf numFmtId="0" fontId="27" fillId="7" borderId="6" xfId="0" applyFont="1" applyFill="1" applyBorder="1" applyAlignment="1">
      <alignment horizontal="left" vertical="top" wrapText="1"/>
    </xf>
    <xf numFmtId="0" fontId="27" fillId="7" borderId="2" xfId="0" applyFont="1" applyFill="1" applyBorder="1" applyAlignment="1">
      <alignment horizontal="left" vertical="top" wrapText="1"/>
    </xf>
    <xf numFmtId="0" fontId="10" fillId="8" borderId="4" xfId="0" applyFont="1" applyFill="1" applyBorder="1" applyAlignment="1">
      <alignment horizontal="center" vertical="top" wrapText="1"/>
    </xf>
    <xf numFmtId="0" fontId="10" fillId="8" borderId="6" xfId="0" applyFont="1" applyFill="1" applyBorder="1" applyAlignment="1">
      <alignment horizontal="center" vertical="top" wrapText="1"/>
    </xf>
    <xf numFmtId="0" fontId="10" fillId="8" borderId="2" xfId="0" applyFont="1" applyFill="1" applyBorder="1" applyAlignment="1">
      <alignment horizontal="center" vertical="top" wrapText="1"/>
    </xf>
    <xf numFmtId="0" fontId="10" fillId="8" borderId="6"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26" fillId="7"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2" xfId="0" applyFont="1" applyFill="1" applyBorder="1" applyAlignment="1">
      <alignment horizontal="left" vertical="top" wrapText="1"/>
    </xf>
    <xf numFmtId="0" fontId="27" fillId="0" borderId="5" xfId="0" applyFont="1" applyFill="1" applyBorder="1" applyAlignment="1">
      <alignment horizontal="left" vertical="top"/>
    </xf>
    <xf numFmtId="0" fontId="27" fillId="0" borderId="9" xfId="0" applyFont="1" applyFill="1" applyBorder="1" applyAlignment="1">
      <alignment horizontal="left" vertical="top"/>
    </xf>
    <xf numFmtId="0" fontId="27" fillId="0" borderId="14" xfId="0" applyFont="1" applyFill="1" applyBorder="1" applyAlignment="1">
      <alignment horizontal="left" vertical="top"/>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6" fillId="7" borderId="4" xfId="0" applyFont="1" applyFill="1" applyBorder="1" applyAlignment="1">
      <alignment horizontal="left" vertical="top" wrapText="1"/>
    </xf>
    <xf numFmtId="0" fontId="26" fillId="7" borderId="6" xfId="0" applyFont="1" applyFill="1" applyBorder="1" applyAlignment="1">
      <alignment horizontal="left" vertical="top" wrapText="1"/>
    </xf>
    <xf numFmtId="0" fontId="26" fillId="7" borderId="2" xfId="0" applyFont="1" applyFill="1" applyBorder="1" applyAlignment="1">
      <alignment horizontal="left" vertical="top" wrapText="1"/>
    </xf>
    <xf numFmtId="0" fontId="27" fillId="2" borderId="4" xfId="0" applyFont="1" applyFill="1" applyBorder="1" applyAlignment="1">
      <alignment horizontal="left" vertical="top" wrapText="1"/>
    </xf>
    <xf numFmtId="0" fontId="27" fillId="2" borderId="6" xfId="0" applyFont="1" applyFill="1" applyBorder="1" applyAlignment="1">
      <alignment horizontal="left" vertical="top" wrapText="1"/>
    </xf>
    <xf numFmtId="0" fontId="27" fillId="2" borderId="2" xfId="0" applyFont="1" applyFill="1" applyBorder="1" applyAlignment="1">
      <alignment horizontal="left" vertical="top" wrapText="1"/>
    </xf>
    <xf numFmtId="0" fontId="35" fillId="0" borderId="5" xfId="0" applyFont="1" applyFill="1" applyBorder="1" applyAlignment="1">
      <alignment horizontal="left" vertical="top" wrapText="1"/>
    </xf>
    <xf numFmtId="0" fontId="35" fillId="0" borderId="9" xfId="0" applyFont="1" applyFill="1" applyBorder="1" applyAlignment="1">
      <alignment horizontal="left" vertical="top" wrapText="1"/>
    </xf>
    <xf numFmtId="0" fontId="35" fillId="0" borderId="14" xfId="0" applyFont="1" applyFill="1" applyBorder="1" applyAlignment="1">
      <alignment horizontal="left" vertical="top" wrapText="1"/>
    </xf>
    <xf numFmtId="0" fontId="11" fillId="0" borderId="4" xfId="0" applyFont="1" applyFill="1" applyBorder="1" applyAlignment="1">
      <alignment vertical="top" wrapText="1"/>
    </xf>
    <xf numFmtId="0" fontId="11" fillId="0" borderId="6" xfId="0" applyFont="1" applyFill="1" applyBorder="1" applyAlignment="1">
      <alignment vertical="top" wrapText="1"/>
    </xf>
    <xf numFmtId="0" fontId="11" fillId="0" borderId="2" xfId="0" applyFont="1" applyFill="1" applyBorder="1" applyAlignment="1">
      <alignment vertical="top" wrapText="1"/>
    </xf>
    <xf numFmtId="0" fontId="27" fillId="2" borderId="5" xfId="0" applyFont="1" applyFill="1" applyBorder="1" applyAlignment="1">
      <alignment horizontal="left" vertical="top" wrapText="1"/>
    </xf>
    <xf numFmtId="0" fontId="27" fillId="2" borderId="9" xfId="0" applyFont="1" applyFill="1" applyBorder="1" applyAlignment="1">
      <alignment horizontal="left" vertical="top" wrapText="1"/>
    </xf>
    <xf numFmtId="0" fontId="27" fillId="2" borderId="14" xfId="0" applyFont="1" applyFill="1" applyBorder="1" applyAlignment="1">
      <alignment horizontal="left" vertical="top"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2" borderId="4"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2" xfId="0" applyFont="1" applyFill="1" applyBorder="1" applyAlignment="1">
      <alignment horizontal="left" vertical="top" wrapText="1"/>
    </xf>
    <xf numFmtId="0" fontId="5" fillId="8" borderId="4" xfId="0" applyFont="1" applyFill="1" applyBorder="1" applyAlignment="1">
      <alignment horizontal="center" vertical="top" wrapText="1"/>
    </xf>
    <xf numFmtId="0" fontId="5" fillId="8" borderId="6" xfId="0" applyFont="1" applyFill="1" applyBorder="1" applyAlignment="1">
      <alignment horizontal="center" vertical="top" wrapText="1"/>
    </xf>
    <xf numFmtId="0" fontId="5" fillId="8"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2" xfId="0" applyFont="1" applyFill="1" applyBorder="1" applyAlignment="1">
      <alignment horizontal="center" vertical="top" wrapText="1"/>
    </xf>
    <xf numFmtId="0" fontId="27" fillId="2" borderId="4"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2" xfId="0" applyFont="1" applyFill="1" applyBorder="1" applyAlignment="1">
      <alignment horizontal="left" vertical="top" wrapText="1"/>
    </xf>
    <xf numFmtId="0" fontId="5" fillId="4" borderId="9" xfId="0" applyFont="1" applyFill="1" applyBorder="1" applyAlignment="1">
      <alignment horizontal="center" vertical="top" wrapText="1"/>
    </xf>
    <xf numFmtId="0" fontId="5" fillId="4" borderId="0" xfId="0" applyFont="1" applyFill="1" applyBorder="1" applyAlignment="1">
      <alignment horizontal="center" vertical="top" wrapText="1"/>
    </xf>
    <xf numFmtId="0" fontId="5" fillId="2" borderId="9"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6" xfId="0" applyFont="1" applyFill="1" applyBorder="1" applyAlignment="1">
      <alignment horizontal="left" vertical="top" wrapText="1"/>
    </xf>
    <xf numFmtId="0" fontId="5" fillId="5" borderId="2" xfId="0" applyFont="1" applyFill="1" applyBorder="1" applyAlignment="1">
      <alignment horizontal="left" vertical="top" wrapText="1"/>
    </xf>
    <xf numFmtId="0" fontId="10" fillId="8" borderId="4" xfId="0" applyFont="1" applyFill="1" applyBorder="1" applyAlignment="1">
      <alignment horizontal="center" vertical="center" wrapText="1"/>
    </xf>
    <xf numFmtId="0" fontId="27" fillId="0" borderId="6" xfId="0" applyFont="1" applyFill="1" applyBorder="1" applyAlignment="1">
      <alignment horizontal="left" vertical="top" wrapText="1"/>
    </xf>
    <xf numFmtId="0" fontId="27" fillId="0" borderId="2" xfId="0" applyFont="1" applyFill="1" applyBorder="1" applyAlignment="1">
      <alignment horizontal="left" vertical="top" wrapText="1"/>
    </xf>
    <xf numFmtId="164" fontId="27" fillId="2" borderId="3" xfId="0" applyNumberFormat="1" applyFont="1" applyFill="1" applyBorder="1" applyAlignment="1">
      <alignment horizontal="center" vertical="center" wrapText="1"/>
    </xf>
    <xf numFmtId="164" fontId="27" fillId="2" borderId="7" xfId="0" applyNumberFormat="1" applyFont="1" applyFill="1" applyBorder="1" applyAlignment="1">
      <alignment horizontal="center" vertical="center" wrapText="1"/>
    </xf>
    <xf numFmtId="0" fontId="33" fillId="0" borderId="4"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2" xfId="0" applyFont="1" applyFill="1" applyBorder="1" applyAlignment="1">
      <alignment horizontal="left" vertical="top" wrapText="1"/>
    </xf>
    <xf numFmtId="0" fontId="50" fillId="0" borderId="5" xfId="0" applyFont="1" applyFill="1" applyBorder="1" applyAlignment="1">
      <alignment horizontal="left" vertical="top" wrapText="1"/>
    </xf>
    <xf numFmtId="0" fontId="48" fillId="0" borderId="9" xfId="0" applyFont="1" applyFill="1" applyBorder="1" applyAlignment="1">
      <alignment horizontal="left" vertical="top" wrapText="1"/>
    </xf>
    <xf numFmtId="0" fontId="48" fillId="0" borderId="14" xfId="0" applyFont="1" applyFill="1" applyBorder="1" applyAlignment="1">
      <alignment horizontal="left" vertical="top" wrapText="1"/>
    </xf>
    <xf numFmtId="0" fontId="33" fillId="2" borderId="1" xfId="0" applyFont="1" applyFill="1" applyBorder="1" applyAlignment="1">
      <alignment horizontal="left" vertical="top" wrapText="1"/>
    </xf>
    <xf numFmtId="0" fontId="27" fillId="2" borderId="5" xfId="0" applyFont="1" applyFill="1" applyBorder="1" applyAlignment="1">
      <alignment horizontal="center" vertical="center" wrapText="1"/>
    </xf>
    <xf numFmtId="0" fontId="27" fillId="2" borderId="14" xfId="0"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43" fillId="2" borderId="4" xfId="0" applyFont="1" applyFill="1" applyBorder="1" applyAlignment="1">
      <alignment horizontal="left" vertical="top" wrapText="1"/>
    </xf>
    <xf numFmtId="0" fontId="43" fillId="2" borderId="6" xfId="0" applyFont="1" applyFill="1" applyBorder="1" applyAlignment="1">
      <alignment horizontal="left" vertical="top" wrapText="1"/>
    </xf>
    <xf numFmtId="0" fontId="43" fillId="2" borderId="2" xfId="0" applyFont="1" applyFill="1" applyBorder="1" applyAlignment="1">
      <alignment horizontal="left" vertical="top" wrapText="1"/>
    </xf>
    <xf numFmtId="0" fontId="35" fillId="0" borderId="5" xfId="0" applyFont="1" applyFill="1" applyBorder="1" applyAlignment="1">
      <alignment horizontal="left" vertical="top"/>
    </xf>
    <xf numFmtId="0" fontId="35" fillId="0" borderId="9" xfId="0" applyFont="1" applyFill="1" applyBorder="1" applyAlignment="1">
      <alignment horizontal="left" vertical="top"/>
    </xf>
    <xf numFmtId="0" fontId="35" fillId="0" borderId="14" xfId="0" applyFont="1" applyFill="1" applyBorder="1" applyAlignment="1">
      <alignment horizontal="left" vertical="top"/>
    </xf>
    <xf numFmtId="0" fontId="42" fillId="2" borderId="5" xfId="0" applyFont="1" applyFill="1" applyBorder="1" applyAlignment="1">
      <alignment horizontal="left" vertical="top" wrapText="1"/>
    </xf>
    <xf numFmtId="0" fontId="42" fillId="2" borderId="9" xfId="0" applyFont="1" applyFill="1" applyBorder="1" applyAlignment="1">
      <alignment horizontal="left" vertical="top" wrapText="1"/>
    </xf>
    <xf numFmtId="0" fontId="42" fillId="2" borderId="14" xfId="0" applyFont="1" applyFill="1" applyBorder="1" applyAlignment="1">
      <alignment horizontal="left" vertical="top" wrapText="1"/>
    </xf>
    <xf numFmtId="0" fontId="27" fillId="7" borderId="1" xfId="0" applyFont="1" applyFill="1" applyBorder="1" applyAlignment="1">
      <alignment horizontal="left" vertical="top" wrapText="1"/>
    </xf>
    <xf numFmtId="0" fontId="51" fillId="2" borderId="5" xfId="0" applyFont="1" applyFill="1" applyBorder="1" applyAlignment="1">
      <alignment horizontal="left" vertical="top" wrapText="1"/>
    </xf>
    <xf numFmtId="0" fontId="51" fillId="2" borderId="9" xfId="0" applyFont="1" applyFill="1" applyBorder="1" applyAlignment="1">
      <alignment horizontal="left" vertical="top" wrapText="1"/>
    </xf>
    <xf numFmtId="0" fontId="51" fillId="2" borderId="14" xfId="0" applyFont="1" applyFill="1" applyBorder="1" applyAlignment="1">
      <alignment horizontal="left" vertical="top" wrapText="1"/>
    </xf>
    <xf numFmtId="164" fontId="27" fillId="0" borderId="5" xfId="0" applyNumberFormat="1" applyFont="1" applyFill="1" applyBorder="1" applyAlignment="1">
      <alignment horizontal="left" vertical="top" wrapText="1"/>
    </xf>
    <xf numFmtId="164" fontId="27" fillId="0" borderId="9" xfId="0" applyNumberFormat="1" applyFont="1" applyFill="1" applyBorder="1" applyAlignment="1">
      <alignment horizontal="left" vertical="top" wrapText="1"/>
    </xf>
    <xf numFmtId="164" fontId="27" fillId="0" borderId="14" xfId="0" applyNumberFormat="1" applyFont="1" applyFill="1" applyBorder="1" applyAlignment="1">
      <alignment horizontal="left" vertical="top" wrapText="1"/>
    </xf>
    <xf numFmtId="164" fontId="26" fillId="2" borderId="3" xfId="0" applyNumberFormat="1" applyFont="1" applyFill="1" applyBorder="1" applyAlignment="1">
      <alignment horizontal="center" vertical="center" wrapText="1"/>
    </xf>
    <xf numFmtId="164" fontId="26" fillId="2" borderId="7" xfId="0" applyNumberFormat="1"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42" fillId="2" borderId="3" xfId="0" applyFont="1" applyFill="1" applyBorder="1" applyAlignment="1">
      <alignment horizontal="left" vertical="top" wrapText="1"/>
    </xf>
    <xf numFmtId="0" fontId="42" fillId="2" borderId="10" xfId="0" applyFont="1" applyFill="1" applyBorder="1" applyAlignment="1">
      <alignment horizontal="left" vertical="top" wrapText="1"/>
    </xf>
    <xf numFmtId="0" fontId="42" fillId="2"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2" fillId="0" borderId="9" xfId="0" applyFont="1" applyFill="1" applyBorder="1" applyAlignment="1">
      <alignment horizontal="left" vertical="top" wrapText="1"/>
    </xf>
    <xf numFmtId="0" fontId="42" fillId="0" borderId="3" xfId="0" applyFont="1" applyFill="1" applyBorder="1" applyAlignment="1">
      <alignment horizontal="left" vertical="top" wrapText="1"/>
    </xf>
    <xf numFmtId="0" fontId="42" fillId="0" borderId="10" xfId="0" applyFont="1" applyFill="1" applyBorder="1" applyAlignment="1">
      <alignment horizontal="left" vertical="top" wrapText="1"/>
    </xf>
    <xf numFmtId="0" fontId="42" fillId="0" borderId="7" xfId="0" applyFont="1" applyFill="1" applyBorder="1" applyAlignment="1">
      <alignment horizontal="left" vertical="top" wrapText="1"/>
    </xf>
    <xf numFmtId="0" fontId="48" fillId="2" borderId="3" xfId="0" applyFont="1" applyFill="1" applyBorder="1" applyAlignment="1">
      <alignment horizontal="left" vertical="top" wrapText="1"/>
    </xf>
    <xf numFmtId="0" fontId="48" fillId="2" borderId="10" xfId="0" applyFont="1" applyFill="1" applyBorder="1" applyAlignment="1">
      <alignment horizontal="left" vertical="top" wrapText="1"/>
    </xf>
    <xf numFmtId="0" fontId="48" fillId="2" borderId="7" xfId="0" applyFont="1" applyFill="1" applyBorder="1" applyAlignment="1">
      <alignment horizontal="left" vertical="top" wrapText="1"/>
    </xf>
    <xf numFmtId="0" fontId="5" fillId="2" borderId="4"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2" xfId="0" applyFont="1" applyFill="1" applyBorder="1" applyAlignment="1">
      <alignment horizontal="center" vertical="top" wrapText="1"/>
    </xf>
    <xf numFmtId="0" fontId="20" fillId="2" borderId="1" xfId="0" applyFont="1" applyFill="1" applyBorder="1" applyAlignment="1">
      <alignment horizontal="left" vertical="top" wrapText="1"/>
    </xf>
    <xf numFmtId="0" fontId="24" fillId="0" borderId="9" xfId="0" applyFont="1" applyFill="1" applyBorder="1" applyAlignment="1">
      <alignment horizontal="left" vertical="top" wrapText="1"/>
    </xf>
    <xf numFmtId="164" fontId="42" fillId="2" borderId="3" xfId="0" applyNumberFormat="1" applyFont="1" applyFill="1" applyBorder="1" applyAlignment="1">
      <alignment horizontal="left" vertical="top" wrapText="1"/>
    </xf>
    <xf numFmtId="164" fontId="42" fillId="2" borderId="10" xfId="0" applyNumberFormat="1" applyFont="1" applyFill="1" applyBorder="1" applyAlignment="1">
      <alignment horizontal="left" vertical="top" wrapText="1"/>
    </xf>
    <xf numFmtId="164" fontId="42" fillId="2" borderId="7" xfId="0" applyNumberFormat="1" applyFont="1" applyFill="1" applyBorder="1" applyAlignment="1">
      <alignment horizontal="left" vertical="top" wrapText="1"/>
    </xf>
    <xf numFmtId="0" fontId="48" fillId="2" borderId="3" xfId="0" applyFont="1" applyFill="1" applyBorder="1" applyAlignment="1">
      <alignment horizontal="left" vertical="top"/>
    </xf>
    <xf numFmtId="0" fontId="48" fillId="2" borderId="10" xfId="0" applyFont="1" applyFill="1" applyBorder="1" applyAlignment="1">
      <alignment horizontal="left" vertical="top"/>
    </xf>
    <xf numFmtId="0" fontId="48" fillId="2" borderId="7" xfId="0" applyFont="1" applyFill="1" applyBorder="1" applyAlignment="1">
      <alignment horizontal="left" vertical="top"/>
    </xf>
    <xf numFmtId="0" fontId="42" fillId="2" borderId="11" xfId="0" applyFont="1" applyFill="1" applyBorder="1" applyAlignment="1">
      <alignment horizontal="left" vertical="top" wrapText="1"/>
    </xf>
    <xf numFmtId="0" fontId="42" fillId="2" borderId="12" xfId="0" applyFont="1" applyFill="1" applyBorder="1" applyAlignment="1">
      <alignment horizontal="left" vertical="top" wrapText="1"/>
    </xf>
    <xf numFmtId="0" fontId="42" fillId="2" borderId="13" xfId="0" applyFont="1" applyFill="1" applyBorder="1" applyAlignment="1">
      <alignment horizontal="left" vertical="top" wrapText="1"/>
    </xf>
    <xf numFmtId="0" fontId="50" fillId="2" borderId="3" xfId="0" applyFont="1" applyFill="1" applyBorder="1" applyAlignment="1">
      <alignment horizontal="left" vertical="top" wrapText="1"/>
    </xf>
    <xf numFmtId="0" fontId="50" fillId="2" borderId="10" xfId="0" applyFont="1" applyFill="1" applyBorder="1" applyAlignment="1">
      <alignment horizontal="left" vertical="top" wrapText="1"/>
    </xf>
    <xf numFmtId="0" fontId="50" fillId="2" borderId="7" xfId="0" applyFont="1" applyFill="1" applyBorder="1" applyAlignment="1">
      <alignment horizontal="left" vertical="top" wrapText="1"/>
    </xf>
    <xf numFmtId="0" fontId="48" fillId="2" borderId="11" xfId="0" applyFont="1" applyFill="1" applyBorder="1" applyAlignment="1">
      <alignment horizontal="left" vertical="top" wrapText="1"/>
    </xf>
    <xf numFmtId="0" fontId="48" fillId="2" borderId="12" xfId="0" applyFont="1" applyFill="1" applyBorder="1" applyAlignment="1">
      <alignment horizontal="left" vertical="top" wrapText="1"/>
    </xf>
    <xf numFmtId="0" fontId="48" fillId="2" borderId="13" xfId="0" applyFont="1" applyFill="1" applyBorder="1" applyAlignment="1">
      <alignment horizontal="left" vertical="top" wrapText="1"/>
    </xf>
    <xf numFmtId="0" fontId="51" fillId="2" borderId="3" xfId="0" applyFont="1" applyFill="1" applyBorder="1" applyAlignment="1">
      <alignment horizontal="left" vertical="top" wrapText="1"/>
    </xf>
    <xf numFmtId="0" fontId="51" fillId="2" borderId="10" xfId="0" applyFont="1" applyFill="1" applyBorder="1" applyAlignment="1">
      <alignment horizontal="left" vertical="top" wrapText="1"/>
    </xf>
    <xf numFmtId="0" fontId="51" fillId="2" borderId="7" xfId="0" applyFont="1" applyFill="1" applyBorder="1" applyAlignment="1">
      <alignment horizontal="left" vertical="top" wrapText="1"/>
    </xf>
    <xf numFmtId="0" fontId="44" fillId="2" borderId="3" xfId="0" applyFont="1" applyFill="1" applyBorder="1" applyAlignment="1">
      <alignment horizontal="left" vertical="top"/>
    </xf>
    <xf numFmtId="0" fontId="44" fillId="2" borderId="10" xfId="0" applyFont="1" applyFill="1" applyBorder="1" applyAlignment="1">
      <alignment horizontal="left" vertical="top"/>
    </xf>
    <xf numFmtId="0" fontId="44" fillId="2" borderId="7" xfId="0" applyFont="1" applyFill="1" applyBorder="1" applyAlignment="1">
      <alignment horizontal="left" vertical="top"/>
    </xf>
    <xf numFmtId="0" fontId="50" fillId="2" borderId="3" xfId="0" applyFont="1" applyFill="1" applyBorder="1" applyAlignment="1">
      <alignment horizontal="left" vertical="top"/>
    </xf>
    <xf numFmtId="0" fontId="50" fillId="2" borderId="10" xfId="0" applyFont="1" applyFill="1" applyBorder="1" applyAlignment="1">
      <alignment horizontal="left" vertical="top"/>
    </xf>
    <xf numFmtId="0" fontId="50" fillId="2" borderId="7" xfId="0" applyFont="1" applyFill="1" applyBorder="1" applyAlignment="1">
      <alignment horizontal="left"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9"/>
  <sheetViews>
    <sheetView tabSelected="1" view="pageBreakPreview" zoomScale="70" zoomScaleNormal="70" zoomScaleSheetLayoutView="70" workbookViewId="0">
      <pane xSplit="1" ySplit="6" topLeftCell="B7" activePane="bottomRight" state="frozen"/>
      <selection pane="topRight" activeCell="B1" sqref="B1"/>
      <selection pane="bottomLeft" activeCell="A9" sqref="A9"/>
      <selection pane="bottomRight" sqref="A1:XFD1"/>
    </sheetView>
  </sheetViews>
  <sheetFormatPr defaultRowHeight="18.75" x14ac:dyDescent="0.3"/>
  <cols>
    <col min="1" max="1" width="46.7109375" style="56" customWidth="1"/>
    <col min="2" max="2" width="21.42578125" style="167" customWidth="1"/>
    <col min="3" max="3" width="18" style="167" customWidth="1"/>
    <col min="4" max="9" width="21.42578125" style="167" customWidth="1"/>
    <col min="10" max="10" width="101.42578125" style="129" customWidth="1"/>
    <col min="11" max="42" width="9.140625" style="210"/>
    <col min="43" max="16384" width="9.140625" style="2"/>
  </cols>
  <sheetData>
    <row r="1" spans="1:42" s="3" customFormat="1" ht="35.25" customHeight="1" x14ac:dyDescent="0.35">
      <c r="A1" s="344" t="s">
        <v>412</v>
      </c>
      <c r="B1" s="344"/>
      <c r="C1" s="344"/>
      <c r="D1" s="344"/>
      <c r="E1" s="344"/>
      <c r="F1" s="344"/>
      <c r="G1" s="344"/>
      <c r="H1" s="344"/>
      <c r="I1" s="344"/>
      <c r="J1" s="344"/>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row>
    <row r="2" spans="1:42" s="3" customFormat="1" ht="21" x14ac:dyDescent="0.35">
      <c r="A2" s="55"/>
      <c r="B2" s="162"/>
      <c r="C2" s="162"/>
      <c r="D2" s="162"/>
      <c r="E2" s="162"/>
      <c r="F2" s="162"/>
      <c r="G2" s="162"/>
      <c r="H2" s="162"/>
      <c r="I2" s="162"/>
      <c r="J2" s="124"/>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row>
    <row r="3" spans="1:42" s="115" customFormat="1" ht="23.25" x14ac:dyDescent="0.35">
      <c r="A3" s="111"/>
      <c r="B3" s="163"/>
      <c r="C3" s="163"/>
      <c r="D3" s="163"/>
      <c r="E3" s="163"/>
      <c r="F3" s="163"/>
      <c r="G3" s="163"/>
      <c r="H3" s="163"/>
      <c r="I3" s="163"/>
      <c r="J3" s="171" t="s">
        <v>6</v>
      </c>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row>
    <row r="4" spans="1:42" ht="67.5" customHeight="1" x14ac:dyDescent="0.25">
      <c r="A4" s="345" t="s">
        <v>96</v>
      </c>
      <c r="B4" s="330" t="s">
        <v>228</v>
      </c>
      <c r="C4" s="330" t="s">
        <v>4</v>
      </c>
      <c r="D4" s="330" t="s">
        <v>99</v>
      </c>
      <c r="E4" s="330" t="s">
        <v>23</v>
      </c>
      <c r="F4" s="330" t="s">
        <v>100</v>
      </c>
      <c r="G4" s="330" t="s">
        <v>24</v>
      </c>
      <c r="H4" s="330" t="s">
        <v>101</v>
      </c>
      <c r="I4" s="330" t="s">
        <v>25</v>
      </c>
      <c r="J4" s="339" t="s">
        <v>7</v>
      </c>
    </row>
    <row r="5" spans="1:42" ht="52.5" customHeight="1" x14ac:dyDescent="0.25">
      <c r="A5" s="346"/>
      <c r="B5" s="331"/>
      <c r="C5" s="331"/>
      <c r="D5" s="331"/>
      <c r="E5" s="331"/>
      <c r="F5" s="331"/>
      <c r="G5" s="331"/>
      <c r="H5" s="331"/>
      <c r="I5" s="331"/>
      <c r="J5" s="340"/>
    </row>
    <row r="6" spans="1:42" s="87" customFormat="1" x14ac:dyDescent="0.25">
      <c r="A6" s="85">
        <v>1</v>
      </c>
      <c r="B6" s="164">
        <v>2</v>
      </c>
      <c r="C6" s="164">
        <v>3</v>
      </c>
      <c r="D6" s="164">
        <v>4</v>
      </c>
      <c r="E6" s="164">
        <v>5</v>
      </c>
      <c r="F6" s="164">
        <v>6</v>
      </c>
      <c r="G6" s="164">
        <v>7</v>
      </c>
      <c r="H6" s="164">
        <v>8</v>
      </c>
      <c r="I6" s="164">
        <v>9</v>
      </c>
      <c r="J6" s="206">
        <v>10</v>
      </c>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row>
    <row r="7" spans="1:42" s="8" customFormat="1" ht="18.75" customHeight="1" x14ac:dyDescent="0.25">
      <c r="A7" s="102" t="s">
        <v>258</v>
      </c>
      <c r="B7" s="59">
        <f>SUM(B8:B12)</f>
        <v>7084927.2630000003</v>
      </c>
      <c r="C7" s="59">
        <f>SUM(C8:C12)</f>
        <v>6412548.3999999994</v>
      </c>
      <c r="D7" s="59">
        <f>C7/B7*100</f>
        <v>90.509728074254184</v>
      </c>
      <c r="E7" s="59">
        <f>SUM(E8:E12)</f>
        <v>6409975.4000000013</v>
      </c>
      <c r="F7" s="59">
        <f>E7/B7*100</f>
        <v>90.473411540513098</v>
      </c>
      <c r="G7" s="59">
        <f>SUM(G8:G12)</f>
        <v>5888477.9000000004</v>
      </c>
      <c r="H7" s="59">
        <f>(G7-G10)/B7*100</f>
        <v>83.112750228950375</v>
      </c>
      <c r="I7" s="59">
        <f>B7-G7</f>
        <v>1196449.3629999999</v>
      </c>
      <c r="J7" s="299" t="s">
        <v>418</v>
      </c>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s="9" customFormat="1" ht="19.5" x14ac:dyDescent="0.25">
      <c r="A8" s="74" t="s">
        <v>5</v>
      </c>
      <c r="B8" s="59">
        <f>B15+B20</f>
        <v>351453.85600000003</v>
      </c>
      <c r="C8" s="59">
        <f>C15+C20</f>
        <v>351427.4</v>
      </c>
      <c r="D8" s="59">
        <f>C8/B8*100</f>
        <v>99.99247241151339</v>
      </c>
      <c r="E8" s="59">
        <f>E15+E20</f>
        <v>351427.4</v>
      </c>
      <c r="F8" s="59">
        <f>E8/B8*100</f>
        <v>99.99247241151339</v>
      </c>
      <c r="G8" s="59">
        <f>G15+G20</f>
        <v>180349.60000000003</v>
      </c>
      <c r="H8" s="59">
        <f>G8/B8*100</f>
        <v>51.315299838394722</v>
      </c>
      <c r="I8" s="59">
        <f>B8-G8</f>
        <v>171104.25599999999</v>
      </c>
      <c r="J8" s="300"/>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row>
    <row r="9" spans="1:42" s="9" customFormat="1" ht="19.5" x14ac:dyDescent="0.25">
      <c r="A9" s="74" t="s">
        <v>1</v>
      </c>
      <c r="B9" s="59">
        <f>B16+B21</f>
        <v>6418291.307</v>
      </c>
      <c r="C9" s="59">
        <f>C16+C21</f>
        <v>5789844.1999999993</v>
      </c>
      <c r="D9" s="59">
        <f>C9/B9*100</f>
        <v>90.208498228888487</v>
      </c>
      <c r="E9" s="59">
        <f>E16+E21</f>
        <v>5787550.3000000007</v>
      </c>
      <c r="F9" s="59">
        <f>E9/B9*100</f>
        <v>90.172758187025693</v>
      </c>
      <c r="G9" s="59">
        <f>G16+G21</f>
        <v>5458207.8000000007</v>
      </c>
      <c r="H9" s="59">
        <f>G9/B9*100</f>
        <v>85.04144699769391</v>
      </c>
      <c r="I9" s="59">
        <f>B9-G9</f>
        <v>960083.50699999928</v>
      </c>
      <c r="J9" s="300"/>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row>
    <row r="10" spans="1:42" s="9" customFormat="1" ht="18.75" hidden="1" customHeight="1" x14ac:dyDescent="0.25">
      <c r="A10" s="116" t="s">
        <v>117</v>
      </c>
      <c r="B10" s="341"/>
      <c r="C10" s="342"/>
      <c r="D10" s="342"/>
      <c r="E10" s="342"/>
      <c r="F10" s="343"/>
      <c r="G10" s="57"/>
      <c r="H10" s="341"/>
      <c r="I10" s="343"/>
      <c r="J10" s="300"/>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row>
    <row r="11" spans="1:42" s="8" customFormat="1" x14ac:dyDescent="0.25">
      <c r="A11" s="117" t="s">
        <v>2</v>
      </c>
      <c r="B11" s="57">
        <f>B17+B22</f>
        <v>252173.89999999997</v>
      </c>
      <c r="C11" s="57">
        <f>C17+C22</f>
        <v>208268.59999999998</v>
      </c>
      <c r="D11" s="57">
        <f>C11/B11*100</f>
        <v>82.589276685652251</v>
      </c>
      <c r="E11" s="57">
        <f>E17+E22</f>
        <v>207989.49999999997</v>
      </c>
      <c r="F11" s="57">
        <f>E11/B11*100</f>
        <v>82.478599093720646</v>
      </c>
      <c r="G11" s="57">
        <f>G17+G22</f>
        <v>186912.3</v>
      </c>
      <c r="H11" s="57">
        <f>G11/B11*100</f>
        <v>74.120398661399932</v>
      </c>
      <c r="I11" s="57">
        <f>B11-G11</f>
        <v>65261.599999999977</v>
      </c>
      <c r="J11" s="30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row>
    <row r="12" spans="1:42" s="8" customFormat="1" x14ac:dyDescent="0.25">
      <c r="A12" s="117" t="s">
        <v>3</v>
      </c>
      <c r="B12" s="57">
        <f>B18+B23</f>
        <v>63008.2</v>
      </c>
      <c r="C12" s="57">
        <f>C18+C23</f>
        <v>63008.2</v>
      </c>
      <c r="D12" s="57">
        <f>C12/B12*100</f>
        <v>100</v>
      </c>
      <c r="E12" s="57">
        <f>E18+E23</f>
        <v>63008.2</v>
      </c>
      <c r="F12" s="57">
        <f>E12/B12*100</f>
        <v>100</v>
      </c>
      <c r="G12" s="57">
        <f>G18+G23</f>
        <v>63008.2</v>
      </c>
      <c r="H12" s="57">
        <f>G12/B12*100</f>
        <v>100</v>
      </c>
      <c r="I12" s="57">
        <f>B12-G12</f>
        <v>0</v>
      </c>
      <c r="J12" s="30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row>
    <row r="13" spans="1:42" x14ac:dyDescent="0.25">
      <c r="A13" s="63" t="s">
        <v>38</v>
      </c>
      <c r="B13" s="103"/>
      <c r="C13" s="57"/>
      <c r="D13" s="57"/>
      <c r="E13" s="57"/>
      <c r="F13" s="57"/>
      <c r="G13" s="57"/>
      <c r="H13" s="57"/>
      <c r="I13" s="57"/>
      <c r="J13" s="300"/>
    </row>
    <row r="14" spans="1:42" x14ac:dyDescent="0.25">
      <c r="A14" s="98" t="s">
        <v>39</v>
      </c>
      <c r="B14" s="59">
        <f>SUM(B15:B18)</f>
        <v>2294445.9</v>
      </c>
      <c r="C14" s="59">
        <f>SUM(C15:C18)</f>
        <v>1795710.9</v>
      </c>
      <c r="D14" s="59">
        <f>C14/B14*100</f>
        <v>78.263379406766575</v>
      </c>
      <c r="E14" s="59">
        <f>SUM(E15:E18)</f>
        <v>1795477.2</v>
      </c>
      <c r="F14" s="59">
        <f>E14/B14*100</f>
        <v>78.253193941073093</v>
      </c>
      <c r="G14" s="59">
        <f>SUM(G15:G18)</f>
        <v>1289307</v>
      </c>
      <c r="H14" s="59">
        <f>G14/B14*100</f>
        <v>56.192521253170533</v>
      </c>
      <c r="I14" s="59">
        <f t="shared" ref="I14:I28" si="0">B14-G14</f>
        <v>1005138.8999999999</v>
      </c>
      <c r="J14" s="300"/>
    </row>
    <row r="15" spans="1:42" s="1" customFormat="1" ht="19.5" x14ac:dyDescent="0.25">
      <c r="A15" s="61" t="s">
        <v>0</v>
      </c>
      <c r="B15" s="177">
        <f t="shared" ref="B15:C18" si="1">B55+B119+B136+B156+B246+B434+B269+B104</f>
        <v>315417.2</v>
      </c>
      <c r="C15" s="177">
        <f t="shared" si="1"/>
        <v>315417.2</v>
      </c>
      <c r="D15" s="177">
        <v>0</v>
      </c>
      <c r="E15" s="177">
        <f>E55+E119+E136+E156+E246+E434+E269+E104</f>
        <v>315417.2</v>
      </c>
      <c r="F15" s="177">
        <v>0</v>
      </c>
      <c r="G15" s="177">
        <f>G55+G119+G136+G156+G246+G434+G269+G104</f>
        <v>144339.40000000002</v>
      </c>
      <c r="H15" s="177">
        <v>0</v>
      </c>
      <c r="I15" s="177">
        <f t="shared" si="0"/>
        <v>171077.8</v>
      </c>
      <c r="J15" s="300"/>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row>
    <row r="16" spans="1:42" s="1" customFormat="1" ht="19.5" x14ac:dyDescent="0.25">
      <c r="A16" s="61" t="s">
        <v>1</v>
      </c>
      <c r="B16" s="177">
        <f t="shared" si="1"/>
        <v>1857431.9</v>
      </c>
      <c r="C16" s="177">
        <f t="shared" si="1"/>
        <v>1390039.8</v>
      </c>
      <c r="D16" s="177">
        <f>C16/B16*100</f>
        <v>74.836649462087962</v>
      </c>
      <c r="E16" s="177">
        <f>E56+E120+E137+E157+E247+E435+E270+E105</f>
        <v>1389806.1</v>
      </c>
      <c r="F16" s="177">
        <f>E16/B16*100</f>
        <v>74.824067574159798</v>
      </c>
      <c r="G16" s="177">
        <f>G56+G120+G137+G157+G247+G435+G270+G105</f>
        <v>1075082.5</v>
      </c>
      <c r="H16" s="177">
        <f>G16/B16*100</f>
        <v>57.880049330476126</v>
      </c>
      <c r="I16" s="177">
        <f t="shared" si="0"/>
        <v>782349.39999999991</v>
      </c>
      <c r="J16" s="300"/>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row>
    <row r="17" spans="1:42" x14ac:dyDescent="0.25">
      <c r="A17" s="62" t="s">
        <v>2</v>
      </c>
      <c r="B17" s="178">
        <f t="shared" si="1"/>
        <v>121596.8</v>
      </c>
      <c r="C17" s="178">
        <f t="shared" si="1"/>
        <v>90253.9</v>
      </c>
      <c r="D17" s="178">
        <f>C17/B17*100</f>
        <v>74.223910497644667</v>
      </c>
      <c r="E17" s="178">
        <f>E57+E121+E138+E158+E248+E436+E271+E106</f>
        <v>90253.9</v>
      </c>
      <c r="F17" s="178">
        <f>E17/B17*100</f>
        <v>74.223910497644667</v>
      </c>
      <c r="G17" s="178">
        <f>G57+G121+G138+G158+G248+G436+G271+G106</f>
        <v>69885.100000000006</v>
      </c>
      <c r="H17" s="178">
        <f>G17/B17*100</f>
        <v>57.472811784520651</v>
      </c>
      <c r="I17" s="178">
        <f t="shared" si="0"/>
        <v>51711.7</v>
      </c>
      <c r="J17" s="300"/>
    </row>
    <row r="18" spans="1:42" x14ac:dyDescent="0.25">
      <c r="A18" s="60" t="s">
        <v>3</v>
      </c>
      <c r="B18" s="178">
        <f t="shared" si="1"/>
        <v>0</v>
      </c>
      <c r="C18" s="178">
        <f t="shared" si="1"/>
        <v>0</v>
      </c>
      <c r="D18" s="178">
        <v>0</v>
      </c>
      <c r="E18" s="178">
        <f>E58+E122+E139+E159+E249+E437+E272+E107</f>
        <v>0</v>
      </c>
      <c r="F18" s="178">
        <v>0</v>
      </c>
      <c r="G18" s="178">
        <f>G58+G122+G139+G159+G249+G437+G272+G107</f>
        <v>0</v>
      </c>
      <c r="H18" s="178">
        <v>0</v>
      </c>
      <c r="I18" s="178">
        <f t="shared" si="0"/>
        <v>0</v>
      </c>
      <c r="J18" s="300"/>
    </row>
    <row r="19" spans="1:42" x14ac:dyDescent="0.25">
      <c r="A19" s="203" t="s">
        <v>40</v>
      </c>
      <c r="B19" s="59">
        <f>SUM(B20:B23)</f>
        <v>4790481.3630000008</v>
      </c>
      <c r="C19" s="59">
        <f>SUM(C20:C23)</f>
        <v>4616837.5</v>
      </c>
      <c r="D19" s="59">
        <f t="shared" ref="D19:D24" si="2">C19/B19*100</f>
        <v>96.375231425777685</v>
      </c>
      <c r="E19" s="59">
        <f>SUM(E20:E23)</f>
        <v>4614498.2</v>
      </c>
      <c r="F19" s="59">
        <f t="shared" ref="F19:F24" si="3">E19/B19*100</f>
        <v>96.326399172341368</v>
      </c>
      <c r="G19" s="59">
        <f>SUM(G20:G23)</f>
        <v>4599170.9000000013</v>
      </c>
      <c r="H19" s="59">
        <f t="shared" ref="H19:H24" si="4">G19/B19*100</f>
        <v>96.006445939282543</v>
      </c>
      <c r="I19" s="59">
        <f t="shared" si="0"/>
        <v>191310.46299999952</v>
      </c>
      <c r="J19" s="300"/>
    </row>
    <row r="20" spans="1:42" s="1" customFormat="1" ht="19.5" x14ac:dyDescent="0.25">
      <c r="A20" s="61" t="s">
        <v>0</v>
      </c>
      <c r="B20" s="59">
        <f t="shared" ref="B20:C23" si="5">B37+B60+B69+B78+B91+B141+B146+B190+B195+B200+B209+B214+B231+B241+B251+B256+B261+B278+B288+B298+B303+B313+B318+B323+B328+B333+B338+B343+B348+B356+B364+B374+B379+B384+B389+B399+B409+B419+B424+B443+B502+B507+B517+B527+B536</f>
        <v>36036.656000000003</v>
      </c>
      <c r="C20" s="59">
        <f t="shared" si="5"/>
        <v>36010.199999999997</v>
      </c>
      <c r="D20" s="59">
        <f t="shared" si="2"/>
        <v>99.926585863016797</v>
      </c>
      <c r="E20" s="59">
        <f>E37+E60+E69+E78+E91+E141+E146+E190+E195+E200+E209+E214+E231+E241+E251+E256+E261+E278+E288+E298+E303+E313+E318+E323+E328+E333+E338+E343+E348+E356+E364+E374+E379+E384+E389+E399+E409+E419+E424+E443+E502+E507+E517+E527+E536</f>
        <v>36010.199999999997</v>
      </c>
      <c r="F20" s="59">
        <f t="shared" si="3"/>
        <v>99.926585863016797</v>
      </c>
      <c r="G20" s="59">
        <f>G37+G60+G69+G78+G91+G141+G146+G190+G195+G200+G209+G214+G231+G241+G251+G256+G261+G278+G288+G298+G303+G313+G318+G323+G328+G333+G338+G343+G348+G356+G364+G374+G379+G384+G389+G399+G409+G419+G424+G443+G502+G507+G517+G527+G536</f>
        <v>36010.199999999997</v>
      </c>
      <c r="H20" s="59">
        <f t="shared" si="4"/>
        <v>99.926585863016797</v>
      </c>
      <c r="I20" s="59">
        <f t="shared" si="0"/>
        <v>26.456000000005588</v>
      </c>
      <c r="J20" s="300"/>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row>
    <row r="21" spans="1:42" s="1" customFormat="1" ht="19.5" x14ac:dyDescent="0.25">
      <c r="A21" s="61" t="s">
        <v>1</v>
      </c>
      <c r="B21" s="59">
        <f>B38+B61+B70+B79+B92+B142+B147+B191+B196+B201+B210+B215+B232+B242+B252+B257+B262+B279+B289+B299+B304+B314+B319+B324+B329+B334+B339+B344+B349+B357+B365+B375+B380+B385+B390+B400+B410+B420+B425+B444+B503+B508+B518+B528+B537+B26</f>
        <v>4560859.4070000006</v>
      </c>
      <c r="C21" s="59">
        <f>C38+C61+C70+C79+C92+C142+C147+C191+C196+C201+C210+C215+C232+C242+C252+C257+C262+C279+C289+C299+C304+C314+C319+C324+C329+C334+C339+C344+C349+C357+C365+C375+C380+C385+C390+C400+C410+C420+C425+C444+C503+C508+C518+C528+C537+C26</f>
        <v>4399804.3999999994</v>
      </c>
      <c r="D21" s="59">
        <f t="shared" si="2"/>
        <v>96.468757472488321</v>
      </c>
      <c r="E21" s="59">
        <f>E38+E61+E70+E79+E92+E142+E147+E191+E196+E201+E210+E215+E232+E242+E252+E257+E262+E279+E289+E299+E304+E314+E319+E324+E329+E334+E339+E344+E349+E357+E365+E375+E380+E385+E390+E400+E410+E420+E425+E444+E503+E508+E518+E528+E537+E26</f>
        <v>4397744.2</v>
      </c>
      <c r="F21" s="59">
        <f t="shared" si="3"/>
        <v>96.423586161203488</v>
      </c>
      <c r="G21" s="59">
        <f>G38+G61+G70+G79+G92+G142+G147+G191+G196+G201+G210+G215+G232+G242+G252+G257+G262+G279+G289+G299+G304+G314+G319+G324+G329+G334+G339+G344+G349+G357+G365+G375+G380+G385+G390+G400+G410+G420+G425+G444+G503+G508+G518+G528+G537+G26</f>
        <v>4383125.3000000007</v>
      </c>
      <c r="H21" s="59">
        <f t="shared" si="4"/>
        <v>96.10305665797955</v>
      </c>
      <c r="I21" s="59">
        <f>B21-G21</f>
        <v>177734.10699999984</v>
      </c>
      <c r="J21" s="300"/>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row>
    <row r="22" spans="1:42" x14ac:dyDescent="0.25">
      <c r="A22" s="62" t="s">
        <v>2</v>
      </c>
      <c r="B22" s="57">
        <f t="shared" si="5"/>
        <v>130577.09999999998</v>
      </c>
      <c r="C22" s="57">
        <f t="shared" si="5"/>
        <v>118014.7</v>
      </c>
      <c r="D22" s="57">
        <f t="shared" si="2"/>
        <v>90.379323786483241</v>
      </c>
      <c r="E22" s="57">
        <f>E39+E62+E71+E80+E93+E143+E148+E192+E197+E202+E211+E216+E233+E243+E253+E258+E263+E280+E290+E300+E305+E315+E320+E325+E330+E335+E340+E345+E350+E358+E366+E376+E381+E386+E391+E401+E411+E421+E426+E445+E504+E509+E519+E529+E538</f>
        <v>117735.59999999998</v>
      </c>
      <c r="F22" s="57">
        <f t="shared" si="3"/>
        <v>90.165580335296156</v>
      </c>
      <c r="G22" s="57">
        <f>G39+G62+G71+G80+G93+G143+G148+G192+G197+G202+G211+G216+G233+G243+G253+G258+G263+G280+G290+G300+G305+G315+G320+G325+G330+G335+G340+G345+G350+G358+G366+G376+G381+G386+G391+G401+G411+G421+G426+G445+G504+G509+G519+G529+G538</f>
        <v>117027.19999999997</v>
      </c>
      <c r="H22" s="57">
        <f t="shared" si="4"/>
        <v>89.623065606450126</v>
      </c>
      <c r="I22" s="57">
        <f t="shared" si="0"/>
        <v>13549.900000000009</v>
      </c>
      <c r="J22" s="300"/>
    </row>
    <row r="23" spans="1:42" x14ac:dyDescent="0.25">
      <c r="A23" s="60" t="s">
        <v>3</v>
      </c>
      <c r="B23" s="57">
        <f t="shared" si="5"/>
        <v>63008.2</v>
      </c>
      <c r="C23" s="57">
        <f t="shared" si="5"/>
        <v>63008.2</v>
      </c>
      <c r="D23" s="57">
        <f t="shared" si="2"/>
        <v>100</v>
      </c>
      <c r="E23" s="57">
        <f>E40+E63+E72+E81+E94+E144+E149+E193+E198+E203+E212+E217+E234+E244+E254+E259+E264+E281+E291+E301+E306+E316+E321+E326+E331+E336+E341+E346+E351+E359+E367+E377+E382+E387+E392+E402+E412+E422+E427+E446+E505+E510+E520+E530+E539</f>
        <v>63008.2</v>
      </c>
      <c r="F23" s="57">
        <f t="shared" si="3"/>
        <v>100</v>
      </c>
      <c r="G23" s="57">
        <f>G40+G63+G72+G81+G94+G144+G149+G193+G198+G203+G212+G217+G234+G244+G254+G259+G264+G281+G291+G301+G306+G316+G321+G326+G331+G336+G341+G346+G351+G359+G367+G377+G382+G387+G392+G402+G412+G422+G427+G446+G505+G510+G520+G530+G539</f>
        <v>63008.2</v>
      </c>
      <c r="H23" s="57">
        <f t="shared" si="4"/>
        <v>100</v>
      </c>
      <c r="I23" s="57">
        <f t="shared" si="0"/>
        <v>0</v>
      </c>
      <c r="J23" s="300"/>
    </row>
    <row r="24" spans="1:42" ht="86.25" hidden="1" customHeight="1" x14ac:dyDescent="0.25">
      <c r="A24" s="204" t="s">
        <v>295</v>
      </c>
      <c r="B24" s="59">
        <f>SUM(B25:B28)</f>
        <v>159291.19999999998</v>
      </c>
      <c r="C24" s="59">
        <f>SUM(C25:C28)</f>
        <v>159291.19999999998</v>
      </c>
      <c r="D24" s="59">
        <f t="shared" si="2"/>
        <v>100</v>
      </c>
      <c r="E24" s="59">
        <f>SUM(E25:E28)</f>
        <v>159291.19999999998</v>
      </c>
      <c r="F24" s="59">
        <f t="shared" si="3"/>
        <v>100</v>
      </c>
      <c r="G24" s="59">
        <f>SUM(G25:G28)</f>
        <v>159291.19999999998</v>
      </c>
      <c r="H24" s="59">
        <f t="shared" si="4"/>
        <v>100</v>
      </c>
      <c r="I24" s="59">
        <f t="shared" si="0"/>
        <v>0</v>
      </c>
      <c r="J24" s="300"/>
    </row>
    <row r="25" spans="1:42" s="1" customFormat="1" ht="19.5" hidden="1" x14ac:dyDescent="0.25">
      <c r="A25" s="61" t="s">
        <v>0</v>
      </c>
      <c r="B25" s="59">
        <f>B453+B458+B463+B471+B476+B484+B489+B494</f>
        <v>0</v>
      </c>
      <c r="C25" s="59">
        <f>C453+C458+C463+C471+C476+C484+C489+C494</f>
        <v>0</v>
      </c>
      <c r="D25" s="59">
        <v>0</v>
      </c>
      <c r="E25" s="59">
        <f>E453+E458+E463+E471+E476+E484+E489+E494</f>
        <v>0</v>
      </c>
      <c r="F25" s="59">
        <v>0</v>
      </c>
      <c r="G25" s="59">
        <f>G453+G458+G463+G471+G476+G484+G489+G494</f>
        <v>0</v>
      </c>
      <c r="H25" s="59">
        <v>0</v>
      </c>
      <c r="I25" s="59">
        <f t="shared" si="0"/>
        <v>0</v>
      </c>
      <c r="J25" s="300"/>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row>
    <row r="26" spans="1:42" s="1" customFormat="1" ht="19.5" hidden="1" x14ac:dyDescent="0.25">
      <c r="A26" s="61" t="s">
        <v>1</v>
      </c>
      <c r="B26" s="59">
        <f t="shared" ref="B26:C28" si="6">B454+B459+B464+B472+B477+B485+B490+B495</f>
        <v>159291.19999999998</v>
      </c>
      <c r="C26" s="59">
        <f t="shared" si="6"/>
        <v>159291.19999999998</v>
      </c>
      <c r="D26" s="59">
        <f>C26/B26*100</f>
        <v>100</v>
      </c>
      <c r="E26" s="59">
        <f>E454+E459+E464+E472+E477+E485+E490+E495</f>
        <v>159291.19999999998</v>
      </c>
      <c r="F26" s="59">
        <f>E26/B26*100</f>
        <v>100</v>
      </c>
      <c r="G26" s="59">
        <f>G454+G459+G464+G472+G477+G485+G490+G495</f>
        <v>159291.19999999998</v>
      </c>
      <c r="H26" s="59">
        <f>G26/B26*100</f>
        <v>100</v>
      </c>
      <c r="I26" s="59">
        <f t="shared" si="0"/>
        <v>0</v>
      </c>
      <c r="J26" s="300"/>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row>
    <row r="27" spans="1:42" hidden="1" x14ac:dyDescent="0.25">
      <c r="A27" s="62" t="s">
        <v>2</v>
      </c>
      <c r="B27" s="57">
        <f t="shared" si="6"/>
        <v>0</v>
      </c>
      <c r="C27" s="57">
        <f t="shared" si="6"/>
        <v>0</v>
      </c>
      <c r="D27" s="57">
        <v>0</v>
      </c>
      <c r="E27" s="57">
        <f>E455+E460+E465+E473+E478+E486+E491+E496</f>
        <v>0</v>
      </c>
      <c r="F27" s="57">
        <v>0</v>
      </c>
      <c r="G27" s="57">
        <f>G455+G460+G465+G473+G478+G486+G491+G496</f>
        <v>0</v>
      </c>
      <c r="H27" s="57">
        <v>0</v>
      </c>
      <c r="I27" s="57">
        <f t="shared" si="0"/>
        <v>0</v>
      </c>
      <c r="J27" s="300"/>
    </row>
    <row r="28" spans="1:42" hidden="1" x14ac:dyDescent="0.25">
      <c r="A28" s="60" t="s">
        <v>3</v>
      </c>
      <c r="B28" s="57">
        <f t="shared" si="6"/>
        <v>0</v>
      </c>
      <c r="C28" s="57">
        <f t="shared" si="6"/>
        <v>0</v>
      </c>
      <c r="D28" s="57">
        <v>0</v>
      </c>
      <c r="E28" s="57">
        <f>E456+E461+E466+E474+E479+E487+E492+E497</f>
        <v>0</v>
      </c>
      <c r="F28" s="57">
        <v>0</v>
      </c>
      <c r="G28" s="57">
        <f>G456+G461+G466+G474+G479+G487+G492+G497</f>
        <v>0</v>
      </c>
      <c r="H28" s="57">
        <v>0</v>
      </c>
      <c r="I28" s="57">
        <f t="shared" si="0"/>
        <v>0</v>
      </c>
      <c r="J28" s="301"/>
    </row>
    <row r="29" spans="1:42" s="18" customFormat="1" x14ac:dyDescent="0.25">
      <c r="A29" s="311" t="s">
        <v>264</v>
      </c>
      <c r="B29" s="312"/>
      <c r="C29" s="312"/>
      <c r="D29" s="312"/>
      <c r="E29" s="312"/>
      <c r="F29" s="312"/>
      <c r="G29" s="312"/>
      <c r="H29" s="312"/>
      <c r="I29" s="312"/>
      <c r="J29" s="313"/>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row>
    <row r="30" spans="1:42" x14ac:dyDescent="0.25">
      <c r="A30" s="256" t="s">
        <v>285</v>
      </c>
      <c r="B30" s="257"/>
      <c r="C30" s="257"/>
      <c r="D30" s="257"/>
      <c r="E30" s="257"/>
      <c r="F30" s="257"/>
      <c r="G30" s="257"/>
      <c r="H30" s="257"/>
      <c r="I30" s="257"/>
      <c r="J30" s="257"/>
    </row>
    <row r="31" spans="1:42" s="19" customFormat="1" x14ac:dyDescent="0.25">
      <c r="A31" s="281" t="s">
        <v>266</v>
      </c>
      <c r="B31" s="282"/>
      <c r="C31" s="282"/>
      <c r="D31" s="282"/>
      <c r="E31" s="282"/>
      <c r="F31" s="282"/>
      <c r="G31" s="282"/>
      <c r="H31" s="282"/>
      <c r="I31" s="282"/>
      <c r="J31" s="283"/>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row>
    <row r="32" spans="1:42" x14ac:dyDescent="0.25">
      <c r="A32" s="250" t="s">
        <v>52</v>
      </c>
      <c r="B32" s="251"/>
      <c r="C32" s="251"/>
      <c r="D32" s="251"/>
      <c r="E32" s="251"/>
      <c r="F32" s="251"/>
      <c r="G32" s="251"/>
      <c r="H32" s="251"/>
      <c r="I32" s="251"/>
      <c r="J32" s="252"/>
    </row>
    <row r="33" spans="1:42" s="20" customFormat="1" x14ac:dyDescent="0.25">
      <c r="A33" s="287" t="s">
        <v>148</v>
      </c>
      <c r="B33" s="288"/>
      <c r="C33" s="288"/>
      <c r="D33" s="288"/>
      <c r="E33" s="288"/>
      <c r="F33" s="288"/>
      <c r="G33" s="288"/>
      <c r="H33" s="288"/>
      <c r="I33" s="288"/>
      <c r="J33" s="288"/>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row>
    <row r="34" spans="1:42" s="20" customFormat="1" x14ac:dyDescent="0.25">
      <c r="A34" s="250" t="s">
        <v>229</v>
      </c>
      <c r="B34" s="251"/>
      <c r="C34" s="251"/>
      <c r="D34" s="251"/>
      <c r="E34" s="251"/>
      <c r="F34" s="251"/>
      <c r="G34" s="251"/>
      <c r="H34" s="251"/>
      <c r="I34" s="251"/>
      <c r="J34" s="251"/>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row>
    <row r="35" spans="1:42" x14ac:dyDescent="0.25">
      <c r="A35" s="244" t="s">
        <v>268</v>
      </c>
      <c r="B35" s="245"/>
      <c r="C35" s="245"/>
      <c r="D35" s="245"/>
      <c r="E35" s="245"/>
      <c r="F35" s="245"/>
      <c r="G35" s="245"/>
      <c r="H35" s="245"/>
      <c r="I35" s="245"/>
      <c r="J35" s="245"/>
    </row>
    <row r="36" spans="1:42" s="172" customFormat="1" ht="171.75" customHeight="1" x14ac:dyDescent="0.25">
      <c r="A36" s="179" t="s">
        <v>315</v>
      </c>
      <c r="B36" s="180">
        <f>SUM(B37:B40)</f>
        <v>96930</v>
      </c>
      <c r="C36" s="180">
        <f>SUM(C37:C40)</f>
        <v>96910</v>
      </c>
      <c r="D36" s="180">
        <f>C36/B36*100</f>
        <v>99.979366553182714</v>
      </c>
      <c r="E36" s="180">
        <f>SUM(E37:E40)</f>
        <v>96910</v>
      </c>
      <c r="F36" s="180">
        <f>E36/B36*100</f>
        <v>99.979366553182714</v>
      </c>
      <c r="G36" s="180">
        <f>SUM(G37:G40)</f>
        <v>96910</v>
      </c>
      <c r="H36" s="180">
        <f>G36/B36*100</f>
        <v>99.979366553182714</v>
      </c>
      <c r="I36" s="180">
        <f>B36-G36</f>
        <v>20</v>
      </c>
      <c r="J36" s="253" t="s">
        <v>316</v>
      </c>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row>
    <row r="37" spans="1:42" s="172" customFormat="1" ht="19.5" x14ac:dyDescent="0.25">
      <c r="A37" s="181" t="s">
        <v>0</v>
      </c>
      <c r="B37" s="180">
        <v>0</v>
      </c>
      <c r="C37" s="180">
        <v>0</v>
      </c>
      <c r="D37" s="180">
        <v>0</v>
      </c>
      <c r="E37" s="180">
        <v>0</v>
      </c>
      <c r="F37" s="180">
        <v>0</v>
      </c>
      <c r="G37" s="180">
        <v>0</v>
      </c>
      <c r="H37" s="180">
        <v>0</v>
      </c>
      <c r="I37" s="180">
        <f>B37-G37</f>
        <v>0</v>
      </c>
      <c r="J37" s="254"/>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row>
    <row r="38" spans="1:42" s="173" customFormat="1" ht="19.5" x14ac:dyDescent="0.25">
      <c r="A38" s="181" t="s">
        <v>1</v>
      </c>
      <c r="B38" s="182">
        <v>31891.8</v>
      </c>
      <c r="C38" s="182">
        <v>31891.8</v>
      </c>
      <c r="D38" s="180">
        <f>C38/B38*100</f>
        <v>100</v>
      </c>
      <c r="E38" s="182">
        <v>31891.8</v>
      </c>
      <c r="F38" s="180">
        <f>E38/B38*100</f>
        <v>100</v>
      </c>
      <c r="G38" s="180">
        <v>31891.8</v>
      </c>
      <c r="H38" s="180">
        <f>G38/B38*100</f>
        <v>100</v>
      </c>
      <c r="I38" s="180">
        <f>B38-G38</f>
        <v>0</v>
      </c>
      <c r="J38" s="254"/>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row>
    <row r="39" spans="1:42" s="172" customFormat="1" x14ac:dyDescent="0.25">
      <c r="A39" s="183" t="s">
        <v>2</v>
      </c>
      <c r="B39" s="184">
        <v>2030</v>
      </c>
      <c r="C39" s="184">
        <v>2010</v>
      </c>
      <c r="D39" s="185">
        <f>C39/B39*100</f>
        <v>99.01477832512316</v>
      </c>
      <c r="E39" s="184">
        <v>2010</v>
      </c>
      <c r="F39" s="185">
        <f>E39/B39*100</f>
        <v>99.01477832512316</v>
      </c>
      <c r="G39" s="185">
        <v>2010</v>
      </c>
      <c r="H39" s="185">
        <f>G39/B39*100</f>
        <v>99.01477832512316</v>
      </c>
      <c r="I39" s="185">
        <f>B39-G39</f>
        <v>20</v>
      </c>
      <c r="J39" s="254"/>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row>
    <row r="40" spans="1:42" s="172" customFormat="1" x14ac:dyDescent="0.25">
      <c r="A40" s="183" t="s">
        <v>3</v>
      </c>
      <c r="B40" s="184">
        <v>63008.2</v>
      </c>
      <c r="C40" s="184">
        <v>63008.2</v>
      </c>
      <c r="D40" s="185">
        <f>C40/B40*100</f>
        <v>100</v>
      </c>
      <c r="E40" s="184">
        <v>63008.2</v>
      </c>
      <c r="F40" s="185">
        <f>E40/B40*100</f>
        <v>100</v>
      </c>
      <c r="G40" s="185">
        <v>63008.2</v>
      </c>
      <c r="H40" s="185">
        <f>G40/B40*100</f>
        <v>100</v>
      </c>
      <c r="I40" s="185">
        <f>B40-G40</f>
        <v>0</v>
      </c>
      <c r="J40" s="255"/>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row>
    <row r="41" spans="1:42" s="106" customFormat="1" x14ac:dyDescent="0.25">
      <c r="A41" s="308" t="s">
        <v>265</v>
      </c>
      <c r="B41" s="309"/>
      <c r="C41" s="309"/>
      <c r="D41" s="309"/>
      <c r="E41" s="309"/>
      <c r="F41" s="309"/>
      <c r="G41" s="309"/>
      <c r="H41" s="309"/>
      <c r="I41" s="309"/>
      <c r="J41" s="310"/>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row>
    <row r="42" spans="1:42" s="107" customFormat="1" x14ac:dyDescent="0.25">
      <c r="A42" s="267" t="s">
        <v>13</v>
      </c>
      <c r="B42" s="268"/>
      <c r="C42" s="268"/>
      <c r="D42" s="268"/>
      <c r="E42" s="268"/>
      <c r="F42" s="268"/>
      <c r="G42" s="268"/>
      <c r="H42" s="268"/>
      <c r="I42" s="268"/>
      <c r="J42" s="269"/>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row>
    <row r="43" spans="1:42" s="106" customFormat="1" x14ac:dyDescent="0.25">
      <c r="A43" s="308" t="s">
        <v>42</v>
      </c>
      <c r="B43" s="309"/>
      <c r="C43" s="309"/>
      <c r="D43" s="309"/>
      <c r="E43" s="309"/>
      <c r="F43" s="309"/>
      <c r="G43" s="309"/>
      <c r="H43" s="309"/>
      <c r="I43" s="309"/>
      <c r="J43" s="310"/>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row>
    <row r="44" spans="1:42" x14ac:dyDescent="0.25">
      <c r="A44" s="256" t="s">
        <v>54</v>
      </c>
      <c r="B44" s="257"/>
      <c r="C44" s="257"/>
      <c r="D44" s="257"/>
      <c r="E44" s="257"/>
      <c r="F44" s="257"/>
      <c r="G44" s="257"/>
      <c r="H44" s="257"/>
      <c r="I44" s="257"/>
      <c r="J44" s="258"/>
    </row>
    <row r="45" spans="1:42" s="20" customFormat="1" x14ac:dyDescent="0.25">
      <c r="A45" s="287" t="s">
        <v>148</v>
      </c>
      <c r="B45" s="288"/>
      <c r="C45" s="288"/>
      <c r="D45" s="288"/>
      <c r="E45" s="288"/>
      <c r="F45" s="288"/>
      <c r="G45" s="288"/>
      <c r="H45" s="288"/>
      <c r="I45" s="288"/>
      <c r="J45" s="289"/>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row>
    <row r="46" spans="1:42" s="20" customFormat="1" x14ac:dyDescent="0.25">
      <c r="A46" s="250" t="s">
        <v>269</v>
      </c>
      <c r="B46" s="251"/>
      <c r="C46" s="251"/>
      <c r="D46" s="251"/>
      <c r="E46" s="251"/>
      <c r="F46" s="251"/>
      <c r="G46" s="251"/>
      <c r="H46" s="251"/>
      <c r="I46" s="251"/>
      <c r="J46" s="252"/>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row>
    <row r="47" spans="1:42" x14ac:dyDescent="0.25">
      <c r="A47" s="244" t="s">
        <v>268</v>
      </c>
      <c r="B47" s="245"/>
      <c r="C47" s="245"/>
      <c r="D47" s="245"/>
      <c r="E47" s="245"/>
      <c r="F47" s="245"/>
      <c r="G47" s="245"/>
      <c r="H47" s="245"/>
      <c r="I47" s="245"/>
      <c r="J47" s="246"/>
    </row>
    <row r="48" spans="1:42" s="8" customFormat="1" ht="228.75" customHeight="1" x14ac:dyDescent="0.25">
      <c r="A48" s="176" t="s">
        <v>55</v>
      </c>
      <c r="B48" s="180">
        <f>SUM(B49:B52)</f>
        <v>105966.40000000001</v>
      </c>
      <c r="C48" s="180">
        <f>SUM(C49:C52)</f>
        <v>67810.900000000009</v>
      </c>
      <c r="D48" s="180">
        <f>C48/B48*100</f>
        <v>63.992831690045151</v>
      </c>
      <c r="E48" s="180">
        <f>SUM(E49:E52)</f>
        <v>67494.799999999988</v>
      </c>
      <c r="F48" s="180">
        <f>E48/B48*100</f>
        <v>63.694529586736913</v>
      </c>
      <c r="G48" s="180">
        <f>SUM(G49:G52)</f>
        <v>67494.799999999988</v>
      </c>
      <c r="H48" s="180">
        <f>G48/B48*100</f>
        <v>63.694529586736913</v>
      </c>
      <c r="I48" s="180">
        <f>B48-G48</f>
        <v>38471.60000000002</v>
      </c>
      <c r="J48" s="253" t="s">
        <v>319</v>
      </c>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s="8" customFormat="1" ht="19.5" x14ac:dyDescent="0.25">
      <c r="A49" s="64" t="s">
        <v>0</v>
      </c>
      <c r="B49" s="180">
        <f t="shared" ref="B49:C52" si="7">B55+B60</f>
        <v>0</v>
      </c>
      <c r="C49" s="180">
        <f t="shared" si="7"/>
        <v>0</v>
      </c>
      <c r="D49" s="180">
        <v>0</v>
      </c>
      <c r="E49" s="180">
        <v>0</v>
      </c>
      <c r="F49" s="180">
        <v>0</v>
      </c>
      <c r="G49" s="180">
        <f>G55+G60</f>
        <v>0</v>
      </c>
      <c r="H49" s="180">
        <v>0</v>
      </c>
      <c r="I49" s="180">
        <f>B49-G49</f>
        <v>0</v>
      </c>
      <c r="J49" s="254"/>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s="8" customFormat="1" ht="19.5" x14ac:dyDescent="0.25">
      <c r="A50" s="64" t="s">
        <v>1</v>
      </c>
      <c r="B50" s="180">
        <f t="shared" si="7"/>
        <v>103830.40000000001</v>
      </c>
      <c r="C50" s="180">
        <f t="shared" si="7"/>
        <v>65674.900000000009</v>
      </c>
      <c r="D50" s="180">
        <f>C50/B50*100</f>
        <v>63.252091872900429</v>
      </c>
      <c r="E50" s="180">
        <f>E56+E61</f>
        <v>65358.799999999996</v>
      </c>
      <c r="F50" s="180">
        <f>E50/B50*100</f>
        <v>62.947653095817792</v>
      </c>
      <c r="G50" s="180">
        <f>G56+G61</f>
        <v>65358.799999999996</v>
      </c>
      <c r="H50" s="180">
        <f>G50/B50*100</f>
        <v>62.947653095817792</v>
      </c>
      <c r="I50" s="180">
        <f>B50-G50</f>
        <v>38471.600000000013</v>
      </c>
      <c r="J50" s="254"/>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s="8" customFormat="1" x14ac:dyDescent="0.25">
      <c r="A51" s="65" t="s">
        <v>2</v>
      </c>
      <c r="B51" s="185">
        <f t="shared" si="7"/>
        <v>2136</v>
      </c>
      <c r="C51" s="185">
        <f t="shared" si="7"/>
        <v>2136</v>
      </c>
      <c r="D51" s="185">
        <f>C51/B51*100</f>
        <v>100</v>
      </c>
      <c r="E51" s="185">
        <f>E57+E62</f>
        <v>2136</v>
      </c>
      <c r="F51" s="185">
        <v>0</v>
      </c>
      <c r="G51" s="185">
        <f>G57+G62</f>
        <v>2136</v>
      </c>
      <c r="H51" s="185">
        <f>G51/B51*100</f>
        <v>100</v>
      </c>
      <c r="I51" s="185">
        <f>B51-G51</f>
        <v>0</v>
      </c>
      <c r="J51" s="254"/>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row>
    <row r="52" spans="1:42" s="8" customFormat="1" ht="23.25" customHeight="1" x14ac:dyDescent="0.25">
      <c r="A52" s="67" t="s">
        <v>3</v>
      </c>
      <c r="B52" s="185">
        <f t="shared" si="7"/>
        <v>0</v>
      </c>
      <c r="C52" s="185">
        <f t="shared" si="7"/>
        <v>0</v>
      </c>
      <c r="D52" s="185">
        <v>0</v>
      </c>
      <c r="E52" s="185">
        <f>E58+E63</f>
        <v>0</v>
      </c>
      <c r="F52" s="185">
        <v>0</v>
      </c>
      <c r="G52" s="185">
        <f>G58+G63</f>
        <v>0</v>
      </c>
      <c r="H52" s="185">
        <v>0</v>
      </c>
      <c r="I52" s="185">
        <f>B52-G52</f>
        <v>0</v>
      </c>
      <c r="J52" s="255"/>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row>
    <row r="53" spans="1:42" s="8" customFormat="1" x14ac:dyDescent="0.25">
      <c r="A53" s="63" t="s">
        <v>38</v>
      </c>
      <c r="B53" s="59"/>
      <c r="C53" s="59"/>
      <c r="D53" s="59"/>
      <c r="E53" s="59"/>
      <c r="F53" s="59"/>
      <c r="G53" s="59"/>
      <c r="H53" s="59"/>
      <c r="I53" s="59"/>
      <c r="J53" s="205"/>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row>
    <row r="54" spans="1:42" s="8" customFormat="1" x14ac:dyDescent="0.25">
      <c r="A54" s="98" t="s">
        <v>39</v>
      </c>
      <c r="B54" s="180">
        <f>SUM(B55:B58)</f>
        <v>15152.6</v>
      </c>
      <c r="C54" s="180">
        <f>SUM(C55:C58)</f>
        <v>15152.6</v>
      </c>
      <c r="D54" s="180">
        <f>C54/B54*100</f>
        <v>100</v>
      </c>
      <c r="E54" s="180">
        <f>SUM(E55:E58)</f>
        <v>15152.6</v>
      </c>
      <c r="F54" s="180">
        <f>E54/B54*100</f>
        <v>100</v>
      </c>
      <c r="G54" s="180">
        <f>SUM(G55:G58)</f>
        <v>15152.6</v>
      </c>
      <c r="H54" s="180">
        <f>G54/B54*100</f>
        <v>100</v>
      </c>
      <c r="I54" s="180">
        <f t="shared" ref="I54:I63" si="8">B54-G54</f>
        <v>0</v>
      </c>
      <c r="J54" s="253" t="s">
        <v>318</v>
      </c>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row>
    <row r="55" spans="1:42" s="8" customFormat="1" ht="19.5" x14ac:dyDescent="0.25">
      <c r="A55" s="181" t="s">
        <v>0</v>
      </c>
      <c r="B55" s="180">
        <v>0</v>
      </c>
      <c r="C55" s="180">
        <v>0</v>
      </c>
      <c r="D55" s="180">
        <v>0</v>
      </c>
      <c r="E55" s="180">
        <v>0</v>
      </c>
      <c r="F55" s="180">
        <v>0</v>
      </c>
      <c r="G55" s="180">
        <v>0</v>
      </c>
      <c r="H55" s="180">
        <v>0</v>
      </c>
      <c r="I55" s="180">
        <f t="shared" si="8"/>
        <v>0</v>
      </c>
      <c r="J55" s="254"/>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row>
    <row r="56" spans="1:42" s="8" customFormat="1" ht="19.5" x14ac:dyDescent="0.25">
      <c r="A56" s="181" t="s">
        <v>1</v>
      </c>
      <c r="B56" s="180">
        <v>15152.6</v>
      </c>
      <c r="C56" s="180">
        <v>15152.6</v>
      </c>
      <c r="D56" s="180">
        <f>C56/B56*100</f>
        <v>100</v>
      </c>
      <c r="E56" s="180">
        <v>15152.6</v>
      </c>
      <c r="F56" s="180">
        <f>E56/B56*100</f>
        <v>100</v>
      </c>
      <c r="G56" s="180">
        <v>15152.6</v>
      </c>
      <c r="H56" s="180">
        <f>G56/B56*100</f>
        <v>100</v>
      </c>
      <c r="I56" s="180">
        <f t="shared" si="8"/>
        <v>0</v>
      </c>
      <c r="J56" s="254"/>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row>
    <row r="57" spans="1:42" s="8" customFormat="1" x14ac:dyDescent="0.25">
      <c r="A57" s="183" t="s">
        <v>2</v>
      </c>
      <c r="B57" s="185">
        <v>0</v>
      </c>
      <c r="C57" s="185">
        <v>0</v>
      </c>
      <c r="D57" s="185">
        <v>0</v>
      </c>
      <c r="E57" s="185">
        <v>0</v>
      </c>
      <c r="F57" s="185">
        <v>0</v>
      </c>
      <c r="G57" s="185">
        <v>0</v>
      </c>
      <c r="H57" s="185">
        <v>0</v>
      </c>
      <c r="I57" s="185">
        <f t="shared" si="8"/>
        <v>0</v>
      </c>
      <c r="J57" s="254"/>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row>
    <row r="58" spans="1:42" s="8" customFormat="1" x14ac:dyDescent="0.25">
      <c r="A58" s="183" t="s">
        <v>3</v>
      </c>
      <c r="B58" s="185">
        <v>0</v>
      </c>
      <c r="C58" s="185">
        <v>0</v>
      </c>
      <c r="D58" s="185">
        <v>0</v>
      </c>
      <c r="E58" s="185">
        <v>0</v>
      </c>
      <c r="F58" s="185">
        <v>0</v>
      </c>
      <c r="G58" s="185">
        <v>0</v>
      </c>
      <c r="H58" s="185">
        <v>0</v>
      </c>
      <c r="I58" s="185">
        <f t="shared" si="8"/>
        <v>0</v>
      </c>
      <c r="J58" s="255"/>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row>
    <row r="59" spans="1:42" s="8" customFormat="1" ht="27.75" customHeight="1" x14ac:dyDescent="0.25">
      <c r="A59" s="176" t="s">
        <v>40</v>
      </c>
      <c r="B59" s="180">
        <f>SUM(B60:B63)</f>
        <v>90813.8</v>
      </c>
      <c r="C59" s="180">
        <f>SUM(C60:C63)</f>
        <v>52658.3</v>
      </c>
      <c r="D59" s="180">
        <f>C59/B59*100</f>
        <v>57.984909782433945</v>
      </c>
      <c r="E59" s="180">
        <f>SUM(E60:E63)</f>
        <v>52342.2</v>
      </c>
      <c r="F59" s="180">
        <f>E59/B59*100</f>
        <v>57.636834930374015</v>
      </c>
      <c r="G59" s="180">
        <f>SUM(G60:G63)</f>
        <v>52342.2</v>
      </c>
      <c r="H59" s="180">
        <f>G59/B59*100</f>
        <v>57.636834930374015</v>
      </c>
      <c r="I59" s="180">
        <f t="shared" si="8"/>
        <v>38471.600000000006</v>
      </c>
      <c r="J59" s="253" t="s">
        <v>317</v>
      </c>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row>
    <row r="60" spans="1:42" s="8" customFormat="1" ht="19.5" x14ac:dyDescent="0.25">
      <c r="A60" s="64" t="s">
        <v>0</v>
      </c>
      <c r="B60" s="180">
        <v>0</v>
      </c>
      <c r="C60" s="180">
        <v>0</v>
      </c>
      <c r="D60" s="180">
        <v>0</v>
      </c>
      <c r="E60" s="180">
        <v>0</v>
      </c>
      <c r="F60" s="180">
        <v>0</v>
      </c>
      <c r="G60" s="180">
        <v>0</v>
      </c>
      <c r="H60" s="180">
        <v>0</v>
      </c>
      <c r="I60" s="180">
        <f t="shared" si="8"/>
        <v>0</v>
      </c>
      <c r="J60" s="254"/>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row>
    <row r="61" spans="1:42" s="8" customFormat="1" ht="19.5" x14ac:dyDescent="0.25">
      <c r="A61" s="64" t="s">
        <v>1</v>
      </c>
      <c r="B61" s="180">
        <v>88677.8</v>
      </c>
      <c r="C61" s="180">
        <v>50522.3</v>
      </c>
      <c r="D61" s="180">
        <f>C61/B61*100</f>
        <v>56.972883855936885</v>
      </c>
      <c r="E61" s="180">
        <v>50206.2</v>
      </c>
      <c r="F61" s="180">
        <f>E61/B61*100</f>
        <v>56.616424854924233</v>
      </c>
      <c r="G61" s="180">
        <v>50206.2</v>
      </c>
      <c r="H61" s="180">
        <f>G61/B61*100</f>
        <v>56.616424854924233</v>
      </c>
      <c r="I61" s="180">
        <f t="shared" si="8"/>
        <v>38471.600000000006</v>
      </c>
      <c r="J61" s="254"/>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row>
    <row r="62" spans="1:42" s="8" customFormat="1" x14ac:dyDescent="0.25">
      <c r="A62" s="65" t="s">
        <v>2</v>
      </c>
      <c r="B62" s="185">
        <v>2136</v>
      </c>
      <c r="C62" s="185">
        <v>2136</v>
      </c>
      <c r="D62" s="185">
        <v>0</v>
      </c>
      <c r="E62" s="185">
        <v>2136</v>
      </c>
      <c r="F62" s="185">
        <v>0</v>
      </c>
      <c r="G62" s="185">
        <v>2136</v>
      </c>
      <c r="H62" s="185">
        <f>G62/B62*100</f>
        <v>100</v>
      </c>
      <c r="I62" s="185">
        <f t="shared" si="8"/>
        <v>0</v>
      </c>
      <c r="J62" s="254"/>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row>
    <row r="63" spans="1:42" x14ac:dyDescent="0.25">
      <c r="A63" s="67" t="s">
        <v>3</v>
      </c>
      <c r="B63" s="185">
        <v>0</v>
      </c>
      <c r="C63" s="185">
        <v>0</v>
      </c>
      <c r="D63" s="185">
        <v>0</v>
      </c>
      <c r="E63" s="185">
        <v>0</v>
      </c>
      <c r="F63" s="185">
        <v>0</v>
      </c>
      <c r="G63" s="185">
        <v>0</v>
      </c>
      <c r="H63" s="185">
        <v>0</v>
      </c>
      <c r="I63" s="185">
        <f t="shared" si="8"/>
        <v>0</v>
      </c>
      <c r="J63" s="255"/>
    </row>
    <row r="64" spans="1:42" x14ac:dyDescent="0.25">
      <c r="A64" s="256" t="s">
        <v>395</v>
      </c>
      <c r="B64" s="257"/>
      <c r="C64" s="257"/>
      <c r="D64" s="257"/>
      <c r="E64" s="257"/>
      <c r="F64" s="257"/>
      <c r="G64" s="257"/>
      <c r="H64" s="257"/>
      <c r="I64" s="257"/>
      <c r="J64" s="258"/>
    </row>
    <row r="65" spans="1:42" s="20" customFormat="1" x14ac:dyDescent="0.25">
      <c r="A65" s="287" t="s">
        <v>148</v>
      </c>
      <c r="B65" s="288"/>
      <c r="C65" s="288"/>
      <c r="D65" s="288"/>
      <c r="E65" s="288"/>
      <c r="F65" s="288"/>
      <c r="G65" s="288"/>
      <c r="H65" s="288"/>
      <c r="I65" s="288"/>
      <c r="J65" s="289"/>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row>
    <row r="66" spans="1:42" s="20" customFormat="1" x14ac:dyDescent="0.25">
      <c r="A66" s="250" t="s">
        <v>362</v>
      </c>
      <c r="B66" s="251"/>
      <c r="C66" s="251"/>
      <c r="D66" s="251"/>
      <c r="E66" s="251"/>
      <c r="F66" s="251"/>
      <c r="G66" s="251"/>
      <c r="H66" s="251"/>
      <c r="I66" s="251"/>
      <c r="J66" s="252"/>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row>
    <row r="67" spans="1:42" x14ac:dyDescent="0.25">
      <c r="A67" s="244" t="s">
        <v>268</v>
      </c>
      <c r="B67" s="245"/>
      <c r="C67" s="245"/>
      <c r="D67" s="245"/>
      <c r="E67" s="245"/>
      <c r="F67" s="245"/>
      <c r="G67" s="245"/>
      <c r="H67" s="245"/>
      <c r="I67" s="245"/>
      <c r="J67" s="246"/>
    </row>
    <row r="68" spans="1:42" s="8" customFormat="1" ht="161.25" customHeight="1" x14ac:dyDescent="0.25">
      <c r="A68" s="176" t="s">
        <v>363</v>
      </c>
      <c r="B68" s="180">
        <f>SUM(B69:B72)</f>
        <v>10400</v>
      </c>
      <c r="C68" s="180">
        <f>SUM(C69:C72)</f>
        <v>10373.299999999999</v>
      </c>
      <c r="D68" s="180">
        <f>C68/B68*100</f>
        <v>99.743269230769229</v>
      </c>
      <c r="E68" s="180">
        <f>SUM(E69:E72)</f>
        <v>9954.5999999999985</v>
      </c>
      <c r="F68" s="180">
        <f>E68/B68*100</f>
        <v>95.717307692307671</v>
      </c>
      <c r="G68" s="180">
        <f>SUM(G69:G72)</f>
        <v>9954.5999999999985</v>
      </c>
      <c r="H68" s="180">
        <f>G68/B68*100</f>
        <v>95.717307692307671</v>
      </c>
      <c r="I68" s="180">
        <f>B68-G68</f>
        <v>445.40000000000146</v>
      </c>
      <c r="J68" s="253" t="s">
        <v>364</v>
      </c>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row>
    <row r="69" spans="1:42" s="8" customFormat="1" ht="19.5" x14ac:dyDescent="0.25">
      <c r="A69" s="64" t="s">
        <v>0</v>
      </c>
      <c r="B69" s="180">
        <v>0</v>
      </c>
      <c r="C69" s="180">
        <v>0</v>
      </c>
      <c r="D69" s="180">
        <v>0</v>
      </c>
      <c r="E69" s="180">
        <v>0</v>
      </c>
      <c r="F69" s="180">
        <v>0</v>
      </c>
      <c r="G69" s="180">
        <v>0</v>
      </c>
      <c r="H69" s="180">
        <v>0</v>
      </c>
      <c r="I69" s="180">
        <f>B69-G69</f>
        <v>0</v>
      </c>
      <c r="J69" s="254"/>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row>
    <row r="70" spans="1:42" s="8" customFormat="1" ht="19.5" x14ac:dyDescent="0.25">
      <c r="A70" s="64" t="s">
        <v>1</v>
      </c>
      <c r="B70" s="180">
        <v>9776</v>
      </c>
      <c r="C70" s="180">
        <v>9776</v>
      </c>
      <c r="D70" s="180">
        <f>C70/B70*100</f>
        <v>100</v>
      </c>
      <c r="E70" s="180">
        <v>9357.2999999999993</v>
      </c>
      <c r="F70" s="180">
        <f>E70/B70*100</f>
        <v>95.717062193126011</v>
      </c>
      <c r="G70" s="180">
        <v>9357.2999999999993</v>
      </c>
      <c r="H70" s="180">
        <f>G70/B70*100</f>
        <v>95.717062193126011</v>
      </c>
      <c r="I70" s="180">
        <f>B70-G70</f>
        <v>418.70000000000073</v>
      </c>
      <c r="J70" s="254"/>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row>
    <row r="71" spans="1:42" s="8" customFormat="1" x14ac:dyDescent="0.25">
      <c r="A71" s="65" t="s">
        <v>2</v>
      </c>
      <c r="B71" s="185">
        <v>624</v>
      </c>
      <c r="C71" s="185">
        <v>597.29999999999995</v>
      </c>
      <c r="D71" s="180">
        <f>C71/B71*100</f>
        <v>95.72115384615384</v>
      </c>
      <c r="E71" s="185">
        <v>597.29999999999995</v>
      </c>
      <c r="F71" s="180">
        <f>E71/B71*100</f>
        <v>95.72115384615384</v>
      </c>
      <c r="G71" s="185">
        <v>597.29999999999995</v>
      </c>
      <c r="H71" s="185">
        <f>G71/B71*100</f>
        <v>95.72115384615384</v>
      </c>
      <c r="I71" s="185">
        <f>B71-G71</f>
        <v>26.700000000000045</v>
      </c>
      <c r="J71" s="254"/>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row>
    <row r="72" spans="1:42" x14ac:dyDescent="0.25">
      <c r="A72" s="67" t="s">
        <v>3</v>
      </c>
      <c r="B72" s="185">
        <v>0</v>
      </c>
      <c r="C72" s="185">
        <v>0</v>
      </c>
      <c r="D72" s="185">
        <v>0</v>
      </c>
      <c r="E72" s="185">
        <v>0</v>
      </c>
      <c r="F72" s="185">
        <v>0</v>
      </c>
      <c r="G72" s="185">
        <v>0</v>
      </c>
      <c r="H72" s="185">
        <v>0</v>
      </c>
      <c r="I72" s="185">
        <f>B72-G72</f>
        <v>0</v>
      </c>
      <c r="J72" s="255"/>
    </row>
    <row r="73" spans="1:42" x14ac:dyDescent="0.25">
      <c r="A73" s="256" t="s">
        <v>46</v>
      </c>
      <c r="B73" s="257"/>
      <c r="C73" s="257"/>
      <c r="D73" s="257"/>
      <c r="E73" s="257"/>
      <c r="F73" s="257"/>
      <c r="G73" s="257"/>
      <c r="H73" s="257"/>
      <c r="I73" s="257"/>
      <c r="J73" s="258"/>
    </row>
    <row r="74" spans="1:42" s="20" customFormat="1" x14ac:dyDescent="0.25">
      <c r="A74" s="287" t="s">
        <v>148</v>
      </c>
      <c r="B74" s="288"/>
      <c r="C74" s="288"/>
      <c r="D74" s="288"/>
      <c r="E74" s="288"/>
      <c r="F74" s="288"/>
      <c r="G74" s="288"/>
      <c r="H74" s="288"/>
      <c r="I74" s="288"/>
      <c r="J74" s="289"/>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row>
    <row r="75" spans="1:42" s="20" customFormat="1" x14ac:dyDescent="0.25">
      <c r="A75" s="250" t="s">
        <v>47</v>
      </c>
      <c r="B75" s="251"/>
      <c r="C75" s="251"/>
      <c r="D75" s="251"/>
      <c r="E75" s="251"/>
      <c r="F75" s="251"/>
      <c r="G75" s="251"/>
      <c r="H75" s="251"/>
      <c r="I75" s="251"/>
      <c r="J75" s="252"/>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row>
    <row r="76" spans="1:42" x14ac:dyDescent="0.25">
      <c r="A76" s="244" t="s">
        <v>268</v>
      </c>
      <c r="B76" s="245"/>
      <c r="C76" s="245"/>
      <c r="D76" s="245"/>
      <c r="E76" s="245"/>
      <c r="F76" s="245"/>
      <c r="G76" s="245"/>
      <c r="H76" s="245"/>
      <c r="I76" s="245"/>
      <c r="J76" s="246"/>
    </row>
    <row r="77" spans="1:42" s="8" customFormat="1" ht="146.25" customHeight="1" x14ac:dyDescent="0.25">
      <c r="A77" s="168" t="s">
        <v>48</v>
      </c>
      <c r="B77" s="180">
        <f>SUM(B78:B81)</f>
        <v>708.6</v>
      </c>
      <c r="C77" s="180">
        <f>SUM(C78:C81)</f>
        <v>619.6</v>
      </c>
      <c r="D77" s="180">
        <f>C77/B77*100</f>
        <v>87.440022579734688</v>
      </c>
      <c r="E77" s="180">
        <f>SUM(E78:E81)</f>
        <v>619.6</v>
      </c>
      <c r="F77" s="180">
        <f>E77/B77*100</f>
        <v>87.440022579734688</v>
      </c>
      <c r="G77" s="180">
        <f>SUM(G78:G81)</f>
        <v>619.6</v>
      </c>
      <c r="H77" s="180">
        <f>G77/B77*100</f>
        <v>87.440022579734688</v>
      </c>
      <c r="I77" s="180">
        <f>B77-G77</f>
        <v>89</v>
      </c>
      <c r="J77" s="253" t="s">
        <v>49</v>
      </c>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row>
    <row r="78" spans="1:42" s="8" customFormat="1" ht="19.5" x14ac:dyDescent="0.25">
      <c r="A78" s="64" t="s">
        <v>0</v>
      </c>
      <c r="B78" s="180">
        <v>0</v>
      </c>
      <c r="C78" s="180">
        <v>0</v>
      </c>
      <c r="D78" s="180">
        <v>0</v>
      </c>
      <c r="E78" s="180">
        <v>0</v>
      </c>
      <c r="F78" s="180">
        <v>0</v>
      </c>
      <c r="G78" s="180">
        <v>0</v>
      </c>
      <c r="H78" s="180">
        <v>0</v>
      </c>
      <c r="I78" s="180">
        <f>B78-G78</f>
        <v>0</v>
      </c>
      <c r="J78" s="254"/>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row>
    <row r="79" spans="1:42" s="8" customFormat="1" ht="19.5" x14ac:dyDescent="0.25">
      <c r="A79" s="64" t="s">
        <v>1</v>
      </c>
      <c r="B79" s="180">
        <v>708.6</v>
      </c>
      <c r="C79" s="180">
        <v>619.6</v>
      </c>
      <c r="D79" s="180">
        <f>C79/B79*100</f>
        <v>87.440022579734688</v>
      </c>
      <c r="E79" s="180">
        <v>619.6</v>
      </c>
      <c r="F79" s="180">
        <f>E79/B79*100</f>
        <v>87.440022579734688</v>
      </c>
      <c r="G79" s="180">
        <v>619.6</v>
      </c>
      <c r="H79" s="180">
        <f>G79/B79*100</f>
        <v>87.440022579734688</v>
      </c>
      <c r="I79" s="180">
        <f>B79-G79</f>
        <v>89</v>
      </c>
      <c r="J79" s="254"/>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row>
    <row r="80" spans="1:42" s="8" customFormat="1" x14ac:dyDescent="0.25">
      <c r="A80" s="65" t="s">
        <v>2</v>
      </c>
      <c r="B80" s="185">
        <v>0</v>
      </c>
      <c r="C80" s="185">
        <v>0</v>
      </c>
      <c r="D80" s="185">
        <v>0</v>
      </c>
      <c r="E80" s="185">
        <v>0</v>
      </c>
      <c r="F80" s="185">
        <v>0</v>
      </c>
      <c r="G80" s="185">
        <v>0</v>
      </c>
      <c r="H80" s="185">
        <v>0</v>
      </c>
      <c r="I80" s="185">
        <f>B80-G80</f>
        <v>0</v>
      </c>
      <c r="J80" s="254"/>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row>
    <row r="81" spans="1:42" x14ac:dyDescent="0.25">
      <c r="A81" s="67" t="s">
        <v>3</v>
      </c>
      <c r="B81" s="185">
        <v>0</v>
      </c>
      <c r="C81" s="185">
        <v>0</v>
      </c>
      <c r="D81" s="185">
        <v>0</v>
      </c>
      <c r="E81" s="185">
        <v>0</v>
      </c>
      <c r="F81" s="185">
        <v>0</v>
      </c>
      <c r="G81" s="185">
        <v>0</v>
      </c>
      <c r="H81" s="185">
        <v>0</v>
      </c>
      <c r="I81" s="185">
        <f>B81-G81</f>
        <v>0</v>
      </c>
      <c r="J81" s="255"/>
    </row>
    <row r="82" spans="1:42" s="32" customFormat="1" x14ac:dyDescent="0.25">
      <c r="A82" s="308" t="s">
        <v>265</v>
      </c>
      <c r="B82" s="309"/>
      <c r="C82" s="309"/>
      <c r="D82" s="309"/>
      <c r="E82" s="309"/>
      <c r="F82" s="309"/>
      <c r="G82" s="309"/>
      <c r="H82" s="309"/>
      <c r="I82" s="309"/>
      <c r="J82" s="310"/>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row>
    <row r="83" spans="1:42" s="34" customFormat="1" x14ac:dyDescent="0.25">
      <c r="A83" s="267" t="s">
        <v>11</v>
      </c>
      <c r="B83" s="268"/>
      <c r="C83" s="268"/>
      <c r="D83" s="268"/>
      <c r="E83" s="268"/>
      <c r="F83" s="268"/>
      <c r="G83" s="268"/>
      <c r="H83" s="268"/>
      <c r="I83" s="268"/>
      <c r="J83" s="269"/>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221"/>
      <c r="AN83" s="221"/>
      <c r="AO83" s="221"/>
      <c r="AP83" s="221"/>
    </row>
    <row r="84" spans="1:42" s="34" customFormat="1" x14ac:dyDescent="0.25">
      <c r="A84" s="267" t="s">
        <v>225</v>
      </c>
      <c r="B84" s="268"/>
      <c r="C84" s="268"/>
      <c r="D84" s="268"/>
      <c r="E84" s="268"/>
      <c r="F84" s="268"/>
      <c r="G84" s="268"/>
      <c r="H84" s="268"/>
      <c r="I84" s="268"/>
      <c r="J84" s="269"/>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row>
    <row r="85" spans="1:42" x14ac:dyDescent="0.25">
      <c r="A85" s="256" t="s">
        <v>56</v>
      </c>
      <c r="B85" s="257"/>
      <c r="C85" s="257"/>
      <c r="D85" s="257"/>
      <c r="E85" s="257"/>
      <c r="F85" s="257"/>
      <c r="G85" s="257"/>
      <c r="H85" s="257"/>
      <c r="I85" s="257"/>
      <c r="J85" s="258"/>
    </row>
    <row r="86" spans="1:42" s="19" customFormat="1" x14ac:dyDescent="0.25">
      <c r="A86" s="281" t="s">
        <v>8</v>
      </c>
      <c r="B86" s="282"/>
      <c r="C86" s="282"/>
      <c r="D86" s="282"/>
      <c r="E86" s="282"/>
      <c r="F86" s="282"/>
      <c r="G86" s="282"/>
      <c r="H86" s="282"/>
      <c r="I86" s="282"/>
      <c r="J86" s="283"/>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row>
    <row r="87" spans="1:42" s="1" customFormat="1" x14ac:dyDescent="0.25">
      <c r="A87" s="256" t="s">
        <v>57</v>
      </c>
      <c r="B87" s="257"/>
      <c r="C87" s="257"/>
      <c r="D87" s="257"/>
      <c r="E87" s="257"/>
      <c r="F87" s="257"/>
      <c r="G87" s="257"/>
      <c r="H87" s="257"/>
      <c r="I87" s="257"/>
      <c r="J87" s="258"/>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row>
    <row r="88" spans="1:42" s="36" customFormat="1" x14ac:dyDescent="0.25">
      <c r="A88" s="264" t="s">
        <v>12</v>
      </c>
      <c r="B88" s="265"/>
      <c r="C88" s="265"/>
      <c r="D88" s="265"/>
      <c r="E88" s="265"/>
      <c r="F88" s="265"/>
      <c r="G88" s="265"/>
      <c r="H88" s="265"/>
      <c r="I88" s="265"/>
      <c r="J88" s="266"/>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row>
    <row r="89" spans="1:42" s="37" customFormat="1" x14ac:dyDescent="0.25">
      <c r="A89" s="332" t="s">
        <v>226</v>
      </c>
      <c r="B89" s="333"/>
      <c r="C89" s="333"/>
      <c r="D89" s="333"/>
      <c r="E89" s="333"/>
      <c r="F89" s="333"/>
      <c r="G89" s="333"/>
      <c r="H89" s="333"/>
      <c r="I89" s="333"/>
      <c r="J89" s="334"/>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row>
    <row r="90" spans="1:42" ht="215.25" customHeight="1" x14ac:dyDescent="0.25">
      <c r="A90" s="186" t="s">
        <v>320</v>
      </c>
      <c r="B90" s="180">
        <f>SUM(B91:B94)</f>
        <v>118497.2</v>
      </c>
      <c r="C90" s="180">
        <f>SUM(C91:C94)</f>
        <v>118497.2</v>
      </c>
      <c r="D90" s="180">
        <f>C90/B90*100</f>
        <v>100</v>
      </c>
      <c r="E90" s="180">
        <f>SUM(E91:E94)</f>
        <v>118497.2</v>
      </c>
      <c r="F90" s="180">
        <f>E90/B90*100</f>
        <v>100</v>
      </c>
      <c r="G90" s="180">
        <f>SUM(G91:G94)</f>
        <v>118497.2</v>
      </c>
      <c r="H90" s="180">
        <f>G90/B90*100</f>
        <v>100</v>
      </c>
      <c r="I90" s="180">
        <f>B90-G90</f>
        <v>0</v>
      </c>
      <c r="J90" s="335" t="s">
        <v>321</v>
      </c>
    </row>
    <row r="91" spans="1:42" ht="19.5" x14ac:dyDescent="0.25">
      <c r="A91" s="181" t="s">
        <v>0</v>
      </c>
      <c r="B91" s="180">
        <v>0</v>
      </c>
      <c r="C91" s="180">
        <v>0</v>
      </c>
      <c r="D91" s="180">
        <v>0</v>
      </c>
      <c r="E91" s="180">
        <v>0</v>
      </c>
      <c r="F91" s="180">
        <v>0</v>
      </c>
      <c r="G91" s="180">
        <v>0</v>
      </c>
      <c r="H91" s="180">
        <v>0</v>
      </c>
      <c r="I91" s="180">
        <f>B91-G91</f>
        <v>0</v>
      </c>
      <c r="J91" s="336"/>
    </row>
    <row r="92" spans="1:42" ht="19.5" x14ac:dyDescent="0.25">
      <c r="A92" s="181" t="s">
        <v>1</v>
      </c>
      <c r="B92" s="180">
        <v>111387.4</v>
      </c>
      <c r="C92" s="180">
        <v>111387.4</v>
      </c>
      <c r="D92" s="180">
        <f>C92/B92*100</f>
        <v>100</v>
      </c>
      <c r="E92" s="180">
        <v>111387.4</v>
      </c>
      <c r="F92" s="180">
        <f>E92/B92*100</f>
        <v>100</v>
      </c>
      <c r="G92" s="180">
        <v>111387.4</v>
      </c>
      <c r="H92" s="180">
        <f>G92/B92*100</f>
        <v>100</v>
      </c>
      <c r="I92" s="180">
        <f>B92-G92</f>
        <v>0</v>
      </c>
      <c r="J92" s="336"/>
    </row>
    <row r="93" spans="1:42" x14ac:dyDescent="0.25">
      <c r="A93" s="183" t="s">
        <v>2</v>
      </c>
      <c r="B93" s="185">
        <v>7109.8</v>
      </c>
      <c r="C93" s="185">
        <v>7109.8</v>
      </c>
      <c r="D93" s="185">
        <f>C93/B93*100</f>
        <v>100</v>
      </c>
      <c r="E93" s="185">
        <v>7109.8</v>
      </c>
      <c r="F93" s="185">
        <f>E93/B93*100</f>
        <v>100</v>
      </c>
      <c r="G93" s="185">
        <v>7109.8</v>
      </c>
      <c r="H93" s="185">
        <f>G93/B93*100</f>
        <v>100</v>
      </c>
      <c r="I93" s="185">
        <f>B93-G93</f>
        <v>0</v>
      </c>
      <c r="J93" s="336"/>
    </row>
    <row r="94" spans="1:42" x14ac:dyDescent="0.25">
      <c r="A94" s="183" t="s">
        <v>3</v>
      </c>
      <c r="B94" s="185">
        <v>0</v>
      </c>
      <c r="C94" s="185">
        <v>0</v>
      </c>
      <c r="D94" s="185">
        <v>0</v>
      </c>
      <c r="E94" s="185">
        <v>0</v>
      </c>
      <c r="F94" s="185">
        <v>0</v>
      </c>
      <c r="G94" s="185">
        <v>0</v>
      </c>
      <c r="H94" s="185">
        <v>0</v>
      </c>
      <c r="I94" s="185">
        <f>B94-G94</f>
        <v>0</v>
      </c>
      <c r="J94" s="337"/>
    </row>
    <row r="95" spans="1:42" s="43" customFormat="1" x14ac:dyDescent="0.25">
      <c r="A95" s="267" t="s">
        <v>265</v>
      </c>
      <c r="B95" s="268"/>
      <c r="C95" s="268"/>
      <c r="D95" s="268"/>
      <c r="E95" s="268"/>
      <c r="F95" s="268"/>
      <c r="G95" s="268"/>
      <c r="H95" s="268"/>
      <c r="I95" s="268"/>
      <c r="J95" s="269"/>
    </row>
    <row r="96" spans="1:42" s="45" customFormat="1" x14ac:dyDescent="0.25">
      <c r="A96" s="270" t="s">
        <v>391</v>
      </c>
      <c r="B96" s="270"/>
      <c r="C96" s="270"/>
      <c r="D96" s="270"/>
      <c r="E96" s="270"/>
      <c r="F96" s="270"/>
      <c r="G96" s="270"/>
      <c r="H96" s="270"/>
      <c r="I96" s="270"/>
      <c r="J96" s="271"/>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row>
    <row r="97" spans="1:42" s="45" customFormat="1" x14ac:dyDescent="0.25">
      <c r="A97" s="327" t="s">
        <v>390</v>
      </c>
      <c r="B97" s="270"/>
      <c r="C97" s="270"/>
      <c r="D97" s="270"/>
      <c r="E97" s="270"/>
      <c r="F97" s="270"/>
      <c r="G97" s="270"/>
      <c r="H97" s="270"/>
      <c r="I97" s="270"/>
      <c r="J97" s="271"/>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row>
    <row r="98" spans="1:42" s="19" customFormat="1" x14ac:dyDescent="0.25">
      <c r="A98" s="320" t="s">
        <v>388</v>
      </c>
      <c r="B98" s="321"/>
      <c r="C98" s="321"/>
      <c r="D98" s="321"/>
      <c r="E98" s="321"/>
      <c r="F98" s="321"/>
      <c r="G98" s="321"/>
      <c r="H98" s="321"/>
      <c r="I98" s="321"/>
      <c r="J98" s="321"/>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row>
    <row r="99" spans="1:42" x14ac:dyDescent="0.25">
      <c r="A99" s="322" t="s">
        <v>389</v>
      </c>
      <c r="B99" s="323"/>
      <c r="C99" s="323"/>
      <c r="D99" s="323"/>
      <c r="E99" s="323"/>
      <c r="F99" s="323"/>
      <c r="G99" s="323"/>
      <c r="H99" s="323"/>
      <c r="I99" s="323"/>
      <c r="J99" s="323"/>
    </row>
    <row r="100" spans="1:42" s="94" customFormat="1" x14ac:dyDescent="0.25">
      <c r="A100" s="272" t="s">
        <v>165</v>
      </c>
      <c r="B100" s="272"/>
      <c r="C100" s="272"/>
      <c r="D100" s="272"/>
      <c r="E100" s="272"/>
      <c r="F100" s="272"/>
      <c r="G100" s="272"/>
      <c r="H100" s="272"/>
      <c r="I100" s="272"/>
      <c r="J100" s="272"/>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row>
    <row r="101" spans="1:42" s="94" customFormat="1" x14ac:dyDescent="0.25">
      <c r="A101" s="273" t="s">
        <v>125</v>
      </c>
      <c r="B101" s="273"/>
      <c r="C101" s="273"/>
      <c r="D101" s="273"/>
      <c r="E101" s="273"/>
      <c r="F101" s="273"/>
      <c r="G101" s="273"/>
      <c r="H101" s="273"/>
      <c r="I101" s="273"/>
      <c r="J101" s="273"/>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row>
    <row r="102" spans="1:42" s="94" customFormat="1" x14ac:dyDescent="0.25">
      <c r="A102" s="338" t="s">
        <v>392</v>
      </c>
      <c r="B102" s="338"/>
      <c r="C102" s="338"/>
      <c r="D102" s="338"/>
      <c r="E102" s="338"/>
      <c r="F102" s="338"/>
      <c r="G102" s="338"/>
      <c r="H102" s="338"/>
      <c r="I102" s="338"/>
      <c r="J102" s="338"/>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row>
    <row r="103" spans="1:42" s="48" customFormat="1" ht="189.75" customHeight="1" x14ac:dyDescent="0.25">
      <c r="A103" s="240" t="s">
        <v>413</v>
      </c>
      <c r="B103" s="198">
        <f>SUM(B104:B107)</f>
        <v>208238.7</v>
      </c>
      <c r="C103" s="198">
        <f>SUM(C104:C107)</f>
        <v>208236.7</v>
      </c>
      <c r="D103" s="198">
        <f>C103/B103*100</f>
        <v>99.999039563731429</v>
      </c>
      <c r="E103" s="198">
        <f>SUM(E104:E107)</f>
        <v>208236.7</v>
      </c>
      <c r="F103" s="198">
        <f>E103/B103*100</f>
        <v>99.999039563731429</v>
      </c>
      <c r="G103" s="198">
        <f>SUM(G104:G107)</f>
        <v>84425.5</v>
      </c>
      <c r="H103" s="198">
        <f>G103/B103*100</f>
        <v>40.542656096105098</v>
      </c>
      <c r="I103" s="198">
        <f>B103-G103</f>
        <v>123813.20000000001</v>
      </c>
      <c r="J103" s="293" t="s">
        <v>397</v>
      </c>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2" s="48" customFormat="1" ht="19.5" x14ac:dyDescent="0.25">
      <c r="A104" s="78" t="s">
        <v>0</v>
      </c>
      <c r="B104" s="198">
        <v>0</v>
      </c>
      <c r="C104" s="198">
        <v>0</v>
      </c>
      <c r="D104" s="198">
        <v>0</v>
      </c>
      <c r="E104" s="198">
        <v>0</v>
      </c>
      <c r="F104" s="198">
        <v>0</v>
      </c>
      <c r="G104" s="198">
        <v>0</v>
      </c>
      <c r="H104" s="198">
        <v>0</v>
      </c>
      <c r="I104" s="198">
        <f>B104-G104</f>
        <v>0</v>
      </c>
      <c r="J104" s="248"/>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2" s="48" customFormat="1" ht="19.5" x14ac:dyDescent="0.25">
      <c r="A105" s="78" t="s">
        <v>1</v>
      </c>
      <c r="B105" s="198">
        <v>193000</v>
      </c>
      <c r="C105" s="198">
        <v>193000</v>
      </c>
      <c r="D105" s="198">
        <f>C105/B105*100</f>
        <v>100</v>
      </c>
      <c r="E105" s="198">
        <v>193000</v>
      </c>
      <c r="F105" s="198">
        <f>E105/B105*100</f>
        <v>100</v>
      </c>
      <c r="G105" s="198">
        <v>76617.5</v>
      </c>
      <c r="H105" s="198">
        <f>G105/B105*100</f>
        <v>39.698186528497409</v>
      </c>
      <c r="I105" s="198">
        <f>B105-G105</f>
        <v>116382.5</v>
      </c>
      <c r="J105" s="248"/>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2" s="48" customFormat="1" x14ac:dyDescent="0.25">
      <c r="A106" s="79" t="s">
        <v>2</v>
      </c>
      <c r="B106" s="199">
        <v>15238.7</v>
      </c>
      <c r="C106" s="199">
        <v>15236.7</v>
      </c>
      <c r="D106" s="199">
        <f>C106/B106*100</f>
        <v>99.98687552087776</v>
      </c>
      <c r="E106" s="199">
        <v>15236.7</v>
      </c>
      <c r="F106" s="199">
        <f>E106/B106*100</f>
        <v>99.98687552087776</v>
      </c>
      <c r="G106" s="199">
        <v>7808</v>
      </c>
      <c r="H106" s="199">
        <f>G106/B106*100</f>
        <v>51.237966493204802</v>
      </c>
      <c r="I106" s="199">
        <f>B106-G106</f>
        <v>7430.7000000000007</v>
      </c>
      <c r="J106" s="248"/>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2" s="48" customFormat="1" x14ac:dyDescent="0.25">
      <c r="A107" s="79" t="s">
        <v>3</v>
      </c>
      <c r="B107" s="199">
        <v>0</v>
      </c>
      <c r="C107" s="199">
        <v>0</v>
      </c>
      <c r="D107" s="199">
        <v>0</v>
      </c>
      <c r="E107" s="199">
        <v>0</v>
      </c>
      <c r="F107" s="199">
        <v>0</v>
      </c>
      <c r="G107" s="199">
        <v>0</v>
      </c>
      <c r="H107" s="199">
        <v>0</v>
      </c>
      <c r="I107" s="199">
        <f>B107-G107</f>
        <v>0</v>
      </c>
      <c r="J107" s="249"/>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2" x14ac:dyDescent="0.25">
      <c r="A108" s="308" t="s">
        <v>270</v>
      </c>
      <c r="B108" s="309"/>
      <c r="C108" s="309"/>
      <c r="D108" s="309"/>
      <c r="E108" s="309"/>
      <c r="F108" s="309"/>
      <c r="G108" s="309"/>
      <c r="H108" s="309"/>
      <c r="I108" s="309"/>
      <c r="J108" s="310"/>
    </row>
    <row r="109" spans="1:42" x14ac:dyDescent="0.25">
      <c r="A109" s="311" t="s">
        <v>271</v>
      </c>
      <c r="B109" s="312"/>
      <c r="C109" s="312"/>
      <c r="D109" s="312"/>
      <c r="E109" s="312"/>
      <c r="F109" s="312"/>
      <c r="G109" s="312"/>
      <c r="H109" s="312"/>
      <c r="I109" s="312"/>
      <c r="J109" s="313"/>
    </row>
    <row r="110" spans="1:42" x14ac:dyDescent="0.25">
      <c r="A110" s="256" t="s">
        <v>272</v>
      </c>
      <c r="B110" s="257"/>
      <c r="C110" s="257"/>
      <c r="D110" s="257"/>
      <c r="E110" s="257"/>
      <c r="F110" s="257"/>
      <c r="G110" s="257"/>
      <c r="H110" s="257"/>
      <c r="I110" s="257"/>
      <c r="J110" s="258"/>
    </row>
    <row r="111" spans="1:42" x14ac:dyDescent="0.25">
      <c r="A111" s="281" t="s">
        <v>273</v>
      </c>
      <c r="B111" s="282"/>
      <c r="C111" s="282"/>
      <c r="D111" s="282"/>
      <c r="E111" s="282"/>
      <c r="F111" s="282"/>
      <c r="G111" s="282"/>
      <c r="H111" s="282"/>
      <c r="I111" s="282"/>
      <c r="J111" s="283"/>
    </row>
    <row r="112" spans="1:42" x14ac:dyDescent="0.25">
      <c r="A112" s="256" t="s">
        <v>274</v>
      </c>
      <c r="B112" s="257"/>
      <c r="C112" s="257"/>
      <c r="D112" s="257"/>
      <c r="E112" s="257"/>
      <c r="F112" s="257"/>
      <c r="G112" s="257"/>
      <c r="H112" s="257"/>
      <c r="I112" s="257"/>
      <c r="J112" s="258"/>
    </row>
    <row r="113" spans="1:42" x14ac:dyDescent="0.25">
      <c r="A113" s="287" t="s">
        <v>160</v>
      </c>
      <c r="B113" s="288"/>
      <c r="C113" s="288"/>
      <c r="D113" s="288"/>
      <c r="E113" s="288"/>
      <c r="F113" s="288"/>
      <c r="G113" s="288"/>
      <c r="H113" s="288"/>
      <c r="I113" s="288"/>
      <c r="J113" s="289"/>
    </row>
    <row r="114" spans="1:42" x14ac:dyDescent="0.25">
      <c r="A114" s="250" t="s">
        <v>274</v>
      </c>
      <c r="B114" s="251"/>
      <c r="C114" s="251"/>
      <c r="D114" s="251"/>
      <c r="E114" s="251"/>
      <c r="F114" s="251"/>
      <c r="G114" s="251"/>
      <c r="H114" s="251"/>
      <c r="I114" s="251"/>
      <c r="J114" s="252"/>
    </row>
    <row r="115" spans="1:42" x14ac:dyDescent="0.25">
      <c r="A115" s="296" t="s">
        <v>35</v>
      </c>
      <c r="B115" s="297"/>
      <c r="C115" s="297"/>
      <c r="D115" s="297"/>
      <c r="E115" s="297"/>
      <c r="F115" s="297"/>
      <c r="G115" s="297"/>
      <c r="H115" s="297"/>
      <c r="I115" s="297"/>
      <c r="J115" s="298"/>
    </row>
    <row r="116" spans="1:42" s="8" customFormat="1" x14ac:dyDescent="0.25">
      <c r="A116" s="267" t="s">
        <v>14</v>
      </c>
      <c r="B116" s="268"/>
      <c r="C116" s="268"/>
      <c r="D116" s="268"/>
      <c r="E116" s="268"/>
      <c r="F116" s="268"/>
      <c r="G116" s="268"/>
      <c r="H116" s="268"/>
      <c r="I116" s="268"/>
      <c r="J116" s="269"/>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row>
    <row r="117" spans="1:42" x14ac:dyDescent="0.25">
      <c r="A117" s="267" t="s">
        <v>36</v>
      </c>
      <c r="B117" s="268"/>
      <c r="C117" s="268"/>
      <c r="D117" s="268"/>
      <c r="E117" s="268"/>
      <c r="F117" s="268"/>
      <c r="G117" s="268"/>
      <c r="H117" s="268"/>
      <c r="I117" s="268"/>
      <c r="J117" s="269"/>
    </row>
    <row r="118" spans="1:42" ht="358.5" customHeight="1" x14ac:dyDescent="0.25">
      <c r="A118" s="98" t="s">
        <v>322</v>
      </c>
      <c r="B118" s="180">
        <f>SUM(B119:B122)</f>
        <v>526916.80000000005</v>
      </c>
      <c r="C118" s="180">
        <f>SUM(C119:C122)</f>
        <v>205289.60000000001</v>
      </c>
      <c r="D118" s="180">
        <f>C118/B118*100</f>
        <v>38.960534186801404</v>
      </c>
      <c r="E118" s="180">
        <f>SUM(E119:E122)</f>
        <v>205289.60000000001</v>
      </c>
      <c r="F118" s="180">
        <f>E118/B118*100</f>
        <v>38.960534186801404</v>
      </c>
      <c r="G118" s="180">
        <f>SUM(G119:G122)</f>
        <v>205289.60000000001</v>
      </c>
      <c r="H118" s="180">
        <f>G118/B118*100</f>
        <v>38.960534186801404</v>
      </c>
      <c r="I118" s="180">
        <f>B118-G118</f>
        <v>321627.20000000007</v>
      </c>
      <c r="J118" s="253" t="s">
        <v>323</v>
      </c>
    </row>
    <row r="119" spans="1:42" s="7" customFormat="1" ht="69.75" customHeight="1" x14ac:dyDescent="0.25">
      <c r="A119" s="187" t="s">
        <v>0</v>
      </c>
      <c r="B119" s="180">
        <v>0</v>
      </c>
      <c r="C119" s="180">
        <v>0</v>
      </c>
      <c r="D119" s="180">
        <v>0</v>
      </c>
      <c r="E119" s="180">
        <v>0</v>
      </c>
      <c r="F119" s="180">
        <v>0</v>
      </c>
      <c r="G119" s="180">
        <v>0</v>
      </c>
      <c r="H119" s="180">
        <v>0</v>
      </c>
      <c r="I119" s="180">
        <f>B119-G119</f>
        <v>0</v>
      </c>
      <c r="J119" s="254"/>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row>
    <row r="120" spans="1:42" s="4" customFormat="1" ht="69.75" customHeight="1" x14ac:dyDescent="0.25">
      <c r="A120" s="187" t="s">
        <v>1</v>
      </c>
      <c r="B120" s="180">
        <v>495301.8</v>
      </c>
      <c r="C120" s="180">
        <v>192972.2</v>
      </c>
      <c r="D120" s="180">
        <f>C120/B120*100</f>
        <v>38.96052871198934</v>
      </c>
      <c r="E120" s="180">
        <v>192972.2</v>
      </c>
      <c r="F120" s="180">
        <f>E120/B120*100</f>
        <v>38.96052871198934</v>
      </c>
      <c r="G120" s="180">
        <v>192972.2</v>
      </c>
      <c r="H120" s="180">
        <f>G120/B120*100</f>
        <v>38.96052871198934</v>
      </c>
      <c r="I120" s="180">
        <f>B120-G120</f>
        <v>302329.59999999998</v>
      </c>
      <c r="J120" s="254"/>
      <c r="K120" s="227"/>
      <c r="L120" s="227"/>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7"/>
      <c r="AN120" s="227"/>
      <c r="AO120" s="227"/>
      <c r="AP120" s="227"/>
    </row>
    <row r="121" spans="1:42" ht="69.75" customHeight="1" x14ac:dyDescent="0.25">
      <c r="A121" s="188" t="s">
        <v>2</v>
      </c>
      <c r="B121" s="185">
        <v>31615</v>
      </c>
      <c r="C121" s="185">
        <v>12317.4</v>
      </c>
      <c r="D121" s="185">
        <f>C121/B121*100</f>
        <v>38.96061995888028</v>
      </c>
      <c r="E121" s="185">
        <v>12317.4</v>
      </c>
      <c r="F121" s="185">
        <f>E121/B121*100</f>
        <v>38.96061995888028</v>
      </c>
      <c r="G121" s="185">
        <v>12317.4</v>
      </c>
      <c r="H121" s="185">
        <f>G121/B121*100</f>
        <v>38.96061995888028</v>
      </c>
      <c r="I121" s="185">
        <f>B121-G121</f>
        <v>19297.599999999999</v>
      </c>
      <c r="J121" s="254"/>
    </row>
    <row r="122" spans="1:42" ht="69.75" customHeight="1" x14ac:dyDescent="0.25">
      <c r="A122" s="188" t="s">
        <v>3</v>
      </c>
      <c r="B122" s="185">
        <v>0</v>
      </c>
      <c r="C122" s="185">
        <v>0</v>
      </c>
      <c r="D122" s="185">
        <v>0</v>
      </c>
      <c r="E122" s="185">
        <v>0</v>
      </c>
      <c r="F122" s="185">
        <v>0</v>
      </c>
      <c r="G122" s="185">
        <v>0</v>
      </c>
      <c r="H122" s="185">
        <v>0</v>
      </c>
      <c r="I122" s="185">
        <f>B122-G122</f>
        <v>0</v>
      </c>
      <c r="J122" s="255"/>
    </row>
    <row r="123" spans="1:42" s="18" customFormat="1" ht="20.100000000000001" customHeight="1" x14ac:dyDescent="0.25">
      <c r="A123" s="311" t="s">
        <v>370</v>
      </c>
      <c r="B123" s="312"/>
      <c r="C123" s="312"/>
      <c r="D123" s="312"/>
      <c r="E123" s="312"/>
      <c r="F123" s="312"/>
      <c r="G123" s="312"/>
      <c r="H123" s="312"/>
      <c r="I123" s="312"/>
      <c r="J123" s="313"/>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row>
    <row r="124" spans="1:42" s="6" customFormat="1" ht="20.100000000000001" customHeight="1" x14ac:dyDescent="0.25">
      <c r="A124" s="275" t="s">
        <v>371</v>
      </c>
      <c r="B124" s="276"/>
      <c r="C124" s="276"/>
      <c r="D124" s="276"/>
      <c r="E124" s="276"/>
      <c r="F124" s="276"/>
      <c r="G124" s="276"/>
      <c r="H124" s="276"/>
      <c r="I124" s="276"/>
      <c r="J124" s="277"/>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row>
    <row r="125" spans="1:42" s="19" customFormat="1" x14ac:dyDescent="0.25">
      <c r="A125" s="281" t="s">
        <v>231</v>
      </c>
      <c r="B125" s="282"/>
      <c r="C125" s="282"/>
      <c r="D125" s="282"/>
      <c r="E125" s="282"/>
      <c r="F125" s="282"/>
      <c r="G125" s="282"/>
      <c r="H125" s="282"/>
      <c r="I125" s="282"/>
      <c r="J125" s="283"/>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row>
    <row r="126" spans="1:42" x14ac:dyDescent="0.25">
      <c r="A126" s="256" t="s">
        <v>60</v>
      </c>
      <c r="B126" s="257"/>
      <c r="C126" s="257"/>
      <c r="D126" s="257"/>
      <c r="E126" s="257"/>
      <c r="F126" s="257"/>
      <c r="G126" s="257"/>
      <c r="H126" s="257"/>
      <c r="I126" s="257"/>
      <c r="J126" s="258"/>
    </row>
    <row r="127" spans="1:42" ht="18.75" customHeight="1" x14ac:dyDescent="0.25">
      <c r="A127" s="287" t="s">
        <v>148</v>
      </c>
      <c r="B127" s="288"/>
      <c r="C127" s="288"/>
      <c r="D127" s="288"/>
      <c r="E127" s="288"/>
      <c r="F127" s="288"/>
      <c r="G127" s="288"/>
      <c r="H127" s="288"/>
      <c r="I127" s="288"/>
      <c r="J127" s="289"/>
    </row>
    <row r="128" spans="1:42" x14ac:dyDescent="0.25">
      <c r="A128" s="244" t="s">
        <v>232</v>
      </c>
      <c r="B128" s="245"/>
      <c r="C128" s="245"/>
      <c r="D128" s="245"/>
      <c r="E128" s="245"/>
      <c r="F128" s="245"/>
      <c r="G128" s="245"/>
      <c r="H128" s="245"/>
      <c r="I128" s="245"/>
      <c r="J128" s="246"/>
    </row>
    <row r="129" spans="1:42" ht="120.75" customHeight="1" x14ac:dyDescent="0.25">
      <c r="A129" s="168" t="s">
        <v>61</v>
      </c>
      <c r="B129" s="177">
        <f>SUM(B130:B133)</f>
        <v>16979.900000000001</v>
      </c>
      <c r="C129" s="177">
        <f>SUM(C130:C133)</f>
        <v>16979.900000000001</v>
      </c>
      <c r="D129" s="177">
        <f>C129/B129*100</f>
        <v>100</v>
      </c>
      <c r="E129" s="177">
        <f>SUM(E130:E133)</f>
        <v>16979.900000000001</v>
      </c>
      <c r="F129" s="177">
        <f>E129/B129*100</f>
        <v>100</v>
      </c>
      <c r="G129" s="177">
        <f>SUM(G130:G133)</f>
        <v>16979.900000000001</v>
      </c>
      <c r="H129" s="178">
        <f>G129/B129*100</f>
        <v>100</v>
      </c>
      <c r="I129" s="177">
        <f>B129-G129</f>
        <v>0</v>
      </c>
      <c r="J129" s="247" t="s">
        <v>327</v>
      </c>
    </row>
    <row r="130" spans="1:42" ht="19.5" x14ac:dyDescent="0.25">
      <c r="A130" s="68" t="s">
        <v>0</v>
      </c>
      <c r="B130" s="177">
        <f>B136+B141</f>
        <v>0</v>
      </c>
      <c r="C130" s="177">
        <f>C136+C141</f>
        <v>0</v>
      </c>
      <c r="D130" s="177">
        <v>0</v>
      </c>
      <c r="E130" s="177">
        <f>E136+E141</f>
        <v>0</v>
      </c>
      <c r="F130" s="177">
        <v>0</v>
      </c>
      <c r="G130" s="177">
        <f>G136+G141</f>
        <v>0</v>
      </c>
      <c r="H130" s="177">
        <v>0</v>
      </c>
      <c r="I130" s="177">
        <f>B130-G130</f>
        <v>0</v>
      </c>
      <c r="J130" s="248"/>
    </row>
    <row r="131" spans="1:42" ht="19.5" x14ac:dyDescent="0.25">
      <c r="A131" s="68" t="s">
        <v>1</v>
      </c>
      <c r="B131" s="177">
        <f>B137+B142</f>
        <v>16979.900000000001</v>
      </c>
      <c r="C131" s="177">
        <f t="shared" ref="B131:C133" si="9">C137+C142</f>
        <v>16979.900000000001</v>
      </c>
      <c r="D131" s="177">
        <f>C131/B131*100</f>
        <v>100</v>
      </c>
      <c r="E131" s="177">
        <f>E137+E142</f>
        <v>16979.900000000001</v>
      </c>
      <c r="F131" s="177">
        <f>E131/B131*100</f>
        <v>100</v>
      </c>
      <c r="G131" s="177">
        <f>G137+G142</f>
        <v>16979.900000000001</v>
      </c>
      <c r="H131" s="177">
        <f>G131/B131*100</f>
        <v>100</v>
      </c>
      <c r="I131" s="177">
        <f>B131-G131</f>
        <v>0</v>
      </c>
      <c r="J131" s="248"/>
    </row>
    <row r="132" spans="1:42" x14ac:dyDescent="0.25">
      <c r="A132" s="69" t="s">
        <v>2</v>
      </c>
      <c r="B132" s="178">
        <f t="shared" si="9"/>
        <v>0</v>
      </c>
      <c r="C132" s="178">
        <f t="shared" si="9"/>
        <v>0</v>
      </c>
      <c r="D132" s="178">
        <v>0</v>
      </c>
      <c r="E132" s="178">
        <f>E138+E143</f>
        <v>0</v>
      </c>
      <c r="F132" s="178">
        <v>0</v>
      </c>
      <c r="G132" s="178">
        <f>G138+G143</f>
        <v>0</v>
      </c>
      <c r="H132" s="178">
        <v>0</v>
      </c>
      <c r="I132" s="178">
        <f>B132-G132</f>
        <v>0</v>
      </c>
      <c r="J132" s="248"/>
    </row>
    <row r="133" spans="1:42" x14ac:dyDescent="0.25">
      <c r="A133" s="69" t="s">
        <v>3</v>
      </c>
      <c r="B133" s="178">
        <f t="shared" si="9"/>
        <v>0</v>
      </c>
      <c r="C133" s="178">
        <f t="shared" si="9"/>
        <v>0</v>
      </c>
      <c r="D133" s="178">
        <v>0</v>
      </c>
      <c r="E133" s="178">
        <f>E139+E144</f>
        <v>0</v>
      </c>
      <c r="F133" s="178">
        <v>0</v>
      </c>
      <c r="G133" s="178">
        <f>G139+G144</f>
        <v>0</v>
      </c>
      <c r="H133" s="178">
        <v>0</v>
      </c>
      <c r="I133" s="178">
        <f>B133-G133</f>
        <v>0</v>
      </c>
      <c r="J133" s="249"/>
    </row>
    <row r="134" spans="1:42" s="8" customFormat="1" x14ac:dyDescent="0.25">
      <c r="A134" s="262" t="s">
        <v>38</v>
      </c>
      <c r="B134" s="262"/>
      <c r="C134" s="262"/>
      <c r="D134" s="262"/>
      <c r="E134" s="262"/>
      <c r="F134" s="262"/>
      <c r="G134" s="262"/>
      <c r="H134" s="262"/>
      <c r="I134" s="262"/>
      <c r="J134" s="262"/>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row>
    <row r="135" spans="1:42" s="8" customFormat="1" x14ac:dyDescent="0.25">
      <c r="A135" s="91" t="s">
        <v>39</v>
      </c>
      <c r="B135" s="177">
        <f>SUM(B136:B139)</f>
        <v>3792.9</v>
      </c>
      <c r="C135" s="177">
        <f>SUM(C136:C139)</f>
        <v>3792.9</v>
      </c>
      <c r="D135" s="177">
        <f>C135/B135*100</f>
        <v>100</v>
      </c>
      <c r="E135" s="177">
        <f>SUM(E136:E139)</f>
        <v>3792.9</v>
      </c>
      <c r="F135" s="177">
        <f>E135/B135*100</f>
        <v>100</v>
      </c>
      <c r="G135" s="177">
        <f>SUM(G136:G139)</f>
        <v>3792.9</v>
      </c>
      <c r="H135" s="177">
        <f>G135/B135*100</f>
        <v>100</v>
      </c>
      <c r="I135" s="177">
        <f t="shared" ref="I135:I149" si="10">B135-G135</f>
        <v>0</v>
      </c>
      <c r="J135" s="263" t="s">
        <v>379</v>
      </c>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row>
    <row r="136" spans="1:42" s="8" customFormat="1" ht="19.5" x14ac:dyDescent="0.25">
      <c r="A136" s="99" t="s">
        <v>0</v>
      </c>
      <c r="B136" s="177">
        <v>0</v>
      </c>
      <c r="C136" s="177">
        <v>0</v>
      </c>
      <c r="D136" s="177">
        <v>0</v>
      </c>
      <c r="E136" s="177">
        <v>0</v>
      </c>
      <c r="F136" s="177">
        <v>0</v>
      </c>
      <c r="G136" s="177">
        <v>0</v>
      </c>
      <c r="H136" s="177">
        <v>0</v>
      </c>
      <c r="I136" s="177">
        <f t="shared" si="10"/>
        <v>0</v>
      </c>
      <c r="J136" s="263"/>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row>
    <row r="137" spans="1:42" s="8" customFormat="1" ht="19.5" x14ac:dyDescent="0.25">
      <c r="A137" s="99" t="s">
        <v>1</v>
      </c>
      <c r="B137" s="177">
        <f>3792.9</f>
        <v>3792.9</v>
      </c>
      <c r="C137" s="177">
        <f>3792.9</f>
        <v>3792.9</v>
      </c>
      <c r="D137" s="177">
        <f>C137/B137*100</f>
        <v>100</v>
      </c>
      <c r="E137" s="177">
        <f>3792.9</f>
        <v>3792.9</v>
      </c>
      <c r="F137" s="177">
        <f>E137/B137*100</f>
        <v>100</v>
      </c>
      <c r="G137" s="177">
        <f>3792.9</f>
        <v>3792.9</v>
      </c>
      <c r="H137" s="177">
        <f>G137/B137*100</f>
        <v>100</v>
      </c>
      <c r="I137" s="177">
        <f t="shared" si="10"/>
        <v>0</v>
      </c>
      <c r="J137" s="263"/>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row>
    <row r="138" spans="1:42" s="8" customFormat="1" x14ac:dyDescent="0.25">
      <c r="A138" s="100" t="s">
        <v>2</v>
      </c>
      <c r="B138" s="178">
        <v>0</v>
      </c>
      <c r="C138" s="178">
        <v>0</v>
      </c>
      <c r="D138" s="178">
        <v>0</v>
      </c>
      <c r="E138" s="178">
        <v>0</v>
      </c>
      <c r="F138" s="178">
        <v>0</v>
      </c>
      <c r="G138" s="178">
        <v>0</v>
      </c>
      <c r="H138" s="178">
        <v>0</v>
      </c>
      <c r="I138" s="178">
        <f t="shared" si="10"/>
        <v>0</v>
      </c>
      <c r="J138" s="263"/>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row>
    <row r="139" spans="1:42" s="8" customFormat="1" x14ac:dyDescent="0.25">
      <c r="A139" s="101" t="s">
        <v>3</v>
      </c>
      <c r="B139" s="178">
        <v>0</v>
      </c>
      <c r="C139" s="178">
        <v>0</v>
      </c>
      <c r="D139" s="178">
        <v>0</v>
      </c>
      <c r="E139" s="178">
        <v>0</v>
      </c>
      <c r="F139" s="178">
        <v>0</v>
      </c>
      <c r="G139" s="178">
        <v>0</v>
      </c>
      <c r="H139" s="178">
        <v>0</v>
      </c>
      <c r="I139" s="178">
        <f t="shared" si="10"/>
        <v>0</v>
      </c>
      <c r="J139" s="263"/>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row>
    <row r="140" spans="1:42" s="8" customFormat="1" ht="44.25" customHeight="1" x14ac:dyDescent="0.25">
      <c r="A140" s="202" t="s">
        <v>40</v>
      </c>
      <c r="B140" s="177">
        <f>SUM(B141:B144)</f>
        <v>13187</v>
      </c>
      <c r="C140" s="177">
        <f>SUM(C141:C144)</f>
        <v>13187</v>
      </c>
      <c r="D140" s="177">
        <f>C140/B140*100</f>
        <v>100</v>
      </c>
      <c r="E140" s="177">
        <f>SUM(E141:E144)</f>
        <v>13187</v>
      </c>
      <c r="F140" s="177">
        <f>E140/B140*100</f>
        <v>100</v>
      </c>
      <c r="G140" s="177">
        <f>SUM(G141:G144)</f>
        <v>13187</v>
      </c>
      <c r="H140" s="177">
        <f>G140/B140*100</f>
        <v>100</v>
      </c>
      <c r="I140" s="177">
        <f t="shared" si="10"/>
        <v>0</v>
      </c>
      <c r="J140" s="263" t="s">
        <v>380</v>
      </c>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row>
    <row r="141" spans="1:42" s="8" customFormat="1" ht="19.5" x14ac:dyDescent="0.25">
      <c r="A141" s="61" t="s">
        <v>0</v>
      </c>
      <c r="B141" s="177">
        <v>0</v>
      </c>
      <c r="C141" s="177">
        <v>0</v>
      </c>
      <c r="D141" s="177">
        <v>0</v>
      </c>
      <c r="E141" s="177">
        <v>0</v>
      </c>
      <c r="F141" s="177">
        <v>0</v>
      </c>
      <c r="G141" s="177">
        <v>0</v>
      </c>
      <c r="H141" s="177">
        <v>0</v>
      </c>
      <c r="I141" s="177">
        <f t="shared" si="10"/>
        <v>0</v>
      </c>
      <c r="J141" s="263"/>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row>
    <row r="142" spans="1:42" s="8" customFormat="1" ht="19.5" x14ac:dyDescent="0.25">
      <c r="A142" s="61" t="s">
        <v>1</v>
      </c>
      <c r="B142" s="177">
        <f>101.3+13085.7</f>
        <v>13187</v>
      </c>
      <c r="C142" s="177">
        <f>101.3+13085.7</f>
        <v>13187</v>
      </c>
      <c r="D142" s="177">
        <f>C142/B142*100</f>
        <v>100</v>
      </c>
      <c r="E142" s="177">
        <f>101.3+13085.7</f>
        <v>13187</v>
      </c>
      <c r="F142" s="177">
        <f>E142/B142*100</f>
        <v>100</v>
      </c>
      <c r="G142" s="177">
        <f>101.3+13085.7</f>
        <v>13187</v>
      </c>
      <c r="H142" s="177">
        <v>0</v>
      </c>
      <c r="I142" s="177">
        <f t="shared" si="10"/>
        <v>0</v>
      </c>
      <c r="J142" s="263"/>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row>
    <row r="143" spans="1:42" s="8" customFormat="1" x14ac:dyDescent="0.25">
      <c r="A143" s="62" t="s">
        <v>2</v>
      </c>
      <c r="B143" s="178">
        <v>0</v>
      </c>
      <c r="C143" s="178">
        <v>0</v>
      </c>
      <c r="D143" s="178">
        <v>0</v>
      </c>
      <c r="E143" s="178">
        <v>0</v>
      </c>
      <c r="F143" s="178">
        <v>0</v>
      </c>
      <c r="G143" s="178">
        <v>0</v>
      </c>
      <c r="H143" s="178">
        <v>0</v>
      </c>
      <c r="I143" s="178">
        <f t="shared" si="10"/>
        <v>0</v>
      </c>
      <c r="J143" s="263"/>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row>
    <row r="144" spans="1:42" s="8" customFormat="1" x14ac:dyDescent="0.25">
      <c r="A144" s="60" t="s">
        <v>3</v>
      </c>
      <c r="B144" s="178">
        <v>0</v>
      </c>
      <c r="C144" s="178">
        <v>0</v>
      </c>
      <c r="D144" s="178">
        <v>0</v>
      </c>
      <c r="E144" s="178">
        <v>0</v>
      </c>
      <c r="F144" s="178">
        <v>0</v>
      </c>
      <c r="G144" s="178">
        <v>0</v>
      </c>
      <c r="H144" s="178">
        <v>0</v>
      </c>
      <c r="I144" s="178">
        <f t="shared" si="10"/>
        <v>0</v>
      </c>
      <c r="J144" s="263"/>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row>
    <row r="145" spans="1:42" ht="176.25" customHeight="1" x14ac:dyDescent="0.25">
      <c r="A145" s="168" t="s">
        <v>325</v>
      </c>
      <c r="B145" s="177">
        <f>SUM(B146:B149)</f>
        <v>602.9</v>
      </c>
      <c r="C145" s="177">
        <f>SUM(C146:C149)</f>
        <v>506.4</v>
      </c>
      <c r="D145" s="177">
        <f>C145/B145*100</f>
        <v>83.994028860507541</v>
      </c>
      <c r="E145" s="177">
        <f>SUM(E146:E149)</f>
        <v>506.4</v>
      </c>
      <c r="F145" s="177">
        <f>E145/B145*100</f>
        <v>83.994028860507541</v>
      </c>
      <c r="G145" s="177">
        <f>SUM(G146:G149)</f>
        <v>506.4</v>
      </c>
      <c r="H145" s="177">
        <f>G145/B145*100</f>
        <v>83.994028860507541</v>
      </c>
      <c r="I145" s="177">
        <f t="shared" si="10"/>
        <v>96.5</v>
      </c>
      <c r="J145" s="247" t="s">
        <v>326</v>
      </c>
    </row>
    <row r="146" spans="1:42" ht="19.5" x14ac:dyDescent="0.25">
      <c r="A146" s="68" t="s">
        <v>0</v>
      </c>
      <c r="B146" s="177">
        <v>0</v>
      </c>
      <c r="C146" s="177">
        <v>0</v>
      </c>
      <c r="D146" s="177">
        <v>0</v>
      </c>
      <c r="E146" s="177">
        <v>0</v>
      </c>
      <c r="F146" s="177">
        <v>0</v>
      </c>
      <c r="G146" s="177">
        <v>0</v>
      </c>
      <c r="H146" s="177">
        <v>0</v>
      </c>
      <c r="I146" s="177">
        <f t="shared" si="10"/>
        <v>0</v>
      </c>
      <c r="J146" s="248"/>
    </row>
    <row r="147" spans="1:42" ht="19.5" x14ac:dyDescent="0.25">
      <c r="A147" s="68" t="s">
        <v>1</v>
      </c>
      <c r="B147" s="177">
        <v>602.9</v>
      </c>
      <c r="C147" s="177">
        <v>506.4</v>
      </c>
      <c r="D147" s="177">
        <f>C147/B147*100</f>
        <v>83.994028860507541</v>
      </c>
      <c r="E147" s="177">
        <v>506.4</v>
      </c>
      <c r="F147" s="177">
        <v>0</v>
      </c>
      <c r="G147" s="177">
        <v>506.4</v>
      </c>
      <c r="H147" s="177">
        <v>0</v>
      </c>
      <c r="I147" s="177">
        <f t="shared" si="10"/>
        <v>96.5</v>
      </c>
      <c r="J147" s="248"/>
    </row>
    <row r="148" spans="1:42" x14ac:dyDescent="0.25">
      <c r="A148" s="69" t="s">
        <v>2</v>
      </c>
      <c r="B148" s="178">
        <v>0</v>
      </c>
      <c r="C148" s="178">
        <v>0</v>
      </c>
      <c r="D148" s="178">
        <v>0</v>
      </c>
      <c r="E148" s="178">
        <v>0</v>
      </c>
      <c r="F148" s="178">
        <v>0</v>
      </c>
      <c r="G148" s="178">
        <v>0</v>
      </c>
      <c r="H148" s="177">
        <v>0</v>
      </c>
      <c r="I148" s="178">
        <f t="shared" si="10"/>
        <v>0</v>
      </c>
      <c r="J148" s="248"/>
    </row>
    <row r="149" spans="1:42" x14ac:dyDescent="0.25">
      <c r="A149" s="69" t="s">
        <v>3</v>
      </c>
      <c r="B149" s="178">
        <v>0</v>
      </c>
      <c r="C149" s="178">
        <v>0</v>
      </c>
      <c r="D149" s="178">
        <v>0</v>
      </c>
      <c r="E149" s="178">
        <v>0</v>
      </c>
      <c r="F149" s="178">
        <v>0</v>
      </c>
      <c r="G149" s="178">
        <v>0</v>
      </c>
      <c r="H149" s="177">
        <v>0</v>
      </c>
      <c r="I149" s="178">
        <f t="shared" si="10"/>
        <v>0</v>
      </c>
      <c r="J149" s="249"/>
    </row>
    <row r="150" spans="1:42" s="18" customFormat="1" x14ac:dyDescent="0.25">
      <c r="A150" s="311" t="s">
        <v>420</v>
      </c>
      <c r="B150" s="312"/>
      <c r="C150" s="312"/>
      <c r="D150" s="312"/>
      <c r="E150" s="312"/>
      <c r="F150" s="312"/>
      <c r="G150" s="312"/>
      <c r="H150" s="312"/>
      <c r="I150" s="312"/>
      <c r="J150" s="313"/>
      <c r="K150" s="214"/>
      <c r="L150" s="214"/>
      <c r="M150" s="214"/>
      <c r="N150" s="214"/>
      <c r="O150" s="214"/>
      <c r="P150" s="214"/>
      <c r="Q150" s="214"/>
      <c r="R150" s="214"/>
      <c r="S150" s="214"/>
      <c r="T150" s="214"/>
      <c r="U150" s="214"/>
      <c r="V150" s="214"/>
      <c r="W150" s="214"/>
      <c r="X150" s="214"/>
      <c r="Y150" s="214"/>
      <c r="Z150" s="214"/>
      <c r="AA150" s="214"/>
      <c r="AB150" s="214"/>
      <c r="AC150" s="214"/>
      <c r="AD150" s="214"/>
      <c r="AE150" s="214"/>
      <c r="AF150" s="214"/>
      <c r="AG150" s="214"/>
      <c r="AH150" s="214"/>
      <c r="AI150" s="214"/>
      <c r="AJ150" s="214"/>
      <c r="AK150" s="214"/>
      <c r="AL150" s="214"/>
      <c r="AM150" s="214"/>
      <c r="AN150" s="214"/>
      <c r="AO150" s="214"/>
      <c r="AP150" s="214"/>
    </row>
    <row r="151" spans="1:42" s="1" customFormat="1" x14ac:dyDescent="0.25">
      <c r="A151" s="256" t="s">
        <v>421</v>
      </c>
      <c r="B151" s="257"/>
      <c r="C151" s="257"/>
      <c r="D151" s="257"/>
      <c r="E151" s="257"/>
      <c r="F151" s="257"/>
      <c r="G151" s="257"/>
      <c r="H151" s="257"/>
      <c r="I151" s="257"/>
      <c r="J151" s="258"/>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213"/>
      <c r="AG151" s="213"/>
      <c r="AH151" s="213"/>
      <c r="AI151" s="213"/>
      <c r="AJ151" s="213"/>
      <c r="AK151" s="213"/>
      <c r="AL151" s="213"/>
      <c r="AM151" s="213"/>
      <c r="AN151" s="213"/>
      <c r="AO151" s="213"/>
      <c r="AP151" s="213"/>
    </row>
    <row r="152" spans="1:42" s="19" customFormat="1" x14ac:dyDescent="0.25">
      <c r="A152" s="281" t="s">
        <v>235</v>
      </c>
      <c r="B152" s="282"/>
      <c r="C152" s="282"/>
      <c r="D152" s="282"/>
      <c r="E152" s="282"/>
      <c r="F152" s="282"/>
      <c r="G152" s="282"/>
      <c r="H152" s="282"/>
      <c r="I152" s="282"/>
      <c r="J152" s="283"/>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row>
    <row r="153" spans="1:42" s="1" customFormat="1" x14ac:dyDescent="0.25">
      <c r="A153" s="256" t="s">
        <v>63</v>
      </c>
      <c r="B153" s="257"/>
      <c r="C153" s="257"/>
      <c r="D153" s="257"/>
      <c r="E153" s="257"/>
      <c r="F153" s="257"/>
      <c r="G153" s="257"/>
      <c r="H153" s="257"/>
      <c r="I153" s="257"/>
      <c r="J153" s="258"/>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row>
    <row r="154" spans="1:42" s="20" customFormat="1" x14ac:dyDescent="0.25">
      <c r="A154" s="287" t="s">
        <v>161</v>
      </c>
      <c r="B154" s="288"/>
      <c r="C154" s="288"/>
      <c r="D154" s="288"/>
      <c r="E154" s="288"/>
      <c r="F154" s="288"/>
      <c r="G154" s="288"/>
      <c r="H154" s="288"/>
      <c r="I154" s="288"/>
      <c r="J154" s="289"/>
      <c r="K154" s="216"/>
      <c r="L154" s="216"/>
      <c r="M154" s="216"/>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row>
    <row r="155" spans="1:42" s="8" customFormat="1" ht="149.25" customHeight="1" x14ac:dyDescent="0.25">
      <c r="A155" s="91" t="s">
        <v>222</v>
      </c>
      <c r="B155" s="177">
        <f>SUM(B156:B159)</f>
        <v>318008.40000000002</v>
      </c>
      <c r="C155" s="177">
        <f>SUM(C156:C159)</f>
        <v>318008.40000000002</v>
      </c>
      <c r="D155" s="177">
        <f>C155/B155*100</f>
        <v>100</v>
      </c>
      <c r="E155" s="177">
        <f>SUM(E156:E159)</f>
        <v>318008.40000000002</v>
      </c>
      <c r="F155" s="177">
        <f>E155/B155*100</f>
        <v>100</v>
      </c>
      <c r="G155" s="177">
        <f>SUM(G156:G159)</f>
        <v>146930.60000000003</v>
      </c>
      <c r="H155" s="177">
        <f>G155/B155*100</f>
        <v>46.203370728571954</v>
      </c>
      <c r="I155" s="177">
        <f>B155-G155</f>
        <v>171077.8</v>
      </c>
      <c r="J155" s="259" t="s">
        <v>401</v>
      </c>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row>
    <row r="156" spans="1:42" s="8" customFormat="1" ht="19.5" x14ac:dyDescent="0.25">
      <c r="A156" s="70" t="s">
        <v>237</v>
      </c>
      <c r="B156" s="177">
        <f>B165+B173</f>
        <v>315417.2</v>
      </c>
      <c r="C156" s="177">
        <f>C165+C173</f>
        <v>315417.2</v>
      </c>
      <c r="D156" s="177">
        <f>C156/B156*100</f>
        <v>100</v>
      </c>
      <c r="E156" s="177">
        <f>E165+E173</f>
        <v>315417.2</v>
      </c>
      <c r="F156" s="177">
        <f>E156/B156*100</f>
        <v>100</v>
      </c>
      <c r="G156" s="177">
        <f>G165+G173</f>
        <v>144339.40000000002</v>
      </c>
      <c r="H156" s="177">
        <f>G156/B156*100</f>
        <v>45.761423283194453</v>
      </c>
      <c r="I156" s="177">
        <f>I165+I173</f>
        <v>171077.8</v>
      </c>
      <c r="J156" s="26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row>
    <row r="157" spans="1:42" s="8" customFormat="1" ht="19.5" x14ac:dyDescent="0.25">
      <c r="A157" s="58" t="s">
        <v>1</v>
      </c>
      <c r="B157" s="177">
        <f>B166+B174</f>
        <v>2591.1999999999998</v>
      </c>
      <c r="C157" s="177">
        <f>C166+C174</f>
        <v>2591.1999999999998</v>
      </c>
      <c r="D157" s="177">
        <f>C157/B157*100</f>
        <v>100</v>
      </c>
      <c r="E157" s="177">
        <f>E166+E174</f>
        <v>2591.1999999999998</v>
      </c>
      <c r="F157" s="177">
        <f>E157/B157*100</f>
        <v>100</v>
      </c>
      <c r="G157" s="177">
        <f>G166+G174</f>
        <v>2591.1999999999998</v>
      </c>
      <c r="H157" s="177">
        <f>G157/B157*100</f>
        <v>100</v>
      </c>
      <c r="I157" s="177">
        <f>I166+I174</f>
        <v>0</v>
      </c>
      <c r="J157" s="26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row>
    <row r="158" spans="1:42" s="8" customFormat="1" x14ac:dyDescent="0.25">
      <c r="A158" s="60" t="s">
        <v>2</v>
      </c>
      <c r="B158" s="178">
        <v>0</v>
      </c>
      <c r="C158" s="178">
        <v>0</v>
      </c>
      <c r="D158" s="178">
        <v>0</v>
      </c>
      <c r="E158" s="178">
        <v>0</v>
      </c>
      <c r="F158" s="178">
        <v>0</v>
      </c>
      <c r="G158" s="178">
        <v>0</v>
      </c>
      <c r="H158" s="178">
        <v>0</v>
      </c>
      <c r="I158" s="178">
        <f>B158-G158</f>
        <v>0</v>
      </c>
      <c r="J158" s="26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row>
    <row r="159" spans="1:42" s="8" customFormat="1" x14ac:dyDescent="0.25">
      <c r="A159" s="60" t="s">
        <v>3</v>
      </c>
      <c r="B159" s="178">
        <v>0</v>
      </c>
      <c r="C159" s="178">
        <v>0</v>
      </c>
      <c r="D159" s="178">
        <v>0</v>
      </c>
      <c r="E159" s="178">
        <v>0</v>
      </c>
      <c r="F159" s="178">
        <v>0</v>
      </c>
      <c r="G159" s="178">
        <v>0</v>
      </c>
      <c r="H159" s="178">
        <v>0</v>
      </c>
      <c r="I159" s="178">
        <f>B159-G159</f>
        <v>0</v>
      </c>
      <c r="J159" s="261"/>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row>
    <row r="160" spans="1:42" s="8" customFormat="1" x14ac:dyDescent="0.25">
      <c r="A160" s="108" t="s">
        <v>38</v>
      </c>
      <c r="B160" s="165"/>
      <c r="C160" s="165"/>
      <c r="D160" s="165"/>
      <c r="E160" s="165"/>
      <c r="F160" s="165"/>
      <c r="G160" s="165"/>
      <c r="H160" s="165"/>
      <c r="I160" s="165"/>
      <c r="J160" s="207"/>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row>
    <row r="161" spans="1:42" s="42" customFormat="1" x14ac:dyDescent="0.25">
      <c r="A161" s="287" t="s">
        <v>162</v>
      </c>
      <c r="B161" s="288"/>
      <c r="C161" s="288"/>
      <c r="D161" s="288"/>
      <c r="E161" s="288"/>
      <c r="F161" s="288"/>
      <c r="G161" s="288"/>
      <c r="H161" s="288"/>
      <c r="I161" s="288"/>
      <c r="J161" s="289"/>
      <c r="K161" s="229"/>
      <c r="L161" s="229"/>
      <c r="M161" s="229"/>
      <c r="N161" s="229"/>
      <c r="O161" s="229"/>
      <c r="P161" s="229"/>
      <c r="Q161" s="229"/>
      <c r="R161" s="229"/>
      <c r="S161" s="229"/>
      <c r="T161" s="229"/>
      <c r="U161" s="229"/>
      <c r="V161" s="229"/>
      <c r="W161" s="229"/>
      <c r="X161" s="229"/>
      <c r="Y161" s="229"/>
      <c r="Z161" s="229"/>
      <c r="AA161" s="229"/>
      <c r="AB161" s="229"/>
      <c r="AC161" s="229"/>
      <c r="AD161" s="229"/>
      <c r="AE161" s="229"/>
      <c r="AF161" s="229"/>
      <c r="AG161" s="229"/>
      <c r="AH161" s="229"/>
      <c r="AI161" s="229"/>
      <c r="AJ161" s="229"/>
      <c r="AK161" s="229"/>
      <c r="AL161" s="229"/>
      <c r="AM161" s="229"/>
      <c r="AN161" s="229"/>
      <c r="AO161" s="229"/>
      <c r="AP161" s="229"/>
    </row>
    <row r="162" spans="1:42" s="8" customFormat="1" x14ac:dyDescent="0.25">
      <c r="A162" s="250" t="s">
        <v>276</v>
      </c>
      <c r="B162" s="251"/>
      <c r="C162" s="251"/>
      <c r="D162" s="251"/>
      <c r="E162" s="251"/>
      <c r="F162" s="251"/>
      <c r="G162" s="251"/>
      <c r="H162" s="251"/>
      <c r="I162" s="251"/>
      <c r="J162" s="252"/>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row>
    <row r="163" spans="1:42" s="8" customFormat="1" x14ac:dyDescent="0.25">
      <c r="A163" s="305" t="s">
        <v>279</v>
      </c>
      <c r="B163" s="306"/>
      <c r="C163" s="306"/>
      <c r="D163" s="306"/>
      <c r="E163" s="306"/>
      <c r="F163" s="306"/>
      <c r="G163" s="306"/>
      <c r="H163" s="306"/>
      <c r="I163" s="306"/>
      <c r="J163" s="307"/>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row>
    <row r="164" spans="1:42" s="8" customFormat="1" ht="144.75" customHeight="1" x14ac:dyDescent="0.25">
      <c r="A164" s="174" t="s">
        <v>360</v>
      </c>
      <c r="B164" s="177">
        <f>SUM(B165:B168)</f>
        <v>173003.5</v>
      </c>
      <c r="C164" s="177">
        <f>SUM(C165:C168)</f>
        <v>173003.5</v>
      </c>
      <c r="D164" s="177">
        <f>C164/B164*100</f>
        <v>100</v>
      </c>
      <c r="E164" s="177">
        <f>SUM(E165:E168)</f>
        <v>173003.5</v>
      </c>
      <c r="F164" s="177">
        <f>E164/B164*100</f>
        <v>100</v>
      </c>
      <c r="G164" s="177">
        <f>SUM(G165:G168)</f>
        <v>1925.7</v>
      </c>
      <c r="H164" s="177">
        <f>G164/B164*100</f>
        <v>1.113098867941978</v>
      </c>
      <c r="I164" s="177">
        <f>B164-G164</f>
        <v>171077.8</v>
      </c>
      <c r="J164" s="247" t="s">
        <v>375</v>
      </c>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row>
    <row r="165" spans="1:42" s="8" customFormat="1" ht="19.5" x14ac:dyDescent="0.25">
      <c r="A165" s="61" t="s">
        <v>0</v>
      </c>
      <c r="B165" s="177">
        <v>173003.5</v>
      </c>
      <c r="C165" s="177">
        <v>173003.5</v>
      </c>
      <c r="D165" s="177">
        <f>C165/B165*100</f>
        <v>100</v>
      </c>
      <c r="E165" s="177">
        <v>173003.5</v>
      </c>
      <c r="F165" s="177">
        <f>E165/B165*100</f>
        <v>100</v>
      </c>
      <c r="G165" s="177">
        <v>1925.7</v>
      </c>
      <c r="H165" s="177">
        <f>G165/B165*100</f>
        <v>1.113098867941978</v>
      </c>
      <c r="I165" s="177">
        <f>B165-G165</f>
        <v>171077.8</v>
      </c>
      <c r="J165" s="336"/>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row>
    <row r="166" spans="1:42" s="9" customFormat="1" ht="19.5" x14ac:dyDescent="0.25">
      <c r="A166" s="61" t="s">
        <v>1</v>
      </c>
      <c r="B166" s="189">
        <v>0</v>
      </c>
      <c r="C166" s="190">
        <v>0</v>
      </c>
      <c r="D166" s="177">
        <v>0</v>
      </c>
      <c r="E166" s="190">
        <v>0</v>
      </c>
      <c r="F166" s="177">
        <v>0</v>
      </c>
      <c r="G166" s="190">
        <v>0</v>
      </c>
      <c r="H166" s="177">
        <v>0</v>
      </c>
      <c r="I166" s="177">
        <f>B166-G166</f>
        <v>0</v>
      </c>
      <c r="J166" s="336"/>
      <c r="K166" s="212"/>
      <c r="L166" s="212"/>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2"/>
      <c r="AI166" s="212"/>
      <c r="AJ166" s="212"/>
      <c r="AK166" s="212"/>
      <c r="AL166" s="212"/>
      <c r="AM166" s="212"/>
      <c r="AN166" s="212"/>
      <c r="AO166" s="212"/>
      <c r="AP166" s="212"/>
    </row>
    <row r="167" spans="1:42" s="8" customFormat="1" x14ac:dyDescent="0.25">
      <c r="A167" s="62" t="s">
        <v>2</v>
      </c>
      <c r="B167" s="191">
        <v>0</v>
      </c>
      <c r="C167" s="192">
        <v>0</v>
      </c>
      <c r="D167" s="178">
        <v>0</v>
      </c>
      <c r="E167" s="192">
        <v>0</v>
      </c>
      <c r="F167" s="178">
        <v>0</v>
      </c>
      <c r="G167" s="192">
        <v>0</v>
      </c>
      <c r="H167" s="178">
        <v>0</v>
      </c>
      <c r="I167" s="178">
        <f>B167-G167</f>
        <v>0</v>
      </c>
      <c r="J167" s="336"/>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row>
    <row r="168" spans="1:42" s="8" customFormat="1" x14ac:dyDescent="0.25">
      <c r="A168" s="60" t="s">
        <v>3</v>
      </c>
      <c r="B168" s="178">
        <v>0</v>
      </c>
      <c r="C168" s="178">
        <v>0</v>
      </c>
      <c r="D168" s="178">
        <v>0</v>
      </c>
      <c r="E168" s="178">
        <v>0</v>
      </c>
      <c r="F168" s="178">
        <v>0</v>
      </c>
      <c r="G168" s="178">
        <v>0</v>
      </c>
      <c r="H168" s="178">
        <v>0</v>
      </c>
      <c r="I168" s="178">
        <f>B168-G168</f>
        <v>0</v>
      </c>
      <c r="J168" s="337"/>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row>
    <row r="169" spans="1:42" s="42" customFormat="1" ht="18.75" customHeight="1" x14ac:dyDescent="0.25">
      <c r="A169" s="287" t="s">
        <v>148</v>
      </c>
      <c r="B169" s="288"/>
      <c r="C169" s="288"/>
      <c r="D169" s="288"/>
      <c r="E169" s="288"/>
      <c r="F169" s="288"/>
      <c r="G169" s="288"/>
      <c r="H169" s="288"/>
      <c r="I169" s="288"/>
      <c r="J169" s="289"/>
      <c r="K169" s="229"/>
      <c r="L169" s="229"/>
      <c r="M169" s="229"/>
      <c r="N169" s="229"/>
      <c r="O169" s="229"/>
      <c r="P169" s="229"/>
      <c r="Q169" s="229"/>
      <c r="R169" s="229"/>
      <c r="S169" s="229"/>
      <c r="T169" s="229"/>
      <c r="U169" s="229"/>
      <c r="V169" s="229"/>
      <c r="W169" s="229"/>
      <c r="X169" s="229"/>
      <c r="Y169" s="229"/>
      <c r="Z169" s="229"/>
      <c r="AA169" s="229"/>
      <c r="AB169" s="229"/>
      <c r="AC169" s="229"/>
      <c r="AD169" s="229"/>
      <c r="AE169" s="229"/>
      <c r="AF169" s="229"/>
      <c r="AG169" s="229"/>
      <c r="AH169" s="229"/>
      <c r="AI169" s="229"/>
      <c r="AJ169" s="229"/>
      <c r="AK169" s="229"/>
      <c r="AL169" s="229"/>
      <c r="AM169" s="229"/>
      <c r="AN169" s="229"/>
      <c r="AO169" s="229"/>
      <c r="AP169" s="229"/>
    </row>
    <row r="170" spans="1:42" s="8" customFormat="1" ht="18.75" customHeight="1" x14ac:dyDescent="0.25">
      <c r="A170" s="250" t="s">
        <v>372</v>
      </c>
      <c r="B170" s="251"/>
      <c r="C170" s="251"/>
      <c r="D170" s="251"/>
      <c r="E170" s="251"/>
      <c r="F170" s="251"/>
      <c r="G170" s="251"/>
      <c r="H170" s="251"/>
      <c r="I170" s="251"/>
      <c r="J170" s="252"/>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row>
    <row r="171" spans="1:42" s="8" customFormat="1" ht="18.75" customHeight="1" x14ac:dyDescent="0.25">
      <c r="A171" s="305" t="s">
        <v>246</v>
      </c>
      <c r="B171" s="306"/>
      <c r="C171" s="306"/>
      <c r="D171" s="306"/>
      <c r="E171" s="306"/>
      <c r="F171" s="306"/>
      <c r="G171" s="306"/>
      <c r="H171" s="306"/>
      <c r="I171" s="306"/>
      <c r="J171" s="307"/>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row>
    <row r="172" spans="1:42" s="8" customFormat="1" ht="66" customHeight="1" x14ac:dyDescent="0.25">
      <c r="A172" s="174" t="s">
        <v>373</v>
      </c>
      <c r="B172" s="177">
        <f>SUM(B173:B176)</f>
        <v>145004.90000000002</v>
      </c>
      <c r="C172" s="177">
        <f>SUM(C173:C176)</f>
        <v>145004.90000000002</v>
      </c>
      <c r="D172" s="177">
        <f>C172/B172*100</f>
        <v>100</v>
      </c>
      <c r="E172" s="177">
        <f>SUM(E173:E176)</f>
        <v>145004.90000000002</v>
      </c>
      <c r="F172" s="177">
        <f>E172/B172*100</f>
        <v>100</v>
      </c>
      <c r="G172" s="177">
        <f>SUM(G173:G176)</f>
        <v>145004.90000000002</v>
      </c>
      <c r="H172" s="177">
        <f>G172/B172*100</f>
        <v>100</v>
      </c>
      <c r="I172" s="177">
        <f>B172-G172</f>
        <v>0</v>
      </c>
      <c r="J172" s="360" t="s">
        <v>374</v>
      </c>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row>
    <row r="173" spans="1:42" s="8" customFormat="1" ht="19.5" x14ac:dyDescent="0.25">
      <c r="A173" s="61" t="s">
        <v>0</v>
      </c>
      <c r="B173" s="177">
        <v>142413.70000000001</v>
      </c>
      <c r="C173" s="177">
        <v>142413.70000000001</v>
      </c>
      <c r="D173" s="177">
        <f>C173/B173*100</f>
        <v>100</v>
      </c>
      <c r="E173" s="177">
        <v>142413.70000000001</v>
      </c>
      <c r="F173" s="177">
        <f>E173/B173*100</f>
        <v>100</v>
      </c>
      <c r="G173" s="177">
        <v>142413.70000000001</v>
      </c>
      <c r="H173" s="177">
        <f>G173/B173*100</f>
        <v>100</v>
      </c>
      <c r="I173" s="177">
        <f>B173-G173</f>
        <v>0</v>
      </c>
      <c r="J173" s="361"/>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row>
    <row r="174" spans="1:42" s="9" customFormat="1" ht="19.5" x14ac:dyDescent="0.25">
      <c r="A174" s="61" t="s">
        <v>1</v>
      </c>
      <c r="B174" s="189">
        <v>2591.1999999999998</v>
      </c>
      <c r="C174" s="190">
        <v>2591.1999999999998</v>
      </c>
      <c r="D174" s="177">
        <v>0</v>
      </c>
      <c r="E174" s="190">
        <v>2591.1999999999998</v>
      </c>
      <c r="F174" s="177">
        <v>0</v>
      </c>
      <c r="G174" s="190">
        <v>2591.1999999999998</v>
      </c>
      <c r="H174" s="177">
        <v>0</v>
      </c>
      <c r="I174" s="177">
        <f>B174-G174</f>
        <v>0</v>
      </c>
      <c r="J174" s="361"/>
      <c r="K174" s="212"/>
      <c r="L174" s="212"/>
      <c r="M174" s="212"/>
      <c r="N174" s="212"/>
      <c r="O174" s="212"/>
      <c r="P174" s="212"/>
      <c r="Q174" s="212"/>
      <c r="R174" s="212"/>
      <c r="S174" s="212"/>
      <c r="T174" s="212"/>
      <c r="U174" s="212"/>
      <c r="V174" s="212"/>
      <c r="W174" s="212"/>
      <c r="X174" s="212"/>
      <c r="Y174" s="212"/>
      <c r="Z174" s="212"/>
      <c r="AA174" s="212"/>
      <c r="AB174" s="212"/>
      <c r="AC174" s="212"/>
      <c r="AD174" s="212"/>
      <c r="AE174" s="212"/>
      <c r="AF174" s="212"/>
      <c r="AG174" s="212"/>
      <c r="AH174" s="212"/>
      <c r="AI174" s="212"/>
      <c r="AJ174" s="212"/>
      <c r="AK174" s="212"/>
      <c r="AL174" s="212"/>
      <c r="AM174" s="212"/>
      <c r="AN174" s="212"/>
      <c r="AO174" s="212"/>
      <c r="AP174" s="212"/>
    </row>
    <row r="175" spans="1:42" s="8" customFormat="1" x14ac:dyDescent="0.25">
      <c r="A175" s="62" t="s">
        <v>2</v>
      </c>
      <c r="B175" s="191">
        <v>0</v>
      </c>
      <c r="C175" s="192">
        <v>0</v>
      </c>
      <c r="D175" s="178">
        <v>0</v>
      </c>
      <c r="E175" s="192">
        <v>0</v>
      </c>
      <c r="F175" s="178">
        <v>0</v>
      </c>
      <c r="G175" s="192">
        <v>0</v>
      </c>
      <c r="H175" s="178">
        <v>0</v>
      </c>
      <c r="I175" s="178">
        <f>B175-G175</f>
        <v>0</v>
      </c>
      <c r="J175" s="361"/>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row>
    <row r="176" spans="1:42" s="8" customFormat="1" ht="18.75" customHeight="1" x14ac:dyDescent="0.25">
      <c r="A176" s="60" t="s">
        <v>3</v>
      </c>
      <c r="B176" s="178">
        <v>0</v>
      </c>
      <c r="C176" s="178">
        <v>0</v>
      </c>
      <c r="D176" s="178">
        <v>0</v>
      </c>
      <c r="E176" s="178">
        <v>0</v>
      </c>
      <c r="F176" s="178">
        <v>0</v>
      </c>
      <c r="G176" s="178">
        <v>0</v>
      </c>
      <c r="H176" s="178">
        <v>0</v>
      </c>
      <c r="I176" s="178">
        <f>B176-G176</f>
        <v>0</v>
      </c>
      <c r="J176" s="361"/>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row>
    <row r="177" spans="1:42" s="8" customFormat="1" ht="19.5" hidden="1" customHeight="1" x14ac:dyDescent="0.25">
      <c r="A177" s="68" t="s">
        <v>0</v>
      </c>
      <c r="B177" s="177">
        <v>0</v>
      </c>
      <c r="C177" s="177">
        <v>0</v>
      </c>
      <c r="D177" s="177">
        <f>SUM(D178:D181)</f>
        <v>0</v>
      </c>
      <c r="E177" s="177">
        <v>0</v>
      </c>
      <c r="F177" s="177">
        <f>SUM(F178:F181)</f>
        <v>0</v>
      </c>
      <c r="G177" s="177">
        <v>0</v>
      </c>
      <c r="H177" s="177">
        <f>SUM(H178:H181)</f>
        <v>0</v>
      </c>
      <c r="I177" s="177">
        <v>0</v>
      </c>
      <c r="J177" s="361"/>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row>
    <row r="178" spans="1:42" s="8" customFormat="1" ht="39" hidden="1" customHeight="1" x14ac:dyDescent="0.25">
      <c r="A178" s="71" t="s">
        <v>239</v>
      </c>
      <c r="B178" s="177">
        <v>0</v>
      </c>
      <c r="C178" s="177">
        <v>0</v>
      </c>
      <c r="D178" s="177">
        <v>0</v>
      </c>
      <c r="E178" s="177">
        <v>0</v>
      </c>
      <c r="F178" s="177">
        <v>0</v>
      </c>
      <c r="G178" s="177">
        <v>0</v>
      </c>
      <c r="H178" s="177">
        <v>0</v>
      </c>
      <c r="I178" s="177">
        <f>B178-G178</f>
        <v>0</v>
      </c>
      <c r="J178" s="361"/>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row>
    <row r="179" spans="1:42" s="8" customFormat="1" ht="18.75" hidden="1" customHeight="1" x14ac:dyDescent="0.25">
      <c r="A179" s="72" t="s">
        <v>2</v>
      </c>
      <c r="B179" s="178">
        <v>0</v>
      </c>
      <c r="C179" s="178">
        <v>0</v>
      </c>
      <c r="D179" s="178">
        <v>0</v>
      </c>
      <c r="E179" s="178">
        <v>0</v>
      </c>
      <c r="F179" s="178">
        <v>0</v>
      </c>
      <c r="G179" s="178">
        <v>0</v>
      </c>
      <c r="H179" s="178">
        <v>0</v>
      </c>
      <c r="I179" s="178">
        <f>B179-G179</f>
        <v>0</v>
      </c>
      <c r="J179" s="361"/>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row>
    <row r="180" spans="1:42" s="8" customFormat="1" ht="18.75" hidden="1" customHeight="1" x14ac:dyDescent="0.25">
      <c r="A180" s="72" t="s">
        <v>3</v>
      </c>
      <c r="B180" s="178">
        <v>0</v>
      </c>
      <c r="C180" s="178">
        <v>0</v>
      </c>
      <c r="D180" s="178">
        <v>0</v>
      </c>
      <c r="E180" s="178">
        <v>0</v>
      </c>
      <c r="F180" s="178">
        <v>0</v>
      </c>
      <c r="G180" s="178">
        <v>0</v>
      </c>
      <c r="H180" s="178">
        <v>0</v>
      </c>
      <c r="I180" s="178">
        <v>0</v>
      </c>
      <c r="J180" s="362"/>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row>
    <row r="181" spans="1:42" x14ac:dyDescent="0.25">
      <c r="A181" s="305" t="s">
        <v>283</v>
      </c>
      <c r="B181" s="306"/>
      <c r="C181" s="306"/>
      <c r="D181" s="306"/>
      <c r="E181" s="306"/>
      <c r="F181" s="306"/>
      <c r="G181" s="306"/>
      <c r="H181" s="306"/>
      <c r="I181" s="306"/>
      <c r="J181" s="307"/>
    </row>
    <row r="182" spans="1:42" s="18" customFormat="1" ht="20.100000000000001" customHeight="1" x14ac:dyDescent="0.25">
      <c r="A182" s="311" t="s">
        <v>376</v>
      </c>
      <c r="B182" s="312"/>
      <c r="C182" s="312"/>
      <c r="D182" s="312"/>
      <c r="E182" s="312"/>
      <c r="F182" s="312"/>
      <c r="G182" s="312"/>
      <c r="H182" s="312"/>
      <c r="I182" s="312"/>
      <c r="J182" s="313"/>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4"/>
      <c r="AK182" s="214"/>
      <c r="AL182" s="214"/>
      <c r="AM182" s="214"/>
      <c r="AN182" s="214"/>
      <c r="AO182" s="214"/>
      <c r="AP182" s="214"/>
    </row>
    <row r="183" spans="1:42" s="7" customFormat="1" ht="20.100000000000001" customHeight="1" x14ac:dyDescent="0.25">
      <c r="A183" s="256" t="s">
        <v>377</v>
      </c>
      <c r="B183" s="257"/>
      <c r="C183" s="257"/>
      <c r="D183" s="257"/>
      <c r="E183" s="257"/>
      <c r="F183" s="257"/>
      <c r="G183" s="257"/>
      <c r="H183" s="257"/>
      <c r="I183" s="257"/>
      <c r="J183" s="258"/>
      <c r="K183" s="226"/>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6"/>
      <c r="AJ183" s="226"/>
      <c r="AK183" s="226"/>
      <c r="AL183" s="226"/>
      <c r="AM183" s="226"/>
      <c r="AN183" s="226"/>
      <c r="AO183" s="226"/>
      <c r="AP183" s="226"/>
    </row>
    <row r="184" spans="1:42" s="19" customFormat="1" ht="20.100000000000001" customHeight="1" x14ac:dyDescent="0.25">
      <c r="A184" s="281" t="s">
        <v>238</v>
      </c>
      <c r="B184" s="282"/>
      <c r="C184" s="282"/>
      <c r="D184" s="282"/>
      <c r="E184" s="282"/>
      <c r="F184" s="282"/>
      <c r="G184" s="282"/>
      <c r="H184" s="282"/>
      <c r="I184" s="282"/>
      <c r="J184" s="283"/>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row>
    <row r="185" spans="1:42" ht="20.100000000000001" customHeight="1" x14ac:dyDescent="0.25">
      <c r="A185" s="256" t="s">
        <v>65</v>
      </c>
      <c r="B185" s="257"/>
      <c r="C185" s="257"/>
      <c r="D185" s="257"/>
      <c r="E185" s="257"/>
      <c r="F185" s="257"/>
      <c r="G185" s="257"/>
      <c r="H185" s="257"/>
      <c r="I185" s="257"/>
      <c r="J185" s="258"/>
    </row>
    <row r="186" spans="1:42" s="6" customFormat="1" ht="20.100000000000001" customHeight="1" x14ac:dyDescent="0.25">
      <c r="A186" s="290" t="s">
        <v>163</v>
      </c>
      <c r="B186" s="291"/>
      <c r="C186" s="291"/>
      <c r="D186" s="291"/>
      <c r="E186" s="291"/>
      <c r="F186" s="291"/>
      <c r="G186" s="291"/>
      <c r="H186" s="291"/>
      <c r="I186" s="291"/>
      <c r="J186" s="292"/>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228"/>
      <c r="AJ186" s="228"/>
      <c r="AK186" s="228"/>
      <c r="AL186" s="228"/>
      <c r="AM186" s="228"/>
      <c r="AN186" s="228"/>
      <c r="AO186" s="228"/>
      <c r="AP186" s="228"/>
    </row>
    <row r="187" spans="1:42" s="6" customFormat="1" ht="20.100000000000001" customHeight="1" x14ac:dyDescent="0.25">
      <c r="A187" s="290" t="s">
        <v>280</v>
      </c>
      <c r="B187" s="291"/>
      <c r="C187" s="291"/>
      <c r="D187" s="291"/>
      <c r="E187" s="291"/>
      <c r="F187" s="291"/>
      <c r="G187" s="291"/>
      <c r="H187" s="291"/>
      <c r="I187" s="291"/>
      <c r="J187" s="292"/>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c r="AG187" s="228"/>
      <c r="AH187" s="228"/>
      <c r="AI187" s="228"/>
      <c r="AJ187" s="228"/>
      <c r="AK187" s="228"/>
      <c r="AL187" s="228"/>
      <c r="AM187" s="228"/>
      <c r="AN187" s="228"/>
      <c r="AO187" s="228"/>
      <c r="AP187" s="228"/>
    </row>
    <row r="188" spans="1:42" ht="20.100000000000001" customHeight="1" x14ac:dyDescent="0.25">
      <c r="A188" s="305" t="s">
        <v>378</v>
      </c>
      <c r="B188" s="306"/>
      <c r="C188" s="306"/>
      <c r="D188" s="306"/>
      <c r="E188" s="306"/>
      <c r="F188" s="306"/>
      <c r="G188" s="306"/>
      <c r="H188" s="306"/>
      <c r="I188" s="306"/>
      <c r="J188" s="307"/>
    </row>
    <row r="189" spans="1:42" s="8" customFormat="1" ht="241.5" customHeight="1" x14ac:dyDescent="0.25">
      <c r="A189" s="169" t="s">
        <v>67</v>
      </c>
      <c r="B189" s="177">
        <f>SUM(B190:B193)</f>
        <v>645327.30000000005</v>
      </c>
      <c r="C189" s="177">
        <f>SUM(C190:C193)</f>
        <v>612616.70000000007</v>
      </c>
      <c r="D189" s="177">
        <f>C189/B189*100</f>
        <v>94.931161288233127</v>
      </c>
      <c r="E189" s="177">
        <f>SUM(E190:E193)</f>
        <v>611157.5</v>
      </c>
      <c r="F189" s="177">
        <f>E189/B189*100</f>
        <v>94.70504347173906</v>
      </c>
      <c r="G189" s="177">
        <f>SUM(G190:G193)</f>
        <v>600536</v>
      </c>
      <c r="H189" s="177">
        <f>G189/B189*100</f>
        <v>93.059134488809008</v>
      </c>
      <c r="I189" s="177">
        <f t="shared" ref="I189:I203" si="11">B189-G189</f>
        <v>44791.300000000047</v>
      </c>
      <c r="J189" s="247" t="s">
        <v>384</v>
      </c>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row>
    <row r="190" spans="1:42" s="8" customFormat="1" ht="31.5" customHeight="1" x14ac:dyDescent="0.25">
      <c r="A190" s="68" t="s">
        <v>0</v>
      </c>
      <c r="B190" s="177">
        <v>0</v>
      </c>
      <c r="C190" s="193">
        <v>0</v>
      </c>
      <c r="D190" s="177">
        <v>0</v>
      </c>
      <c r="E190" s="178">
        <v>0</v>
      </c>
      <c r="F190" s="177">
        <v>0</v>
      </c>
      <c r="G190" s="178">
        <v>0</v>
      </c>
      <c r="H190" s="177">
        <v>0</v>
      </c>
      <c r="I190" s="177">
        <f t="shared" si="11"/>
        <v>0</v>
      </c>
      <c r="J190" s="248"/>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row>
    <row r="191" spans="1:42" s="138" customFormat="1" ht="31.5" customHeight="1" x14ac:dyDescent="0.25">
      <c r="A191" s="110" t="s">
        <v>130</v>
      </c>
      <c r="B191" s="194">
        <v>602135.9</v>
      </c>
      <c r="C191" s="177">
        <v>572661.4</v>
      </c>
      <c r="D191" s="177">
        <f>C191/B191*100</f>
        <v>95.105008686577236</v>
      </c>
      <c r="E191" s="177">
        <v>571460.5</v>
      </c>
      <c r="F191" s="177">
        <f>E191/B191*100</f>
        <v>94.90556865983244</v>
      </c>
      <c r="G191" s="177">
        <v>561476.19999999995</v>
      </c>
      <c r="H191" s="177">
        <f>G191/B191*100</f>
        <v>93.247421387763126</v>
      </c>
      <c r="I191" s="177">
        <f t="shared" si="11"/>
        <v>40659.70000000007</v>
      </c>
      <c r="J191" s="248"/>
      <c r="K191" s="230"/>
      <c r="L191" s="230"/>
      <c r="M191" s="230"/>
      <c r="N191" s="230"/>
      <c r="O191" s="230"/>
      <c r="P191" s="230"/>
      <c r="Q191" s="230"/>
      <c r="R191" s="230"/>
      <c r="S191" s="230"/>
      <c r="T191" s="230"/>
      <c r="U191" s="230"/>
      <c r="V191" s="230"/>
      <c r="W191" s="230"/>
      <c r="X191" s="230"/>
      <c r="Y191" s="230"/>
      <c r="Z191" s="230"/>
      <c r="AA191" s="230"/>
      <c r="AB191" s="230"/>
      <c r="AC191" s="230"/>
      <c r="AD191" s="230"/>
      <c r="AE191" s="230"/>
      <c r="AF191" s="230"/>
      <c r="AG191" s="230"/>
      <c r="AH191" s="230"/>
      <c r="AI191" s="230"/>
      <c r="AJ191" s="230"/>
      <c r="AK191" s="230"/>
      <c r="AL191" s="230"/>
      <c r="AM191" s="230"/>
      <c r="AN191" s="230"/>
      <c r="AO191" s="230"/>
      <c r="AP191" s="230"/>
    </row>
    <row r="192" spans="1:42" s="8" customFormat="1" ht="31.5" customHeight="1" x14ac:dyDescent="0.25">
      <c r="A192" s="72" t="s">
        <v>2</v>
      </c>
      <c r="B192" s="195">
        <v>43191.4</v>
      </c>
      <c r="C192" s="178">
        <v>39955.300000000003</v>
      </c>
      <c r="D192" s="178">
        <f>C192/B192*100</f>
        <v>92.507536222488739</v>
      </c>
      <c r="E192" s="178">
        <v>39697</v>
      </c>
      <c r="F192" s="178">
        <f>E192/B192*100</f>
        <v>91.909500502414829</v>
      </c>
      <c r="G192" s="178">
        <v>39059.800000000003</v>
      </c>
      <c r="H192" s="178">
        <f>G192/B192*100</f>
        <v>90.434206809688959</v>
      </c>
      <c r="I192" s="178">
        <f t="shared" si="11"/>
        <v>4131.5999999999985</v>
      </c>
      <c r="J192" s="248"/>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row>
    <row r="193" spans="1:42" s="8" customFormat="1" ht="31.5" customHeight="1" x14ac:dyDescent="0.25">
      <c r="A193" s="72" t="s">
        <v>3</v>
      </c>
      <c r="B193" s="178">
        <v>0</v>
      </c>
      <c r="C193" s="196">
        <v>0</v>
      </c>
      <c r="D193" s="178">
        <v>0</v>
      </c>
      <c r="E193" s="178">
        <v>0</v>
      </c>
      <c r="F193" s="178">
        <v>0</v>
      </c>
      <c r="G193" s="178">
        <v>0</v>
      </c>
      <c r="H193" s="178">
        <v>0</v>
      </c>
      <c r="I193" s="178">
        <f t="shared" si="11"/>
        <v>0</v>
      </c>
      <c r="J193" s="249"/>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row>
    <row r="194" spans="1:42" s="8" customFormat="1" ht="183.75" customHeight="1" x14ac:dyDescent="0.25">
      <c r="A194" s="169" t="s">
        <v>45</v>
      </c>
      <c r="B194" s="177">
        <f>SUM(B195:B198)</f>
        <v>37146</v>
      </c>
      <c r="C194" s="177">
        <f>SUM(C195:C198)</f>
        <v>36000</v>
      </c>
      <c r="D194" s="177">
        <f>C194/B194*100</f>
        <v>96.914876433532555</v>
      </c>
      <c r="E194" s="177">
        <f>SUM(E195:E198)</f>
        <v>36000</v>
      </c>
      <c r="F194" s="177">
        <f>E194/B194*100</f>
        <v>96.914876433532555</v>
      </c>
      <c r="G194" s="177">
        <f>SUM(G195:G198)</f>
        <v>36000</v>
      </c>
      <c r="H194" s="177">
        <f>G194/B194*100</f>
        <v>96.914876433532555</v>
      </c>
      <c r="I194" s="177">
        <f>B194-G194</f>
        <v>1146</v>
      </c>
      <c r="J194" s="247" t="s">
        <v>44</v>
      </c>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row>
    <row r="195" spans="1:42" s="8" customFormat="1" ht="19.5" x14ac:dyDescent="0.25">
      <c r="A195" s="68" t="s">
        <v>0</v>
      </c>
      <c r="B195" s="177">
        <v>36000</v>
      </c>
      <c r="C195" s="177">
        <v>36000</v>
      </c>
      <c r="D195" s="177">
        <f>C195/B195*100</f>
        <v>100</v>
      </c>
      <c r="E195" s="178">
        <v>36000</v>
      </c>
      <c r="F195" s="177">
        <f>E195/B195*100</f>
        <v>100</v>
      </c>
      <c r="G195" s="178">
        <v>36000</v>
      </c>
      <c r="H195" s="177">
        <f>G195/B195*100</f>
        <v>100</v>
      </c>
      <c r="I195" s="177">
        <f>B195-G195</f>
        <v>0</v>
      </c>
      <c r="J195" s="248"/>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row>
    <row r="196" spans="1:42" s="138" customFormat="1" ht="24.75" customHeight="1" x14ac:dyDescent="0.25">
      <c r="A196" s="71" t="s">
        <v>365</v>
      </c>
      <c r="B196" s="177">
        <v>0</v>
      </c>
      <c r="C196" s="177">
        <v>0</v>
      </c>
      <c r="D196" s="177">
        <v>0</v>
      </c>
      <c r="E196" s="177">
        <v>0</v>
      </c>
      <c r="F196" s="177">
        <v>0</v>
      </c>
      <c r="G196" s="177">
        <v>0</v>
      </c>
      <c r="H196" s="177">
        <v>0</v>
      </c>
      <c r="I196" s="177">
        <f>B196-G196</f>
        <v>0</v>
      </c>
      <c r="J196" s="248"/>
      <c r="K196" s="230"/>
      <c r="L196" s="230"/>
      <c r="M196" s="230"/>
      <c r="N196" s="230"/>
      <c r="O196" s="230"/>
      <c r="P196" s="230"/>
      <c r="Q196" s="230"/>
      <c r="R196" s="230"/>
      <c r="S196" s="230"/>
      <c r="T196" s="230"/>
      <c r="U196" s="230"/>
      <c r="V196" s="230"/>
      <c r="W196" s="230"/>
      <c r="X196" s="230"/>
      <c r="Y196" s="230"/>
      <c r="Z196" s="230"/>
      <c r="AA196" s="230"/>
      <c r="AB196" s="230"/>
      <c r="AC196" s="230"/>
      <c r="AD196" s="230"/>
      <c r="AE196" s="230"/>
      <c r="AF196" s="230"/>
      <c r="AG196" s="230"/>
      <c r="AH196" s="230"/>
      <c r="AI196" s="230"/>
      <c r="AJ196" s="230"/>
      <c r="AK196" s="230"/>
      <c r="AL196" s="230"/>
      <c r="AM196" s="230"/>
      <c r="AN196" s="230"/>
      <c r="AO196" s="230"/>
      <c r="AP196" s="230"/>
    </row>
    <row r="197" spans="1:42" s="8" customFormat="1" x14ac:dyDescent="0.25">
      <c r="A197" s="72" t="s">
        <v>2</v>
      </c>
      <c r="B197" s="195">
        <v>1146</v>
      </c>
      <c r="C197" s="178">
        <v>0</v>
      </c>
      <c r="D197" s="178">
        <f>C197/B197*100</f>
        <v>0</v>
      </c>
      <c r="E197" s="178">
        <v>0</v>
      </c>
      <c r="F197" s="178">
        <f>E197/B197*100</f>
        <v>0</v>
      </c>
      <c r="G197" s="178">
        <v>0</v>
      </c>
      <c r="H197" s="178">
        <f>G197/B197*100</f>
        <v>0</v>
      </c>
      <c r="I197" s="178">
        <f>B197-G197</f>
        <v>1146</v>
      </c>
      <c r="J197" s="248"/>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row>
    <row r="198" spans="1:42" s="8" customFormat="1" x14ac:dyDescent="0.25">
      <c r="A198" s="72" t="s">
        <v>3</v>
      </c>
      <c r="B198" s="178">
        <v>0</v>
      </c>
      <c r="C198" s="196">
        <v>0</v>
      </c>
      <c r="D198" s="178">
        <v>0</v>
      </c>
      <c r="E198" s="178">
        <v>0</v>
      </c>
      <c r="F198" s="178">
        <v>0</v>
      </c>
      <c r="G198" s="178">
        <v>0</v>
      </c>
      <c r="H198" s="178">
        <v>0</v>
      </c>
      <c r="I198" s="178">
        <f>B198-G198</f>
        <v>0</v>
      </c>
      <c r="J198" s="249"/>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row>
    <row r="199" spans="1:42" s="8" customFormat="1" ht="63" customHeight="1" x14ac:dyDescent="0.25">
      <c r="A199" s="169" t="s">
        <v>367</v>
      </c>
      <c r="B199" s="177">
        <f>SUM(B200:B203)</f>
        <v>4998.5</v>
      </c>
      <c r="C199" s="177">
        <f>SUM(C200:C203)</f>
        <v>3408.4</v>
      </c>
      <c r="D199" s="177">
        <f>C199/B199*100</f>
        <v>68.188456536961098</v>
      </c>
      <c r="E199" s="177">
        <f>SUM(E200:E203)</f>
        <v>3408.4</v>
      </c>
      <c r="F199" s="177">
        <f>E199/B199*100</f>
        <v>68.188456536961098</v>
      </c>
      <c r="G199" s="177">
        <f>SUM(G200:G203)</f>
        <v>3408.4</v>
      </c>
      <c r="H199" s="177">
        <f>G199/B199*100</f>
        <v>68.188456536961098</v>
      </c>
      <c r="I199" s="177">
        <f t="shared" si="11"/>
        <v>1590.1</v>
      </c>
      <c r="J199" s="247" t="s">
        <v>366</v>
      </c>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row>
    <row r="200" spans="1:42" s="8" customFormat="1" ht="19.5" x14ac:dyDescent="0.25">
      <c r="A200" s="68" t="s">
        <v>0</v>
      </c>
      <c r="B200" s="177">
        <v>0</v>
      </c>
      <c r="C200" s="193">
        <v>0</v>
      </c>
      <c r="D200" s="177">
        <v>0</v>
      </c>
      <c r="E200" s="178">
        <v>0</v>
      </c>
      <c r="F200" s="177">
        <v>0</v>
      </c>
      <c r="G200" s="178">
        <v>0</v>
      </c>
      <c r="H200" s="177">
        <v>0</v>
      </c>
      <c r="I200" s="177">
        <f t="shared" si="11"/>
        <v>0</v>
      </c>
      <c r="J200" s="248"/>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row>
    <row r="201" spans="1:42" s="138" customFormat="1" ht="24.75" customHeight="1" x14ac:dyDescent="0.25">
      <c r="A201" s="71" t="s">
        <v>365</v>
      </c>
      <c r="B201" s="194">
        <v>4698.6000000000004</v>
      </c>
      <c r="C201" s="177">
        <v>3203.9</v>
      </c>
      <c r="D201" s="177">
        <f>C201/B201*100</f>
        <v>68.188396543651294</v>
      </c>
      <c r="E201" s="177">
        <v>3203.9</v>
      </c>
      <c r="F201" s="177">
        <f>E201/B201*100</f>
        <v>68.188396543651294</v>
      </c>
      <c r="G201" s="177">
        <v>3203.9</v>
      </c>
      <c r="H201" s="177">
        <f>G201/B201*100</f>
        <v>68.188396543651294</v>
      </c>
      <c r="I201" s="177">
        <f t="shared" si="11"/>
        <v>1494.7000000000003</v>
      </c>
      <c r="J201" s="248"/>
      <c r="K201" s="230"/>
      <c r="L201" s="230"/>
      <c r="M201" s="230"/>
      <c r="N201" s="230"/>
      <c r="O201" s="230"/>
      <c r="P201" s="230"/>
      <c r="Q201" s="230"/>
      <c r="R201" s="230"/>
      <c r="S201" s="230"/>
      <c r="T201" s="230"/>
      <c r="U201" s="230"/>
      <c r="V201" s="230"/>
      <c r="W201" s="230"/>
      <c r="X201" s="230"/>
      <c r="Y201" s="230"/>
      <c r="Z201" s="230"/>
      <c r="AA201" s="230"/>
      <c r="AB201" s="230"/>
      <c r="AC201" s="230"/>
      <c r="AD201" s="230"/>
      <c r="AE201" s="230"/>
      <c r="AF201" s="230"/>
      <c r="AG201" s="230"/>
      <c r="AH201" s="230"/>
      <c r="AI201" s="230"/>
      <c r="AJ201" s="230"/>
      <c r="AK201" s="230"/>
      <c r="AL201" s="230"/>
      <c r="AM201" s="230"/>
      <c r="AN201" s="230"/>
      <c r="AO201" s="230"/>
      <c r="AP201" s="230"/>
    </row>
    <row r="202" spans="1:42" s="8" customFormat="1" x14ac:dyDescent="0.25">
      <c r="A202" s="72" t="s">
        <v>2</v>
      </c>
      <c r="B202" s="195">
        <v>299.89999999999998</v>
      </c>
      <c r="C202" s="178">
        <v>204.5</v>
      </c>
      <c r="D202" s="178">
        <f>C202/B202*100</f>
        <v>68.1893964654885</v>
      </c>
      <c r="E202" s="178">
        <v>204.5</v>
      </c>
      <c r="F202" s="178">
        <f>E202/B202*100</f>
        <v>68.1893964654885</v>
      </c>
      <c r="G202" s="178">
        <v>204.5</v>
      </c>
      <c r="H202" s="178">
        <f>G202/B202*100</f>
        <v>68.1893964654885</v>
      </c>
      <c r="I202" s="178">
        <f t="shared" si="11"/>
        <v>95.399999999999977</v>
      </c>
      <c r="J202" s="248"/>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row>
    <row r="203" spans="1:42" s="8" customFormat="1" x14ac:dyDescent="0.25">
      <c r="A203" s="72" t="s">
        <v>3</v>
      </c>
      <c r="B203" s="178">
        <v>0</v>
      </c>
      <c r="C203" s="196">
        <v>0</v>
      </c>
      <c r="D203" s="178">
        <v>0</v>
      </c>
      <c r="E203" s="178">
        <v>0</v>
      </c>
      <c r="F203" s="178">
        <v>0</v>
      </c>
      <c r="G203" s="178">
        <v>0</v>
      </c>
      <c r="H203" s="178">
        <v>0</v>
      </c>
      <c r="I203" s="178">
        <f t="shared" si="11"/>
        <v>0</v>
      </c>
      <c r="J203" s="249"/>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row>
    <row r="204" spans="1:42" x14ac:dyDescent="0.25">
      <c r="A204" s="267" t="s">
        <v>68</v>
      </c>
      <c r="B204" s="268"/>
      <c r="C204" s="268"/>
      <c r="D204" s="268"/>
      <c r="E204" s="268"/>
      <c r="F204" s="268"/>
      <c r="G204" s="268"/>
      <c r="H204" s="268"/>
      <c r="I204" s="268"/>
      <c r="J204" s="269"/>
    </row>
    <row r="205" spans="1:42" x14ac:dyDescent="0.25">
      <c r="A205" s="267" t="s">
        <v>15</v>
      </c>
      <c r="B205" s="268"/>
      <c r="C205" s="268"/>
      <c r="D205" s="268"/>
      <c r="E205" s="268"/>
      <c r="F205" s="268"/>
      <c r="G205" s="268"/>
      <c r="H205" s="268"/>
      <c r="I205" s="268"/>
      <c r="J205" s="269"/>
    </row>
    <row r="206" spans="1:42" x14ac:dyDescent="0.25">
      <c r="A206" s="267" t="s">
        <v>29</v>
      </c>
      <c r="B206" s="268"/>
      <c r="C206" s="268"/>
      <c r="D206" s="268"/>
      <c r="E206" s="268"/>
      <c r="F206" s="268"/>
      <c r="G206" s="268"/>
      <c r="H206" s="268"/>
      <c r="I206" s="268"/>
      <c r="J206" s="269"/>
    </row>
    <row r="207" spans="1:42" x14ac:dyDescent="0.25">
      <c r="A207" s="305" t="s">
        <v>283</v>
      </c>
      <c r="B207" s="306"/>
      <c r="C207" s="306"/>
      <c r="D207" s="306"/>
      <c r="E207" s="306"/>
      <c r="F207" s="306"/>
      <c r="G207" s="306"/>
      <c r="H207" s="306"/>
      <c r="I207" s="306"/>
      <c r="J207" s="307"/>
    </row>
    <row r="208" spans="1:42" ht="301.5" customHeight="1" x14ac:dyDescent="0.25">
      <c r="A208" s="168" t="s">
        <v>114</v>
      </c>
      <c r="B208" s="177">
        <f>SUM(B209:B212)</f>
        <v>676927.70000000007</v>
      </c>
      <c r="C208" s="177">
        <f>SUM(C209:C212)</f>
        <v>675905.8</v>
      </c>
      <c r="D208" s="177">
        <f>C208/B208*100</f>
        <v>99.849038530998214</v>
      </c>
      <c r="E208" s="177">
        <f>SUM(E209:E212)</f>
        <v>675905.8</v>
      </c>
      <c r="F208" s="177">
        <f>E208/B208*100</f>
        <v>99.849038530998214</v>
      </c>
      <c r="G208" s="177">
        <f>SUM(G209:G212)</f>
        <v>693007.8</v>
      </c>
      <c r="H208" s="177">
        <f>G208/B208*100</f>
        <v>102.37545309491694</v>
      </c>
      <c r="I208" s="177">
        <f t="shared" ref="I208:I217" si="12">B208-G208</f>
        <v>-16080.099999999977</v>
      </c>
      <c r="J208" s="247" t="s">
        <v>330</v>
      </c>
    </row>
    <row r="209" spans="1:42" ht="36" customHeight="1" x14ac:dyDescent="0.25">
      <c r="A209" s="73" t="s">
        <v>0</v>
      </c>
      <c r="B209" s="177">
        <v>0</v>
      </c>
      <c r="C209" s="177">
        <v>0</v>
      </c>
      <c r="D209" s="177">
        <v>0</v>
      </c>
      <c r="E209" s="177">
        <v>0</v>
      </c>
      <c r="F209" s="177">
        <v>0</v>
      </c>
      <c r="G209" s="177">
        <v>0</v>
      </c>
      <c r="H209" s="177">
        <v>0</v>
      </c>
      <c r="I209" s="177">
        <v>0</v>
      </c>
      <c r="J209" s="248"/>
    </row>
    <row r="210" spans="1:42" ht="36" customHeight="1" x14ac:dyDescent="0.25">
      <c r="A210" s="74" t="s">
        <v>1</v>
      </c>
      <c r="B210" s="177">
        <v>666775.80000000005</v>
      </c>
      <c r="C210" s="177">
        <v>666775.80000000005</v>
      </c>
      <c r="D210" s="177">
        <f>C210/B210*100</f>
        <v>100</v>
      </c>
      <c r="E210" s="177">
        <v>666775.80000000005</v>
      </c>
      <c r="F210" s="177">
        <f>E210/B210*100</f>
        <v>100</v>
      </c>
      <c r="G210" s="177">
        <v>683877.8</v>
      </c>
      <c r="H210" s="177">
        <f>G210/B210*100</f>
        <v>102.56488012912286</v>
      </c>
      <c r="I210" s="177">
        <f t="shared" si="12"/>
        <v>-17102</v>
      </c>
      <c r="J210" s="248"/>
    </row>
    <row r="211" spans="1:42" ht="36" customHeight="1" x14ac:dyDescent="0.25">
      <c r="A211" s="75" t="s">
        <v>2</v>
      </c>
      <c r="B211" s="178">
        <v>10151.9</v>
      </c>
      <c r="C211" s="178">
        <v>9130</v>
      </c>
      <c r="D211" s="178">
        <f>C211/B211*100</f>
        <v>89.933903998266345</v>
      </c>
      <c r="E211" s="178">
        <v>9130</v>
      </c>
      <c r="F211" s="178">
        <f>E211/B211*100</f>
        <v>89.933903998266345</v>
      </c>
      <c r="G211" s="178">
        <v>9130</v>
      </c>
      <c r="H211" s="178">
        <f>G211/B211*100</f>
        <v>89.933903998266345</v>
      </c>
      <c r="I211" s="178">
        <f t="shared" si="12"/>
        <v>1021.8999999999996</v>
      </c>
      <c r="J211" s="248"/>
    </row>
    <row r="212" spans="1:42" ht="24.75" customHeight="1" x14ac:dyDescent="0.25">
      <c r="A212" s="69" t="s">
        <v>3</v>
      </c>
      <c r="B212" s="178">
        <v>0</v>
      </c>
      <c r="C212" s="178">
        <v>0</v>
      </c>
      <c r="D212" s="178">
        <v>0</v>
      </c>
      <c r="E212" s="178">
        <v>0</v>
      </c>
      <c r="F212" s="178">
        <v>0</v>
      </c>
      <c r="G212" s="178">
        <v>0</v>
      </c>
      <c r="H212" s="178">
        <v>0</v>
      </c>
      <c r="I212" s="178">
        <f t="shared" si="12"/>
        <v>0</v>
      </c>
      <c r="J212" s="249"/>
    </row>
    <row r="213" spans="1:42" ht="81" customHeight="1" x14ac:dyDescent="0.25">
      <c r="A213" s="168" t="s">
        <v>182</v>
      </c>
      <c r="B213" s="177">
        <f>SUM(B214:B217)</f>
        <v>160613.4</v>
      </c>
      <c r="C213" s="177">
        <f>SUM(C214:C217)</f>
        <v>157758</v>
      </c>
      <c r="D213" s="177">
        <f>C213/B213*100</f>
        <v>98.222190676493994</v>
      </c>
      <c r="E213" s="177">
        <f>SUM(E214:E217)</f>
        <v>157758</v>
      </c>
      <c r="F213" s="177">
        <f>E213/B213*100</f>
        <v>98.222190676493994</v>
      </c>
      <c r="G213" s="177">
        <f>SUM(G214:G217)</f>
        <v>157758</v>
      </c>
      <c r="H213" s="177">
        <f>G213/B213*100</f>
        <v>98.222190676493994</v>
      </c>
      <c r="I213" s="177">
        <f t="shared" si="12"/>
        <v>2855.3999999999942</v>
      </c>
      <c r="J213" s="247" t="s">
        <v>331</v>
      </c>
    </row>
    <row r="214" spans="1:42" ht="19.5" x14ac:dyDescent="0.25">
      <c r="A214" s="73" t="s">
        <v>0</v>
      </c>
      <c r="B214" s="177">
        <v>0</v>
      </c>
      <c r="C214" s="177">
        <v>0</v>
      </c>
      <c r="D214" s="177">
        <v>0</v>
      </c>
      <c r="E214" s="177">
        <v>0</v>
      </c>
      <c r="F214" s="177">
        <v>0</v>
      </c>
      <c r="G214" s="177">
        <v>0</v>
      </c>
      <c r="H214" s="177">
        <v>0</v>
      </c>
      <c r="I214" s="177">
        <f t="shared" si="12"/>
        <v>0</v>
      </c>
      <c r="J214" s="248"/>
    </row>
    <row r="215" spans="1:42" ht="19.5" x14ac:dyDescent="0.25">
      <c r="A215" s="74" t="s">
        <v>1</v>
      </c>
      <c r="B215" s="177">
        <v>157758</v>
      </c>
      <c r="C215" s="177">
        <v>157758</v>
      </c>
      <c r="D215" s="177">
        <f>C215/B215*100</f>
        <v>100</v>
      </c>
      <c r="E215" s="177">
        <v>157758</v>
      </c>
      <c r="F215" s="177">
        <f>E215/B215*100</f>
        <v>100</v>
      </c>
      <c r="G215" s="177">
        <v>157758</v>
      </c>
      <c r="H215" s="177">
        <f>G215/B215*100</f>
        <v>100</v>
      </c>
      <c r="I215" s="177">
        <f t="shared" si="12"/>
        <v>0</v>
      </c>
      <c r="J215" s="248"/>
    </row>
    <row r="216" spans="1:42" x14ac:dyDescent="0.25">
      <c r="A216" s="75" t="s">
        <v>2</v>
      </c>
      <c r="B216" s="178">
        <v>2855.4</v>
      </c>
      <c r="C216" s="178">
        <v>0</v>
      </c>
      <c r="D216" s="178">
        <f>C216/B216*100</f>
        <v>0</v>
      </c>
      <c r="E216" s="178">
        <v>0</v>
      </c>
      <c r="F216" s="178">
        <f>E216/B216*100</f>
        <v>0</v>
      </c>
      <c r="G216" s="178">
        <v>0</v>
      </c>
      <c r="H216" s="178">
        <f>G216/B216*100</f>
        <v>0</v>
      </c>
      <c r="I216" s="178">
        <f t="shared" si="12"/>
        <v>2855.4</v>
      </c>
      <c r="J216" s="248"/>
    </row>
    <row r="217" spans="1:42" x14ac:dyDescent="0.25">
      <c r="A217" s="69" t="s">
        <v>3</v>
      </c>
      <c r="B217" s="178">
        <v>0</v>
      </c>
      <c r="C217" s="178">
        <v>0</v>
      </c>
      <c r="D217" s="178">
        <v>0</v>
      </c>
      <c r="E217" s="178">
        <v>0</v>
      </c>
      <c r="F217" s="178">
        <v>0</v>
      </c>
      <c r="G217" s="178">
        <v>0</v>
      </c>
      <c r="H217" s="178">
        <v>0</v>
      </c>
      <c r="I217" s="178">
        <f t="shared" si="12"/>
        <v>0</v>
      </c>
      <c r="J217" s="249"/>
    </row>
    <row r="218" spans="1:42" s="18" customFormat="1" ht="20.100000000000001" customHeight="1" x14ac:dyDescent="0.25">
      <c r="A218" s="311" t="s">
        <v>419</v>
      </c>
      <c r="B218" s="312"/>
      <c r="C218" s="312"/>
      <c r="D218" s="312"/>
      <c r="E218" s="312"/>
      <c r="F218" s="312"/>
      <c r="G218" s="312"/>
      <c r="H218" s="312"/>
      <c r="I218" s="312"/>
      <c r="J218" s="313"/>
      <c r="K218" s="214"/>
      <c r="L218" s="214"/>
      <c r="M218" s="214"/>
      <c r="N218" s="214"/>
      <c r="O218" s="214"/>
      <c r="P218" s="214"/>
      <c r="Q218" s="214"/>
      <c r="R218" s="214"/>
      <c r="S218" s="214"/>
      <c r="T218" s="214"/>
      <c r="U218" s="214"/>
      <c r="V218" s="214"/>
      <c r="W218" s="214"/>
      <c r="X218" s="214"/>
      <c r="Y218" s="214"/>
      <c r="Z218" s="214"/>
      <c r="AA218" s="214"/>
      <c r="AB218" s="214"/>
      <c r="AC218" s="214"/>
      <c r="AD218" s="214"/>
      <c r="AE218" s="214"/>
      <c r="AF218" s="214"/>
      <c r="AG218" s="214"/>
      <c r="AH218" s="214"/>
      <c r="AI218" s="214"/>
      <c r="AJ218" s="214"/>
      <c r="AK218" s="214"/>
      <c r="AL218" s="214"/>
      <c r="AM218" s="214"/>
      <c r="AN218" s="214"/>
      <c r="AO218" s="214"/>
      <c r="AP218" s="214"/>
    </row>
    <row r="219" spans="1:42" s="8" customFormat="1" ht="20.100000000000001" customHeight="1" x14ac:dyDescent="0.25">
      <c r="A219" s="284" t="s">
        <v>385</v>
      </c>
      <c r="B219" s="285"/>
      <c r="C219" s="285"/>
      <c r="D219" s="285"/>
      <c r="E219" s="285"/>
      <c r="F219" s="285"/>
      <c r="G219" s="285"/>
      <c r="H219" s="285"/>
      <c r="I219" s="285"/>
      <c r="J219" s="286"/>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row>
    <row r="220" spans="1:42" s="19" customFormat="1" ht="20.100000000000001" customHeight="1" x14ac:dyDescent="0.25">
      <c r="A220" s="281" t="s">
        <v>241</v>
      </c>
      <c r="B220" s="282"/>
      <c r="C220" s="282"/>
      <c r="D220" s="282"/>
      <c r="E220" s="282"/>
      <c r="F220" s="282"/>
      <c r="G220" s="282"/>
      <c r="H220" s="282"/>
      <c r="I220" s="282"/>
      <c r="J220" s="283"/>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c r="AH220" s="215"/>
      <c r="AI220" s="215"/>
      <c r="AJ220" s="215"/>
      <c r="AK220" s="215"/>
      <c r="AL220" s="215"/>
      <c r="AM220" s="215"/>
      <c r="AN220" s="215"/>
      <c r="AO220" s="215"/>
      <c r="AP220" s="215"/>
    </row>
    <row r="221" spans="1:42" s="8" customFormat="1" ht="21.75" customHeight="1" x14ac:dyDescent="0.25">
      <c r="A221" s="284" t="s">
        <v>386</v>
      </c>
      <c r="B221" s="285"/>
      <c r="C221" s="285"/>
      <c r="D221" s="285"/>
      <c r="E221" s="285"/>
      <c r="F221" s="285"/>
      <c r="G221" s="285"/>
      <c r="H221" s="285"/>
      <c r="I221" s="285"/>
      <c r="J221" s="286"/>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row>
    <row r="222" spans="1:42" s="5" customFormat="1" ht="20.100000000000001" customHeight="1" x14ac:dyDescent="0.25">
      <c r="A222" s="264" t="s">
        <v>164</v>
      </c>
      <c r="B222" s="265"/>
      <c r="C222" s="265"/>
      <c r="D222" s="265"/>
      <c r="E222" s="265"/>
      <c r="F222" s="265"/>
      <c r="G222" s="265"/>
      <c r="H222" s="265"/>
      <c r="I222" s="265"/>
      <c r="J222" s="266"/>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c r="AO222" s="231"/>
      <c r="AP222" s="231"/>
    </row>
    <row r="223" spans="1:42" s="5" customFormat="1" ht="20.100000000000001" customHeight="1" x14ac:dyDescent="0.25">
      <c r="A223" s="263" t="s">
        <v>387</v>
      </c>
      <c r="B223" s="328"/>
      <c r="C223" s="328"/>
      <c r="D223" s="328"/>
      <c r="E223" s="328"/>
      <c r="F223" s="328"/>
      <c r="G223" s="328"/>
      <c r="H223" s="328"/>
      <c r="I223" s="328"/>
      <c r="J223" s="329"/>
      <c r="K223" s="231"/>
      <c r="L223" s="231"/>
      <c r="M223" s="231"/>
      <c r="N223" s="231"/>
      <c r="O223" s="231"/>
      <c r="P223" s="231"/>
      <c r="Q223" s="231"/>
      <c r="R223" s="231"/>
      <c r="S223" s="231"/>
      <c r="T223" s="231"/>
      <c r="U223" s="231"/>
      <c r="V223" s="231"/>
      <c r="W223" s="231"/>
      <c r="X223" s="231"/>
      <c r="Y223" s="231"/>
      <c r="Z223" s="231"/>
      <c r="AA223" s="231"/>
      <c r="AB223" s="231"/>
      <c r="AC223" s="231"/>
      <c r="AD223" s="231"/>
      <c r="AE223" s="231"/>
      <c r="AF223" s="231"/>
      <c r="AG223" s="231"/>
      <c r="AH223" s="231"/>
      <c r="AI223" s="231"/>
      <c r="AJ223" s="231"/>
      <c r="AK223" s="231"/>
      <c r="AL223" s="231"/>
      <c r="AM223" s="231"/>
      <c r="AN223" s="231"/>
      <c r="AO223" s="231"/>
      <c r="AP223" s="231"/>
    </row>
    <row r="224" spans="1:42" ht="20.100000000000001" customHeight="1" x14ac:dyDescent="0.25">
      <c r="A224" s="244" t="s">
        <v>126</v>
      </c>
      <c r="B224" s="245"/>
      <c r="C224" s="245"/>
      <c r="D224" s="245"/>
      <c r="E224" s="245"/>
      <c r="F224" s="245"/>
      <c r="G224" s="245"/>
      <c r="H224" s="245"/>
      <c r="I224" s="245"/>
      <c r="J224" s="246"/>
    </row>
    <row r="225" spans="1:42" s="43" customFormat="1" x14ac:dyDescent="0.25">
      <c r="A225" s="267" t="s">
        <v>284</v>
      </c>
      <c r="B225" s="268"/>
      <c r="C225" s="268"/>
      <c r="D225" s="268"/>
      <c r="E225" s="268"/>
      <c r="F225" s="268"/>
      <c r="G225" s="268"/>
      <c r="H225" s="268"/>
      <c r="I225" s="268"/>
      <c r="J225" s="269"/>
    </row>
    <row r="226" spans="1:42" s="45" customFormat="1" x14ac:dyDescent="0.25">
      <c r="A226" s="270" t="s">
        <v>118</v>
      </c>
      <c r="B226" s="270"/>
      <c r="C226" s="270"/>
      <c r="D226" s="270"/>
      <c r="E226" s="270"/>
      <c r="F226" s="270"/>
      <c r="G226" s="270"/>
      <c r="H226" s="270"/>
      <c r="I226" s="270"/>
      <c r="J226" s="271"/>
      <c r="K226" s="224"/>
      <c r="L226" s="224"/>
      <c r="M226" s="224"/>
      <c r="N226" s="224"/>
      <c r="O226" s="224"/>
      <c r="P226" s="224"/>
      <c r="Q226" s="224"/>
      <c r="R226" s="224"/>
      <c r="S226" s="224"/>
      <c r="T226" s="224"/>
      <c r="U226" s="224"/>
      <c r="V226" s="224"/>
      <c r="W226" s="224"/>
      <c r="X226" s="224"/>
      <c r="Y226" s="224"/>
      <c r="Z226" s="224"/>
      <c r="AA226" s="224"/>
      <c r="AB226" s="224"/>
      <c r="AC226" s="224"/>
      <c r="AD226" s="224"/>
      <c r="AE226" s="224"/>
      <c r="AF226" s="224"/>
      <c r="AG226" s="224"/>
      <c r="AH226" s="224"/>
      <c r="AI226" s="224"/>
      <c r="AJ226" s="224"/>
      <c r="AK226" s="224"/>
      <c r="AL226" s="224"/>
      <c r="AM226" s="224"/>
      <c r="AN226" s="224"/>
      <c r="AO226" s="224"/>
      <c r="AP226" s="224"/>
    </row>
    <row r="227" spans="1:42" s="45" customFormat="1" x14ac:dyDescent="0.25">
      <c r="A227" s="327" t="s">
        <v>26</v>
      </c>
      <c r="B227" s="270"/>
      <c r="C227" s="270"/>
      <c r="D227" s="270"/>
      <c r="E227" s="270"/>
      <c r="F227" s="270"/>
      <c r="G227" s="270"/>
      <c r="H227" s="270"/>
      <c r="I227" s="270"/>
      <c r="J227" s="271"/>
      <c r="K227" s="224"/>
      <c r="L227" s="224"/>
      <c r="M227" s="224"/>
      <c r="N227" s="224"/>
      <c r="O227" s="224"/>
      <c r="P227" s="224"/>
      <c r="Q227" s="224"/>
      <c r="R227" s="224"/>
      <c r="S227" s="224"/>
      <c r="T227" s="224"/>
      <c r="U227" s="224"/>
      <c r="V227" s="224"/>
      <c r="W227" s="224"/>
      <c r="X227" s="224"/>
      <c r="Y227" s="224"/>
      <c r="Z227" s="224"/>
      <c r="AA227" s="224"/>
      <c r="AB227" s="224"/>
      <c r="AC227" s="224"/>
      <c r="AD227" s="224"/>
      <c r="AE227" s="224"/>
      <c r="AF227" s="224"/>
      <c r="AG227" s="224"/>
      <c r="AH227" s="224"/>
      <c r="AI227" s="224"/>
      <c r="AJ227" s="224"/>
      <c r="AK227" s="224"/>
      <c r="AL227" s="224"/>
      <c r="AM227" s="224"/>
      <c r="AN227" s="224"/>
      <c r="AO227" s="224"/>
      <c r="AP227" s="224"/>
    </row>
    <row r="228" spans="1:42" s="147" customFormat="1" x14ac:dyDescent="0.25">
      <c r="A228" s="317" t="s">
        <v>183</v>
      </c>
      <c r="B228" s="318"/>
      <c r="C228" s="318"/>
      <c r="D228" s="318"/>
      <c r="E228" s="318"/>
      <c r="F228" s="318"/>
      <c r="G228" s="318"/>
      <c r="H228" s="318"/>
      <c r="I228" s="318"/>
      <c r="J228" s="319"/>
      <c r="K228" s="232"/>
      <c r="L228" s="232"/>
      <c r="M228" s="232"/>
      <c r="N228" s="232"/>
      <c r="O228" s="232"/>
      <c r="P228" s="232"/>
      <c r="Q228" s="232"/>
      <c r="R228" s="232"/>
      <c r="S228" s="232"/>
      <c r="T228" s="232"/>
      <c r="U228" s="232"/>
      <c r="V228" s="232"/>
      <c r="W228" s="232"/>
      <c r="X228" s="232"/>
      <c r="Y228" s="232"/>
      <c r="Z228" s="232"/>
      <c r="AA228" s="232"/>
      <c r="AB228" s="232"/>
      <c r="AC228" s="232"/>
      <c r="AD228" s="232"/>
      <c r="AE228" s="232"/>
      <c r="AF228" s="232"/>
      <c r="AG228" s="232"/>
      <c r="AH228" s="232"/>
      <c r="AI228" s="232"/>
      <c r="AJ228" s="232"/>
      <c r="AK228" s="232"/>
      <c r="AL228" s="232"/>
      <c r="AM228" s="232"/>
      <c r="AN228" s="232"/>
      <c r="AO228" s="232"/>
      <c r="AP228" s="232"/>
    </row>
    <row r="229" spans="1:42" x14ac:dyDescent="0.25">
      <c r="A229" s="244" t="s">
        <v>126</v>
      </c>
      <c r="B229" s="245"/>
      <c r="C229" s="245"/>
      <c r="D229" s="245"/>
      <c r="E229" s="245"/>
      <c r="F229" s="245"/>
      <c r="G229" s="245"/>
      <c r="H229" s="245"/>
      <c r="I229" s="245"/>
      <c r="J229" s="246"/>
    </row>
    <row r="230" spans="1:42" ht="96" customHeight="1" x14ac:dyDescent="0.25">
      <c r="A230" s="168" t="s">
        <v>69</v>
      </c>
      <c r="B230" s="177">
        <f>SUM(B231:B234)</f>
        <v>5000</v>
      </c>
      <c r="C230" s="177">
        <f>SUM(C231:C234)</f>
        <v>5000</v>
      </c>
      <c r="D230" s="177">
        <f>C230/B230*100</f>
        <v>100</v>
      </c>
      <c r="E230" s="177">
        <f>SUM(E231:E234)</f>
        <v>5000</v>
      </c>
      <c r="F230" s="177">
        <f>E230/B230*100</f>
        <v>100</v>
      </c>
      <c r="G230" s="177">
        <f>SUM(G231:G234)</f>
        <v>5000</v>
      </c>
      <c r="H230" s="177">
        <f>G230/B230*100</f>
        <v>100</v>
      </c>
      <c r="I230" s="177">
        <f>B230-G230</f>
        <v>0</v>
      </c>
      <c r="J230" s="247" t="s">
        <v>50</v>
      </c>
    </row>
    <row r="231" spans="1:42" ht="27.75" customHeight="1" x14ac:dyDescent="0.25">
      <c r="A231" s="73" t="s">
        <v>0</v>
      </c>
      <c r="B231" s="177">
        <v>0</v>
      </c>
      <c r="C231" s="177">
        <v>0</v>
      </c>
      <c r="D231" s="177">
        <v>0</v>
      </c>
      <c r="E231" s="177">
        <v>0</v>
      </c>
      <c r="F231" s="177">
        <v>0</v>
      </c>
      <c r="G231" s="177">
        <v>0</v>
      </c>
      <c r="H231" s="177">
        <v>0</v>
      </c>
      <c r="I231" s="177">
        <f>B231-G231</f>
        <v>0</v>
      </c>
      <c r="J231" s="248"/>
    </row>
    <row r="232" spans="1:42" ht="27.75" customHeight="1" x14ac:dyDescent="0.25">
      <c r="A232" s="76" t="s">
        <v>1</v>
      </c>
      <c r="B232" s="177">
        <v>5000</v>
      </c>
      <c r="C232" s="177">
        <v>5000</v>
      </c>
      <c r="D232" s="177">
        <f>C232/B232*100</f>
        <v>100</v>
      </c>
      <c r="E232" s="177">
        <v>5000</v>
      </c>
      <c r="F232" s="177">
        <f>E232/B232*100</f>
        <v>100</v>
      </c>
      <c r="G232" s="177">
        <v>5000</v>
      </c>
      <c r="H232" s="177">
        <f>G232/B232*100</f>
        <v>100</v>
      </c>
      <c r="I232" s="177">
        <f>B232-G232</f>
        <v>0</v>
      </c>
      <c r="J232" s="248"/>
    </row>
    <row r="233" spans="1:42" ht="27.75" customHeight="1" x14ac:dyDescent="0.25">
      <c r="A233" s="77" t="s">
        <v>2</v>
      </c>
      <c r="B233" s="197">
        <v>0</v>
      </c>
      <c r="C233" s="197">
        <v>0</v>
      </c>
      <c r="D233" s="178">
        <v>0</v>
      </c>
      <c r="E233" s="197">
        <v>0</v>
      </c>
      <c r="F233" s="178">
        <v>0</v>
      </c>
      <c r="G233" s="197">
        <v>0</v>
      </c>
      <c r="H233" s="178">
        <v>0</v>
      </c>
      <c r="I233" s="197">
        <f>B233-G233</f>
        <v>0</v>
      </c>
      <c r="J233" s="248"/>
    </row>
    <row r="234" spans="1:42" ht="27.75" customHeight="1" x14ac:dyDescent="0.25">
      <c r="A234" s="60" t="s">
        <v>3</v>
      </c>
      <c r="B234" s="178">
        <v>0</v>
      </c>
      <c r="C234" s="178">
        <v>0</v>
      </c>
      <c r="D234" s="178">
        <v>0</v>
      </c>
      <c r="E234" s="178">
        <v>0</v>
      </c>
      <c r="F234" s="178">
        <v>0</v>
      </c>
      <c r="G234" s="178">
        <v>0</v>
      </c>
      <c r="H234" s="178">
        <v>0</v>
      </c>
      <c r="I234" s="178">
        <f>B234-G234</f>
        <v>0</v>
      </c>
      <c r="J234" s="249"/>
    </row>
    <row r="235" spans="1:42" s="19" customFormat="1" x14ac:dyDescent="0.25">
      <c r="A235" s="320" t="s">
        <v>242</v>
      </c>
      <c r="B235" s="321"/>
      <c r="C235" s="321"/>
      <c r="D235" s="321"/>
      <c r="E235" s="321"/>
      <c r="F235" s="321"/>
      <c r="G235" s="321"/>
      <c r="H235" s="321"/>
      <c r="I235" s="321"/>
      <c r="J235" s="321"/>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c r="AH235" s="215"/>
      <c r="AI235" s="215"/>
      <c r="AJ235" s="215"/>
      <c r="AK235" s="215"/>
      <c r="AL235" s="215"/>
      <c r="AM235" s="215"/>
      <c r="AN235" s="215"/>
      <c r="AO235" s="215"/>
      <c r="AP235" s="215"/>
    </row>
    <row r="236" spans="1:42" x14ac:dyDescent="0.25">
      <c r="A236" s="322" t="s">
        <v>113</v>
      </c>
      <c r="B236" s="323"/>
      <c r="C236" s="323"/>
      <c r="D236" s="323"/>
      <c r="E236" s="323"/>
      <c r="F236" s="323"/>
      <c r="G236" s="323"/>
      <c r="H236" s="323"/>
      <c r="I236" s="323"/>
      <c r="J236" s="323"/>
    </row>
    <row r="237" spans="1:42" s="94" customFormat="1" x14ac:dyDescent="0.25">
      <c r="A237" s="272" t="s">
        <v>165</v>
      </c>
      <c r="B237" s="272"/>
      <c r="C237" s="272"/>
      <c r="D237" s="272"/>
      <c r="E237" s="272"/>
      <c r="F237" s="272"/>
      <c r="G237" s="272"/>
      <c r="H237" s="272"/>
      <c r="I237" s="272"/>
      <c r="J237" s="272"/>
      <c r="K237" s="225"/>
      <c r="L237" s="225"/>
      <c r="M237" s="225"/>
      <c r="N237" s="225"/>
      <c r="O237" s="225"/>
      <c r="P237" s="225"/>
      <c r="Q237" s="225"/>
      <c r="R237" s="225"/>
      <c r="S237" s="225"/>
      <c r="T237" s="225"/>
      <c r="U237" s="225"/>
      <c r="V237" s="225"/>
      <c r="W237" s="225"/>
      <c r="X237" s="225"/>
      <c r="Y237" s="225"/>
      <c r="Z237" s="225"/>
      <c r="AA237" s="225"/>
      <c r="AB237" s="225"/>
      <c r="AC237" s="225"/>
      <c r="AD237" s="225"/>
      <c r="AE237" s="225"/>
      <c r="AF237" s="225"/>
      <c r="AG237" s="225"/>
      <c r="AH237" s="225"/>
      <c r="AI237" s="225"/>
      <c r="AJ237" s="225"/>
      <c r="AK237" s="225"/>
      <c r="AL237" s="225"/>
      <c r="AM237" s="225"/>
      <c r="AN237" s="225"/>
      <c r="AO237" s="225"/>
      <c r="AP237" s="225"/>
    </row>
    <row r="238" spans="1:42" s="94" customFormat="1" x14ac:dyDescent="0.25">
      <c r="A238" s="273" t="s">
        <v>125</v>
      </c>
      <c r="B238" s="273"/>
      <c r="C238" s="273"/>
      <c r="D238" s="273"/>
      <c r="E238" s="273"/>
      <c r="F238" s="273"/>
      <c r="G238" s="273"/>
      <c r="H238" s="273"/>
      <c r="I238" s="273"/>
      <c r="J238" s="273"/>
      <c r="K238" s="225"/>
      <c r="L238" s="225"/>
      <c r="M238" s="225"/>
      <c r="N238" s="225"/>
      <c r="O238" s="225"/>
      <c r="P238" s="225"/>
      <c r="Q238" s="225"/>
      <c r="R238" s="225"/>
      <c r="S238" s="225"/>
      <c r="T238" s="225"/>
      <c r="U238" s="225"/>
      <c r="V238" s="225"/>
      <c r="W238" s="225"/>
      <c r="X238" s="225"/>
      <c r="Y238" s="225"/>
      <c r="Z238" s="225"/>
      <c r="AA238" s="225"/>
      <c r="AB238" s="225"/>
      <c r="AC238" s="225"/>
      <c r="AD238" s="225"/>
      <c r="AE238" s="225"/>
      <c r="AF238" s="225"/>
      <c r="AG238" s="225"/>
      <c r="AH238" s="225"/>
      <c r="AI238" s="225"/>
      <c r="AJ238" s="225"/>
      <c r="AK238" s="225"/>
      <c r="AL238" s="225"/>
      <c r="AM238" s="225"/>
      <c r="AN238" s="225"/>
      <c r="AO238" s="225"/>
      <c r="AP238" s="225"/>
    </row>
    <row r="239" spans="1:42" s="94" customFormat="1" x14ac:dyDescent="0.25">
      <c r="A239" s="274" t="s">
        <v>243</v>
      </c>
      <c r="B239" s="274"/>
      <c r="C239" s="274"/>
      <c r="D239" s="274"/>
      <c r="E239" s="274"/>
      <c r="F239" s="274"/>
      <c r="G239" s="274"/>
      <c r="H239" s="274"/>
      <c r="I239" s="274"/>
      <c r="J239" s="274"/>
      <c r="K239" s="225"/>
      <c r="L239" s="225"/>
      <c r="M239" s="225"/>
      <c r="N239" s="225"/>
      <c r="O239" s="225"/>
      <c r="P239" s="225"/>
      <c r="Q239" s="225"/>
      <c r="R239" s="225"/>
      <c r="S239" s="225"/>
      <c r="T239" s="225"/>
      <c r="U239" s="225"/>
      <c r="V239" s="225"/>
      <c r="W239" s="225"/>
      <c r="X239" s="225"/>
      <c r="Y239" s="225"/>
      <c r="Z239" s="225"/>
      <c r="AA239" s="225"/>
      <c r="AB239" s="225"/>
      <c r="AC239" s="225"/>
      <c r="AD239" s="225"/>
      <c r="AE239" s="225"/>
      <c r="AF239" s="225"/>
      <c r="AG239" s="225"/>
      <c r="AH239" s="225"/>
      <c r="AI239" s="225"/>
      <c r="AJ239" s="225"/>
      <c r="AK239" s="225"/>
      <c r="AL239" s="225"/>
      <c r="AM239" s="225"/>
      <c r="AN239" s="225"/>
      <c r="AO239" s="225"/>
      <c r="AP239" s="225"/>
    </row>
    <row r="240" spans="1:42" s="48" customFormat="1" ht="216" customHeight="1" x14ac:dyDescent="0.25">
      <c r="A240" s="168" t="s">
        <v>368</v>
      </c>
      <c r="B240" s="198">
        <f>SUM(B241:B244)</f>
        <v>235221</v>
      </c>
      <c r="C240" s="198">
        <f>SUM(C241:C244)</f>
        <v>186734.5</v>
      </c>
      <c r="D240" s="198">
        <f>C240/B240*100</f>
        <v>79.386831958030953</v>
      </c>
      <c r="E240" s="198">
        <f>SUM(E241:E244)</f>
        <v>186734.5</v>
      </c>
      <c r="F240" s="198">
        <f>E240/B240*100</f>
        <v>79.386831958030953</v>
      </c>
      <c r="G240" s="198">
        <f>SUM(G241:G244)</f>
        <v>186268.4</v>
      </c>
      <c r="H240" s="198">
        <f>G240/B240*100</f>
        <v>79.188677881651728</v>
      </c>
      <c r="I240" s="198">
        <f t="shared" ref="I240:I264" si="13">B240-G240</f>
        <v>48952.600000000006</v>
      </c>
      <c r="J240" s="247" t="s">
        <v>369</v>
      </c>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row>
    <row r="241" spans="1:42" s="48" customFormat="1" ht="19.5" x14ac:dyDescent="0.25">
      <c r="A241" s="78" t="s">
        <v>0</v>
      </c>
      <c r="B241" s="198">
        <v>0</v>
      </c>
      <c r="C241" s="198">
        <v>0</v>
      </c>
      <c r="D241" s="198">
        <v>0</v>
      </c>
      <c r="E241" s="198">
        <v>0</v>
      </c>
      <c r="F241" s="198">
        <v>0</v>
      </c>
      <c r="G241" s="198">
        <v>0</v>
      </c>
      <c r="H241" s="198">
        <v>0</v>
      </c>
      <c r="I241" s="198">
        <f t="shared" si="13"/>
        <v>0</v>
      </c>
      <c r="J241" s="336"/>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row>
    <row r="242" spans="1:42" s="48" customFormat="1" ht="19.5" x14ac:dyDescent="0.25">
      <c r="A242" s="78" t="s">
        <v>1</v>
      </c>
      <c r="B242" s="198">
        <v>221107.8</v>
      </c>
      <c r="C242" s="198">
        <v>175530.4</v>
      </c>
      <c r="D242" s="198">
        <f>C242/B242*100</f>
        <v>79.386796847510581</v>
      </c>
      <c r="E242" s="198">
        <v>175530.4</v>
      </c>
      <c r="F242" s="198">
        <f>E242/B242*100</f>
        <v>79.386796847510581</v>
      </c>
      <c r="G242" s="198">
        <v>175092.3</v>
      </c>
      <c r="H242" s="198">
        <f>G242/B242*100</f>
        <v>79.188658202017294</v>
      </c>
      <c r="I242" s="198">
        <f t="shared" si="13"/>
        <v>46015.5</v>
      </c>
      <c r="J242" s="336" t="s">
        <v>10</v>
      </c>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row>
    <row r="243" spans="1:42" s="48" customFormat="1" x14ac:dyDescent="0.25">
      <c r="A243" s="79" t="s">
        <v>2</v>
      </c>
      <c r="B243" s="199">
        <v>14113.2</v>
      </c>
      <c r="C243" s="199">
        <v>11204.1</v>
      </c>
      <c r="D243" s="199">
        <f>C243/B243*100</f>
        <v>79.387382025337985</v>
      </c>
      <c r="E243" s="199">
        <v>11204.1</v>
      </c>
      <c r="F243" s="199">
        <f>E243/B243*100</f>
        <v>79.387382025337985</v>
      </c>
      <c r="G243" s="199">
        <v>11176.1</v>
      </c>
      <c r="H243" s="199">
        <f>G243/B243*100</f>
        <v>79.188986197318826</v>
      </c>
      <c r="I243" s="199">
        <f t="shared" si="13"/>
        <v>2937.1000000000004</v>
      </c>
      <c r="J243" s="336"/>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row>
    <row r="244" spans="1:42" s="48" customFormat="1" x14ac:dyDescent="0.25">
      <c r="A244" s="79" t="s">
        <v>3</v>
      </c>
      <c r="B244" s="199">
        <v>0</v>
      </c>
      <c r="C244" s="199">
        <v>0</v>
      </c>
      <c r="D244" s="199">
        <v>0</v>
      </c>
      <c r="E244" s="199">
        <v>0</v>
      </c>
      <c r="F244" s="199">
        <v>0</v>
      </c>
      <c r="G244" s="199">
        <v>0</v>
      </c>
      <c r="H244" s="199">
        <v>0</v>
      </c>
      <c r="I244" s="199">
        <f t="shared" si="13"/>
        <v>0</v>
      </c>
      <c r="J244" s="337"/>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row>
    <row r="245" spans="1:42" s="48" customFormat="1" ht="215.25" customHeight="1" x14ac:dyDescent="0.25">
      <c r="A245" s="91" t="s">
        <v>71</v>
      </c>
      <c r="B245" s="198">
        <f>SUM(B246:B249)</f>
        <v>138026.1</v>
      </c>
      <c r="C245" s="198">
        <f>SUM(C246:C249)</f>
        <v>8073.7999999999993</v>
      </c>
      <c r="D245" s="198">
        <f>C245/B245*100</f>
        <v>5.8494733966981602</v>
      </c>
      <c r="E245" s="198">
        <f>SUM(E246:E249)</f>
        <v>8073.7999999999993</v>
      </c>
      <c r="F245" s="198">
        <f>E245/B245*100</f>
        <v>5.8494733966981602</v>
      </c>
      <c r="G245" s="198">
        <f>SUM(G246:G249)</f>
        <v>8073.7999999999993</v>
      </c>
      <c r="H245" s="198">
        <f>G245/B245*100</f>
        <v>5.8494733966981602</v>
      </c>
      <c r="I245" s="198">
        <f t="shared" si="13"/>
        <v>129952.3</v>
      </c>
      <c r="J245" s="247" t="s">
        <v>333</v>
      </c>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row>
    <row r="246" spans="1:42" s="48" customFormat="1" ht="19.5" x14ac:dyDescent="0.25">
      <c r="A246" s="78" t="s">
        <v>0</v>
      </c>
      <c r="B246" s="198">
        <v>0</v>
      </c>
      <c r="C246" s="198">
        <v>0</v>
      </c>
      <c r="D246" s="198">
        <v>0</v>
      </c>
      <c r="E246" s="198">
        <v>0</v>
      </c>
      <c r="F246" s="198">
        <v>0</v>
      </c>
      <c r="G246" s="198">
        <v>0</v>
      </c>
      <c r="H246" s="198">
        <v>0</v>
      </c>
      <c r="I246" s="198">
        <f t="shared" si="13"/>
        <v>0</v>
      </c>
      <c r="J246" s="248" t="s">
        <v>10</v>
      </c>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row>
    <row r="247" spans="1:42" s="48" customFormat="1" ht="19.5" x14ac:dyDescent="0.25">
      <c r="A247" s="78" t="s">
        <v>1</v>
      </c>
      <c r="B247" s="198">
        <v>129744.5</v>
      </c>
      <c r="C247" s="198">
        <v>7589.4</v>
      </c>
      <c r="D247" s="198">
        <f>C247/B247*100</f>
        <v>5.8494965104493826</v>
      </c>
      <c r="E247" s="198">
        <v>7589.4</v>
      </c>
      <c r="F247" s="198">
        <f>E247/B247*100</f>
        <v>5.8494965104493826</v>
      </c>
      <c r="G247" s="198">
        <v>7589.4</v>
      </c>
      <c r="H247" s="198">
        <f>G247/B247*100</f>
        <v>5.8494965104493826</v>
      </c>
      <c r="I247" s="198">
        <f t="shared" si="13"/>
        <v>122155.1</v>
      </c>
      <c r="J247" s="248"/>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row>
    <row r="248" spans="1:42" s="48" customFormat="1" x14ac:dyDescent="0.25">
      <c r="A248" s="79" t="s">
        <v>2</v>
      </c>
      <c r="B248" s="199">
        <v>8281.6</v>
      </c>
      <c r="C248" s="199">
        <v>484.4</v>
      </c>
      <c r="D248" s="199">
        <f>C248/B248*100</f>
        <v>5.8491112828438938</v>
      </c>
      <c r="E248" s="199">
        <v>484.4</v>
      </c>
      <c r="F248" s="199">
        <f>E248/B248*100</f>
        <v>5.8491112828438938</v>
      </c>
      <c r="G248" s="199">
        <v>484.4</v>
      </c>
      <c r="H248" s="199">
        <f>G248/B248*100</f>
        <v>5.8491112828438938</v>
      </c>
      <c r="I248" s="199">
        <f t="shared" si="13"/>
        <v>7797.2000000000007</v>
      </c>
      <c r="J248" s="248"/>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row>
    <row r="249" spans="1:42" s="48" customFormat="1" x14ac:dyDescent="0.25">
      <c r="A249" s="79" t="s">
        <v>3</v>
      </c>
      <c r="B249" s="199">
        <v>0</v>
      </c>
      <c r="C249" s="199">
        <v>0</v>
      </c>
      <c r="D249" s="199">
        <v>0</v>
      </c>
      <c r="E249" s="199">
        <v>0</v>
      </c>
      <c r="F249" s="199">
        <v>0</v>
      </c>
      <c r="G249" s="199">
        <v>0</v>
      </c>
      <c r="H249" s="199">
        <v>0</v>
      </c>
      <c r="I249" s="199">
        <f t="shared" si="13"/>
        <v>0</v>
      </c>
      <c r="J249" s="249"/>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row>
    <row r="250" spans="1:42" s="50" customFormat="1" ht="56.25" x14ac:dyDescent="0.25">
      <c r="A250" s="161" t="s">
        <v>72</v>
      </c>
      <c r="B250" s="198">
        <f>SUM(B251:B254)</f>
        <v>7876.3</v>
      </c>
      <c r="C250" s="198">
        <f>SUM(C251:C254)</f>
        <v>7817.7000000000007</v>
      </c>
      <c r="D250" s="198">
        <f>C250/B250*100</f>
        <v>99.255995835608104</v>
      </c>
      <c r="E250" s="198">
        <f>SUM(E251:E254)</f>
        <v>7817.7000000000007</v>
      </c>
      <c r="F250" s="198">
        <f>E250/B250*100</f>
        <v>99.255995835608104</v>
      </c>
      <c r="G250" s="198">
        <f>SUM(G251:G254)</f>
        <v>7817.7000000000007</v>
      </c>
      <c r="H250" s="198">
        <f>G250/B250*100</f>
        <v>99.255995835608104</v>
      </c>
      <c r="I250" s="198">
        <f t="shared" si="13"/>
        <v>58.599999999999454</v>
      </c>
      <c r="J250" s="247" t="s">
        <v>337</v>
      </c>
    </row>
    <row r="251" spans="1:42" s="50" customFormat="1" ht="19.5" x14ac:dyDescent="0.25">
      <c r="A251" s="78" t="s">
        <v>0</v>
      </c>
      <c r="B251" s="198">
        <v>0</v>
      </c>
      <c r="C251" s="198">
        <v>0</v>
      </c>
      <c r="D251" s="198">
        <v>0</v>
      </c>
      <c r="E251" s="198">
        <v>0</v>
      </c>
      <c r="F251" s="198">
        <v>0</v>
      </c>
      <c r="G251" s="198">
        <v>0</v>
      </c>
      <c r="H251" s="198">
        <v>0</v>
      </c>
      <c r="I251" s="198">
        <f t="shared" si="13"/>
        <v>0</v>
      </c>
      <c r="J251" s="248"/>
    </row>
    <row r="252" spans="1:42" s="8" customFormat="1" ht="19.5" x14ac:dyDescent="0.25">
      <c r="A252" s="78" t="s">
        <v>1</v>
      </c>
      <c r="B252" s="198">
        <v>7403.7</v>
      </c>
      <c r="C252" s="198">
        <v>7348.6</v>
      </c>
      <c r="D252" s="198">
        <f>C252/B252*100</f>
        <v>99.255777516647086</v>
      </c>
      <c r="E252" s="198">
        <v>7348.6</v>
      </c>
      <c r="F252" s="198">
        <f>E252/B252*100</f>
        <v>99.255777516647086</v>
      </c>
      <c r="G252" s="198">
        <v>7348.6</v>
      </c>
      <c r="H252" s="198">
        <f>G252/B252*100</f>
        <v>99.255777516647086</v>
      </c>
      <c r="I252" s="198">
        <f t="shared" si="13"/>
        <v>55.099999999999454</v>
      </c>
      <c r="J252" s="248"/>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row>
    <row r="253" spans="1:42" s="8" customFormat="1" x14ac:dyDescent="0.25">
      <c r="A253" s="79" t="s">
        <v>2</v>
      </c>
      <c r="B253" s="199">
        <v>472.6</v>
      </c>
      <c r="C253" s="199">
        <v>469.1</v>
      </c>
      <c r="D253" s="199">
        <f>C253/B253*100</f>
        <v>99.259415996614479</v>
      </c>
      <c r="E253" s="199">
        <v>469.1</v>
      </c>
      <c r="F253" s="199">
        <f>E253/B253*100</f>
        <v>99.259415996614479</v>
      </c>
      <c r="G253" s="199">
        <v>469.1</v>
      </c>
      <c r="H253" s="199">
        <f>G253/B253*100</f>
        <v>99.259415996614479</v>
      </c>
      <c r="I253" s="199">
        <f t="shared" si="13"/>
        <v>3.5</v>
      </c>
      <c r="J253" s="248"/>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row>
    <row r="254" spans="1:42" s="8" customFormat="1" x14ac:dyDescent="0.25">
      <c r="A254" s="80" t="s">
        <v>3</v>
      </c>
      <c r="B254" s="199">
        <v>0</v>
      </c>
      <c r="C254" s="199">
        <v>0</v>
      </c>
      <c r="D254" s="199">
        <v>0</v>
      </c>
      <c r="E254" s="199">
        <v>0</v>
      </c>
      <c r="F254" s="199">
        <v>0</v>
      </c>
      <c r="G254" s="199">
        <v>0</v>
      </c>
      <c r="H254" s="199">
        <v>0</v>
      </c>
      <c r="I254" s="199">
        <f t="shared" si="13"/>
        <v>0</v>
      </c>
      <c r="J254" s="249"/>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row>
    <row r="255" spans="1:42" s="8" customFormat="1" ht="142.5" customHeight="1" x14ac:dyDescent="0.25">
      <c r="A255" s="168" t="s">
        <v>73</v>
      </c>
      <c r="B255" s="198">
        <f>SUM(B256:B259)</f>
        <v>227517.2</v>
      </c>
      <c r="C255" s="198">
        <f>SUM(C256:C259)</f>
        <v>218025.7</v>
      </c>
      <c r="D255" s="198">
        <f>C255/B255*100</f>
        <v>95.828227492251145</v>
      </c>
      <c r="E255" s="198">
        <f>SUM(E256:E259)</f>
        <v>218022.9</v>
      </c>
      <c r="F255" s="198">
        <f>E255/B255*100</f>
        <v>95.826996816064892</v>
      </c>
      <c r="G255" s="198">
        <f>SUM(G256:G259)</f>
        <v>218022.9</v>
      </c>
      <c r="H255" s="198">
        <f>G255/B255*100</f>
        <v>95.826996816064892</v>
      </c>
      <c r="I255" s="198">
        <f t="shared" si="13"/>
        <v>9494.3000000000175</v>
      </c>
      <c r="J255" s="247" t="s">
        <v>341</v>
      </c>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row>
    <row r="256" spans="1:42" s="8" customFormat="1" ht="27.75" customHeight="1" x14ac:dyDescent="0.25">
      <c r="A256" s="58" t="s">
        <v>0</v>
      </c>
      <c r="B256" s="198">
        <v>0</v>
      </c>
      <c r="C256" s="198">
        <v>0</v>
      </c>
      <c r="D256" s="198">
        <v>0</v>
      </c>
      <c r="E256" s="198">
        <v>0</v>
      </c>
      <c r="F256" s="198">
        <v>0</v>
      </c>
      <c r="G256" s="198">
        <v>0</v>
      </c>
      <c r="H256" s="198">
        <v>0</v>
      </c>
      <c r="I256" s="198">
        <f t="shared" si="13"/>
        <v>0</v>
      </c>
      <c r="J256" s="248"/>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row>
    <row r="257" spans="1:42" s="8" customFormat="1" ht="27.75" customHeight="1" x14ac:dyDescent="0.25">
      <c r="A257" s="58" t="s">
        <v>1</v>
      </c>
      <c r="B257" s="198">
        <v>213866.1</v>
      </c>
      <c r="C257" s="198">
        <v>204941.5</v>
      </c>
      <c r="D257" s="198">
        <f>C257/B257*100</f>
        <v>95.827015127689705</v>
      </c>
      <c r="E257" s="198">
        <v>204941.5</v>
      </c>
      <c r="F257" s="198">
        <f>E257/B257*100</f>
        <v>95.827015127689705</v>
      </c>
      <c r="G257" s="198">
        <v>204941.5</v>
      </c>
      <c r="H257" s="198">
        <f>G257/B257*100</f>
        <v>95.827015127689705</v>
      </c>
      <c r="I257" s="198">
        <f t="shared" si="13"/>
        <v>8924.6000000000058</v>
      </c>
      <c r="J257" s="248"/>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row>
    <row r="258" spans="1:42" s="8" customFormat="1" ht="27.75" customHeight="1" x14ac:dyDescent="0.25">
      <c r="A258" s="60" t="s">
        <v>2</v>
      </c>
      <c r="B258" s="199">
        <v>13651.1</v>
      </c>
      <c r="C258" s="199">
        <v>13084.2</v>
      </c>
      <c r="D258" s="199">
        <f>C258/B258*100</f>
        <v>95.847221103061301</v>
      </c>
      <c r="E258" s="199">
        <v>13081.4</v>
      </c>
      <c r="F258" s="199">
        <f>E258/B258*100</f>
        <v>95.826709935463072</v>
      </c>
      <c r="G258" s="199">
        <v>13081.4</v>
      </c>
      <c r="H258" s="199">
        <f>G258/B258*100</f>
        <v>95.826709935463072</v>
      </c>
      <c r="I258" s="199">
        <f t="shared" si="13"/>
        <v>569.70000000000073</v>
      </c>
      <c r="J258" s="248"/>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row>
    <row r="259" spans="1:42" s="8" customFormat="1" ht="27.75" customHeight="1" x14ac:dyDescent="0.25">
      <c r="A259" s="60" t="s">
        <v>3</v>
      </c>
      <c r="B259" s="199">
        <v>0</v>
      </c>
      <c r="C259" s="199">
        <v>0</v>
      </c>
      <c r="D259" s="199">
        <v>0</v>
      </c>
      <c r="E259" s="199">
        <v>0</v>
      </c>
      <c r="F259" s="199">
        <v>0</v>
      </c>
      <c r="G259" s="199">
        <v>0</v>
      </c>
      <c r="H259" s="199">
        <v>0</v>
      </c>
      <c r="I259" s="199">
        <f t="shared" si="13"/>
        <v>0</v>
      </c>
      <c r="J259" s="249"/>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row>
    <row r="260" spans="1:42" s="8" customFormat="1" ht="349.5" customHeight="1" x14ac:dyDescent="0.25">
      <c r="A260" s="168" t="s">
        <v>74</v>
      </c>
      <c r="B260" s="198">
        <f>SUM(B261:B264)</f>
        <v>159665.60000000001</v>
      </c>
      <c r="C260" s="198">
        <f>SUM(C261:C264)</f>
        <v>144871.4</v>
      </c>
      <c r="D260" s="198">
        <f>C260/B260*100</f>
        <v>90.734259602569367</v>
      </c>
      <c r="E260" s="198">
        <v>139297.29999999999</v>
      </c>
      <c r="F260" s="198">
        <f>E260/B260*100</f>
        <v>87.243150684931493</v>
      </c>
      <c r="G260" s="198">
        <f>SUM(G261:G264)</f>
        <v>144871.4</v>
      </c>
      <c r="H260" s="198">
        <f>G260/B260*100</f>
        <v>90.734259602569367</v>
      </c>
      <c r="I260" s="198">
        <f t="shared" si="13"/>
        <v>14794.200000000012</v>
      </c>
      <c r="J260" s="247" t="s">
        <v>334</v>
      </c>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row>
    <row r="261" spans="1:42" s="8" customFormat="1" ht="19.5" x14ac:dyDescent="0.25">
      <c r="A261" s="58" t="s">
        <v>0</v>
      </c>
      <c r="B261" s="198">
        <v>0</v>
      </c>
      <c r="C261" s="198">
        <v>0</v>
      </c>
      <c r="D261" s="198">
        <v>0</v>
      </c>
      <c r="E261" s="198">
        <v>0</v>
      </c>
      <c r="F261" s="198">
        <v>0</v>
      </c>
      <c r="G261" s="198">
        <v>0</v>
      </c>
      <c r="H261" s="198">
        <v>0</v>
      </c>
      <c r="I261" s="198">
        <f t="shared" si="13"/>
        <v>0</v>
      </c>
      <c r="J261" s="248"/>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row>
    <row r="262" spans="1:42" s="8" customFormat="1" ht="19.5" x14ac:dyDescent="0.25">
      <c r="A262" s="58" t="s">
        <v>1</v>
      </c>
      <c r="B262" s="198">
        <v>159665.60000000001</v>
      </c>
      <c r="C262" s="198">
        <v>144871.4</v>
      </c>
      <c r="D262" s="198">
        <f>C262/B262*100</f>
        <v>90.734259602569367</v>
      </c>
      <c r="E262" s="198">
        <v>144871.4</v>
      </c>
      <c r="F262" s="198">
        <f>E262/B262*100</f>
        <v>90.734259602569367</v>
      </c>
      <c r="G262" s="198">
        <v>144871.4</v>
      </c>
      <c r="H262" s="198">
        <f>G262/B262*100</f>
        <v>90.734259602569367</v>
      </c>
      <c r="I262" s="198">
        <f t="shared" si="13"/>
        <v>14794.200000000012</v>
      </c>
      <c r="J262" s="248"/>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row>
    <row r="263" spans="1:42" s="8" customFormat="1" x14ac:dyDescent="0.25">
      <c r="A263" s="60" t="s">
        <v>2</v>
      </c>
      <c r="B263" s="199">
        <v>0</v>
      </c>
      <c r="C263" s="199">
        <v>0</v>
      </c>
      <c r="D263" s="199">
        <v>0</v>
      </c>
      <c r="E263" s="199">
        <v>0</v>
      </c>
      <c r="F263" s="199">
        <v>0</v>
      </c>
      <c r="G263" s="199">
        <v>0</v>
      </c>
      <c r="H263" s="199">
        <v>0</v>
      </c>
      <c r="I263" s="199">
        <f t="shared" si="13"/>
        <v>0</v>
      </c>
      <c r="J263" s="248"/>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row>
    <row r="264" spans="1:42" s="8" customFormat="1" x14ac:dyDescent="0.25">
      <c r="A264" s="60" t="s">
        <v>3</v>
      </c>
      <c r="B264" s="199">
        <v>0</v>
      </c>
      <c r="C264" s="199">
        <v>0</v>
      </c>
      <c r="D264" s="199">
        <v>0</v>
      </c>
      <c r="E264" s="199">
        <v>0</v>
      </c>
      <c r="F264" s="199">
        <v>0</v>
      </c>
      <c r="G264" s="199">
        <v>0</v>
      </c>
      <c r="H264" s="199">
        <v>0</v>
      </c>
      <c r="I264" s="199">
        <f t="shared" si="13"/>
        <v>0</v>
      </c>
      <c r="J264" s="249"/>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row>
    <row r="265" spans="1:42" x14ac:dyDescent="0.25">
      <c r="A265" s="287" t="s">
        <v>105</v>
      </c>
      <c r="B265" s="288"/>
      <c r="C265" s="288"/>
      <c r="D265" s="288"/>
      <c r="E265" s="288"/>
      <c r="F265" s="288"/>
      <c r="G265" s="288"/>
      <c r="H265" s="288"/>
      <c r="I265" s="288"/>
      <c r="J265" s="289"/>
    </row>
    <row r="266" spans="1:42" x14ac:dyDescent="0.25">
      <c r="A266" s="250" t="s">
        <v>167</v>
      </c>
      <c r="B266" s="251"/>
      <c r="C266" s="251"/>
      <c r="D266" s="251"/>
      <c r="E266" s="251"/>
      <c r="F266" s="251"/>
      <c r="G266" s="251"/>
      <c r="H266" s="251"/>
      <c r="I266" s="251"/>
      <c r="J266" s="252"/>
    </row>
    <row r="267" spans="1:42" x14ac:dyDescent="0.25">
      <c r="A267" s="244" t="s">
        <v>253</v>
      </c>
      <c r="B267" s="245"/>
      <c r="C267" s="245"/>
      <c r="D267" s="245"/>
      <c r="E267" s="245"/>
      <c r="F267" s="245"/>
      <c r="G267" s="245"/>
      <c r="H267" s="245"/>
      <c r="I267" s="245"/>
      <c r="J267" s="246"/>
    </row>
    <row r="268" spans="1:42" ht="132.75" customHeight="1" x14ac:dyDescent="0.25">
      <c r="A268" s="91" t="s">
        <v>168</v>
      </c>
      <c r="B268" s="198">
        <f>SUM(B269:B272)</f>
        <v>800000</v>
      </c>
      <c r="C268" s="198">
        <f>SUM(C269:C272)</f>
        <v>800000</v>
      </c>
      <c r="D268" s="198">
        <f>C268/B268*100</f>
        <v>100</v>
      </c>
      <c r="E268" s="198">
        <f>SUM(E269:E272)</f>
        <v>799999.9</v>
      </c>
      <c r="F268" s="198">
        <f>E268/B268*100</f>
        <v>99.999987500000003</v>
      </c>
      <c r="G268" s="198">
        <f>SUM(G269:G272)</f>
        <v>668796.80000000005</v>
      </c>
      <c r="H268" s="198">
        <f>G268/B268*100</f>
        <v>83.599600000000009</v>
      </c>
      <c r="I268" s="198">
        <f>B268-G268</f>
        <v>131203.19999999995</v>
      </c>
      <c r="J268" s="247" t="s">
        <v>361</v>
      </c>
    </row>
    <row r="269" spans="1:42" ht="19.5" x14ac:dyDescent="0.25">
      <c r="A269" s="58" t="s">
        <v>0</v>
      </c>
      <c r="B269" s="198">
        <v>0</v>
      </c>
      <c r="C269" s="198">
        <v>0</v>
      </c>
      <c r="D269" s="198">
        <v>0</v>
      </c>
      <c r="E269" s="198">
        <v>0</v>
      </c>
      <c r="F269" s="198">
        <v>0</v>
      </c>
      <c r="G269" s="198">
        <v>0</v>
      </c>
      <c r="H269" s="198">
        <v>0</v>
      </c>
      <c r="I269" s="198">
        <f>B269-G269</f>
        <v>0</v>
      </c>
      <c r="J269" s="248"/>
    </row>
    <row r="270" spans="1:42" ht="19.5" x14ac:dyDescent="0.25">
      <c r="A270" s="78" t="s">
        <v>1</v>
      </c>
      <c r="B270" s="198">
        <v>752000</v>
      </c>
      <c r="C270" s="198">
        <v>752000</v>
      </c>
      <c r="D270" s="198">
        <f>C270/B270*100</f>
        <v>100</v>
      </c>
      <c r="E270" s="198">
        <v>751999.9</v>
      </c>
      <c r="F270" s="198">
        <f>E270/B270*100</f>
        <v>99.999986702127657</v>
      </c>
      <c r="G270" s="198">
        <v>628669</v>
      </c>
      <c r="H270" s="198">
        <f>G270/B270*100</f>
        <v>83.59960106382978</v>
      </c>
      <c r="I270" s="198">
        <f>B270-G270</f>
        <v>123331</v>
      </c>
      <c r="J270" s="248"/>
    </row>
    <row r="271" spans="1:42" x14ac:dyDescent="0.25">
      <c r="A271" s="79" t="s">
        <v>2</v>
      </c>
      <c r="B271" s="199">
        <v>48000</v>
      </c>
      <c r="C271" s="199">
        <v>48000</v>
      </c>
      <c r="D271" s="199">
        <f>C271/B271*100</f>
        <v>100</v>
      </c>
      <c r="E271" s="199">
        <v>48000</v>
      </c>
      <c r="F271" s="199">
        <f>E271/B271*100</f>
        <v>100</v>
      </c>
      <c r="G271" s="199">
        <v>40127.800000000003</v>
      </c>
      <c r="H271" s="199">
        <f>G271/B271*100</f>
        <v>83.599583333333342</v>
      </c>
      <c r="I271" s="199">
        <f>B271-G271</f>
        <v>7872.1999999999971</v>
      </c>
      <c r="J271" s="248"/>
    </row>
    <row r="272" spans="1:42" x14ac:dyDescent="0.25">
      <c r="A272" s="60" t="s">
        <v>3</v>
      </c>
      <c r="B272" s="199">
        <v>0</v>
      </c>
      <c r="C272" s="199">
        <v>0</v>
      </c>
      <c r="D272" s="199">
        <v>0</v>
      </c>
      <c r="E272" s="199">
        <v>0</v>
      </c>
      <c r="F272" s="199">
        <v>0</v>
      </c>
      <c r="G272" s="199">
        <v>0</v>
      </c>
      <c r="H272" s="199">
        <v>0</v>
      </c>
      <c r="I272" s="199">
        <f>B272-G272</f>
        <v>0</v>
      </c>
      <c r="J272" s="249"/>
    </row>
    <row r="273" spans="1:42" x14ac:dyDescent="0.25">
      <c r="A273" s="324" t="s">
        <v>184</v>
      </c>
      <c r="B273" s="325"/>
      <c r="C273" s="325"/>
      <c r="D273" s="325"/>
      <c r="E273" s="325"/>
      <c r="F273" s="325"/>
      <c r="G273" s="325"/>
      <c r="H273" s="325"/>
      <c r="I273" s="325"/>
      <c r="J273" s="326"/>
    </row>
    <row r="274" spans="1:42" s="32" customFormat="1" x14ac:dyDescent="0.25">
      <c r="A274" s="287" t="s">
        <v>148</v>
      </c>
      <c r="B274" s="288"/>
      <c r="C274" s="288"/>
      <c r="D274" s="288"/>
      <c r="E274" s="288"/>
      <c r="F274" s="288"/>
      <c r="G274" s="288"/>
      <c r="H274" s="288"/>
      <c r="I274" s="288"/>
      <c r="J274" s="289"/>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row>
    <row r="275" spans="1:42" s="32" customFormat="1" x14ac:dyDescent="0.25">
      <c r="A275" s="314" t="s">
        <v>121</v>
      </c>
      <c r="B275" s="315"/>
      <c r="C275" s="315"/>
      <c r="D275" s="315"/>
      <c r="E275" s="315"/>
      <c r="F275" s="315"/>
      <c r="G275" s="315"/>
      <c r="H275" s="315"/>
      <c r="I275" s="315"/>
      <c r="J275" s="316"/>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row>
    <row r="276" spans="1:42" s="32" customFormat="1" x14ac:dyDescent="0.25">
      <c r="A276" s="305" t="s">
        <v>246</v>
      </c>
      <c r="B276" s="306"/>
      <c r="C276" s="306"/>
      <c r="D276" s="306"/>
      <c r="E276" s="306"/>
      <c r="F276" s="306"/>
      <c r="G276" s="306"/>
      <c r="H276" s="306"/>
      <c r="I276" s="306"/>
      <c r="J276" s="307"/>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row>
    <row r="277" spans="1:42" ht="255.75" customHeight="1" x14ac:dyDescent="0.25">
      <c r="A277" s="168" t="s">
        <v>75</v>
      </c>
      <c r="B277" s="198">
        <f>SUM(B278:B281)</f>
        <v>2.6</v>
      </c>
      <c r="C277" s="198">
        <f>SUM(C278:C281)</f>
        <v>2.6</v>
      </c>
      <c r="D277" s="198">
        <f>C277/B277*100</f>
        <v>100</v>
      </c>
      <c r="E277" s="198">
        <f>SUM(E278:E281)</f>
        <v>2.6</v>
      </c>
      <c r="F277" s="198">
        <f>E277/B277*100</f>
        <v>100</v>
      </c>
      <c r="G277" s="198">
        <f>SUM(G278:G281)</f>
        <v>2.6</v>
      </c>
      <c r="H277" s="198">
        <f>G277/B277*100</f>
        <v>100</v>
      </c>
      <c r="I277" s="198">
        <f>B277-G277</f>
        <v>0</v>
      </c>
      <c r="J277" s="247" t="s">
        <v>324</v>
      </c>
    </row>
    <row r="278" spans="1:42" ht="19.5" x14ac:dyDescent="0.25">
      <c r="A278" s="66" t="s">
        <v>0</v>
      </c>
      <c r="B278" s="198">
        <v>0</v>
      </c>
      <c r="C278" s="198">
        <v>0</v>
      </c>
      <c r="D278" s="198">
        <v>0</v>
      </c>
      <c r="E278" s="198">
        <v>0</v>
      </c>
      <c r="F278" s="198">
        <v>0</v>
      </c>
      <c r="G278" s="198">
        <v>0</v>
      </c>
      <c r="H278" s="198">
        <v>0</v>
      </c>
      <c r="I278" s="198">
        <f>B278-G278</f>
        <v>0</v>
      </c>
      <c r="J278" s="248"/>
    </row>
    <row r="279" spans="1:42" ht="19.5" x14ac:dyDescent="0.25">
      <c r="A279" s="66" t="s">
        <v>1</v>
      </c>
      <c r="B279" s="198">
        <v>2.6</v>
      </c>
      <c r="C279" s="198">
        <v>2.6</v>
      </c>
      <c r="D279" s="198">
        <f>C279/B279*100</f>
        <v>100</v>
      </c>
      <c r="E279" s="198">
        <v>2.6</v>
      </c>
      <c r="F279" s="198">
        <f>E279/B279*100</f>
        <v>100</v>
      </c>
      <c r="G279" s="198">
        <v>2.6</v>
      </c>
      <c r="H279" s="198">
        <f>G279/B279*100</f>
        <v>100</v>
      </c>
      <c r="I279" s="198">
        <f>B279-G279</f>
        <v>0</v>
      </c>
      <c r="J279" s="248"/>
    </row>
    <row r="280" spans="1:42" x14ac:dyDescent="0.25">
      <c r="A280" s="67" t="s">
        <v>2</v>
      </c>
      <c r="B280" s="199">
        <v>0</v>
      </c>
      <c r="C280" s="199">
        <v>0</v>
      </c>
      <c r="D280" s="199">
        <v>0</v>
      </c>
      <c r="E280" s="199">
        <v>0</v>
      </c>
      <c r="F280" s="199">
        <v>0</v>
      </c>
      <c r="G280" s="199">
        <v>0</v>
      </c>
      <c r="H280" s="199">
        <v>0</v>
      </c>
      <c r="I280" s="199">
        <f>B280-G280</f>
        <v>0</v>
      </c>
      <c r="J280" s="248"/>
    </row>
    <row r="281" spans="1:42" x14ac:dyDescent="0.25">
      <c r="A281" s="67" t="s">
        <v>3</v>
      </c>
      <c r="B281" s="199">
        <v>0</v>
      </c>
      <c r="C281" s="199">
        <v>0</v>
      </c>
      <c r="D281" s="199">
        <v>0</v>
      </c>
      <c r="E281" s="199">
        <v>0</v>
      </c>
      <c r="F281" s="199">
        <v>0</v>
      </c>
      <c r="G281" s="199">
        <v>0</v>
      </c>
      <c r="H281" s="199">
        <v>0</v>
      </c>
      <c r="I281" s="199">
        <f>B281-G281</f>
        <v>0</v>
      </c>
      <c r="J281" s="249"/>
    </row>
    <row r="282" spans="1:42" s="19" customFormat="1" x14ac:dyDescent="0.25">
      <c r="A282" s="281" t="s">
        <v>247</v>
      </c>
      <c r="B282" s="282"/>
      <c r="C282" s="282"/>
      <c r="D282" s="282"/>
      <c r="E282" s="282"/>
      <c r="F282" s="282"/>
      <c r="G282" s="282"/>
      <c r="H282" s="282"/>
      <c r="I282" s="282"/>
      <c r="J282" s="283"/>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c r="AH282" s="215"/>
      <c r="AI282" s="215"/>
      <c r="AJ282" s="215"/>
      <c r="AK282" s="215"/>
      <c r="AL282" s="215"/>
      <c r="AM282" s="215"/>
      <c r="AN282" s="215"/>
      <c r="AO282" s="215"/>
      <c r="AP282" s="215"/>
    </row>
    <row r="283" spans="1:42" s="1" customFormat="1" x14ac:dyDescent="0.25">
      <c r="A283" s="256" t="s">
        <v>76</v>
      </c>
      <c r="B283" s="257"/>
      <c r="C283" s="257"/>
      <c r="D283" s="257"/>
      <c r="E283" s="257"/>
      <c r="F283" s="257"/>
      <c r="G283" s="257"/>
      <c r="H283" s="257"/>
      <c r="I283" s="257"/>
      <c r="J283" s="258"/>
      <c r="K283" s="213"/>
      <c r="L283" s="213"/>
      <c r="M283" s="213"/>
      <c r="N283" s="213"/>
      <c r="O283" s="213"/>
      <c r="P283" s="213"/>
      <c r="Q283" s="213"/>
      <c r="R283" s="213"/>
      <c r="S283" s="213"/>
      <c r="T283" s="213"/>
      <c r="U283" s="213"/>
      <c r="V283" s="213"/>
      <c r="W283" s="213"/>
      <c r="X283" s="213"/>
      <c r="Y283" s="213"/>
      <c r="Z283" s="213"/>
      <c r="AA283" s="213"/>
      <c r="AB283" s="213"/>
      <c r="AC283" s="213"/>
      <c r="AD283" s="213"/>
      <c r="AE283" s="213"/>
      <c r="AF283" s="213"/>
      <c r="AG283" s="213"/>
      <c r="AH283" s="213"/>
      <c r="AI283" s="213"/>
      <c r="AJ283" s="213"/>
      <c r="AK283" s="213"/>
      <c r="AL283" s="213"/>
      <c r="AM283" s="213"/>
      <c r="AN283" s="213"/>
      <c r="AO283" s="213"/>
      <c r="AP283" s="213"/>
    </row>
    <row r="284" spans="1:42" s="42" customFormat="1" x14ac:dyDescent="0.25">
      <c r="A284" s="287" t="s">
        <v>277</v>
      </c>
      <c r="B284" s="288"/>
      <c r="C284" s="288"/>
      <c r="D284" s="288"/>
      <c r="E284" s="288"/>
      <c r="F284" s="288"/>
      <c r="G284" s="288"/>
      <c r="H284" s="288"/>
      <c r="I284" s="288"/>
      <c r="J284" s="289"/>
      <c r="K284" s="229"/>
      <c r="L284" s="229"/>
      <c r="M284" s="229"/>
      <c r="N284" s="229"/>
      <c r="O284" s="229"/>
      <c r="P284" s="229"/>
      <c r="Q284" s="229"/>
      <c r="R284" s="229"/>
      <c r="S284" s="229"/>
      <c r="T284" s="229"/>
      <c r="U284" s="229"/>
      <c r="V284" s="229"/>
      <c r="W284" s="229"/>
      <c r="X284" s="229"/>
      <c r="Y284" s="229"/>
      <c r="Z284" s="229"/>
      <c r="AA284" s="229"/>
      <c r="AB284" s="229"/>
      <c r="AC284" s="229"/>
      <c r="AD284" s="229"/>
      <c r="AE284" s="229"/>
      <c r="AF284" s="229"/>
      <c r="AG284" s="229"/>
      <c r="AH284" s="229"/>
      <c r="AI284" s="229"/>
      <c r="AJ284" s="229"/>
      <c r="AK284" s="229"/>
      <c r="AL284" s="229"/>
      <c r="AM284" s="229"/>
      <c r="AN284" s="229"/>
      <c r="AO284" s="229"/>
      <c r="AP284" s="229"/>
    </row>
    <row r="285" spans="1:42" s="93" customFormat="1" x14ac:dyDescent="0.25">
      <c r="A285" s="250" t="s">
        <v>120</v>
      </c>
      <c r="B285" s="251"/>
      <c r="C285" s="251"/>
      <c r="D285" s="251"/>
      <c r="E285" s="251"/>
      <c r="F285" s="251"/>
      <c r="G285" s="251"/>
      <c r="H285" s="251"/>
      <c r="I285" s="251"/>
      <c r="J285" s="252"/>
      <c r="K285" s="233"/>
      <c r="L285" s="233"/>
      <c r="M285" s="233"/>
      <c r="N285" s="233"/>
      <c r="O285" s="233"/>
      <c r="P285" s="233"/>
      <c r="Q285" s="233"/>
      <c r="R285" s="233"/>
      <c r="S285" s="233"/>
      <c r="T285" s="233"/>
      <c r="U285" s="233"/>
      <c r="V285" s="233"/>
      <c r="W285" s="233"/>
      <c r="X285" s="233"/>
      <c r="Y285" s="233"/>
      <c r="Z285" s="233"/>
      <c r="AA285" s="233"/>
      <c r="AB285" s="233"/>
      <c r="AC285" s="233"/>
      <c r="AD285" s="233"/>
      <c r="AE285" s="233"/>
      <c r="AF285" s="233"/>
      <c r="AG285" s="233"/>
      <c r="AH285" s="233"/>
      <c r="AI285" s="233"/>
      <c r="AJ285" s="233"/>
      <c r="AK285" s="233"/>
      <c r="AL285" s="233"/>
      <c r="AM285" s="233"/>
      <c r="AN285" s="233"/>
      <c r="AO285" s="233"/>
      <c r="AP285" s="233"/>
    </row>
    <row r="286" spans="1:42" s="1" customFormat="1" x14ac:dyDescent="0.25">
      <c r="A286" s="244" t="s">
        <v>248</v>
      </c>
      <c r="B286" s="245"/>
      <c r="C286" s="245"/>
      <c r="D286" s="245"/>
      <c r="E286" s="245"/>
      <c r="F286" s="245"/>
      <c r="G286" s="245"/>
      <c r="H286" s="245"/>
      <c r="I286" s="245"/>
      <c r="J286" s="246"/>
      <c r="K286" s="213"/>
      <c r="L286" s="213"/>
      <c r="M286" s="213"/>
      <c r="N286" s="213"/>
      <c r="O286" s="213"/>
      <c r="P286" s="213"/>
      <c r="Q286" s="213"/>
      <c r="R286" s="213"/>
      <c r="S286" s="213"/>
      <c r="T286" s="213"/>
      <c r="U286" s="213"/>
      <c r="V286" s="213"/>
      <c r="W286" s="213"/>
      <c r="X286" s="213"/>
      <c r="Y286" s="213"/>
      <c r="Z286" s="213"/>
      <c r="AA286" s="213"/>
      <c r="AB286" s="213"/>
      <c r="AC286" s="213"/>
      <c r="AD286" s="213"/>
      <c r="AE286" s="213"/>
      <c r="AF286" s="213"/>
      <c r="AG286" s="213"/>
      <c r="AH286" s="213"/>
      <c r="AI286" s="213"/>
      <c r="AJ286" s="213"/>
      <c r="AK286" s="213"/>
      <c r="AL286" s="213"/>
      <c r="AM286" s="213"/>
      <c r="AN286" s="213"/>
      <c r="AO286" s="213"/>
      <c r="AP286" s="213"/>
    </row>
    <row r="287" spans="1:42" ht="98.25" customHeight="1" x14ac:dyDescent="0.25">
      <c r="A287" s="168" t="s">
        <v>77</v>
      </c>
      <c r="B287" s="198">
        <f>SUM(B288:B291)</f>
        <v>20252.099999999999</v>
      </c>
      <c r="C287" s="198">
        <f>SUM(C288:C291)</f>
        <v>20252.099999999999</v>
      </c>
      <c r="D287" s="198">
        <f>C287/B287*100</f>
        <v>100</v>
      </c>
      <c r="E287" s="198">
        <f>SUM(E288:E291)</f>
        <v>20252.099999999999</v>
      </c>
      <c r="F287" s="198">
        <f>E287/B287*100</f>
        <v>100</v>
      </c>
      <c r="G287" s="198">
        <f>SUM(G288:G291)</f>
        <v>20252.099999999999</v>
      </c>
      <c r="H287" s="198">
        <f>G287/B287*100</f>
        <v>100</v>
      </c>
      <c r="I287" s="198">
        <f>B287-G287</f>
        <v>0</v>
      </c>
      <c r="J287" s="299" t="s">
        <v>410</v>
      </c>
    </row>
    <row r="288" spans="1:42" ht="19.5" x14ac:dyDescent="0.25">
      <c r="A288" s="58" t="s">
        <v>0</v>
      </c>
      <c r="B288" s="198">
        <v>0</v>
      </c>
      <c r="C288" s="198">
        <v>0</v>
      </c>
      <c r="D288" s="198">
        <v>0</v>
      </c>
      <c r="E288" s="198">
        <v>0</v>
      </c>
      <c r="F288" s="198">
        <v>0</v>
      </c>
      <c r="G288" s="198">
        <v>0</v>
      </c>
      <c r="H288" s="198">
        <v>0</v>
      </c>
      <c r="I288" s="198">
        <f>B288-G288</f>
        <v>0</v>
      </c>
      <c r="J288" s="300"/>
    </row>
    <row r="289" spans="1:42" ht="19.5" x14ac:dyDescent="0.25">
      <c r="A289" s="58" t="s">
        <v>1</v>
      </c>
      <c r="B289" s="198">
        <v>18952.099999999999</v>
      </c>
      <c r="C289" s="198">
        <v>18952.099999999999</v>
      </c>
      <c r="D289" s="198">
        <f>C289/B289*100</f>
        <v>100</v>
      </c>
      <c r="E289" s="198">
        <v>18952.099999999999</v>
      </c>
      <c r="F289" s="198">
        <f>E289/B289*100</f>
        <v>100</v>
      </c>
      <c r="G289" s="198">
        <v>18952.099999999999</v>
      </c>
      <c r="H289" s="198">
        <f>G289/B289*100</f>
        <v>100</v>
      </c>
      <c r="I289" s="198">
        <f>B289-G289</f>
        <v>0</v>
      </c>
      <c r="J289" s="300"/>
    </row>
    <row r="290" spans="1:42" x14ac:dyDescent="0.25">
      <c r="A290" s="60" t="s">
        <v>2</v>
      </c>
      <c r="B290" s="199">
        <v>1300</v>
      </c>
      <c r="C290" s="199">
        <v>1300</v>
      </c>
      <c r="D290" s="199">
        <f>C290/B290*100</f>
        <v>100</v>
      </c>
      <c r="E290" s="199">
        <v>1300</v>
      </c>
      <c r="F290" s="199">
        <f>E290/B290*100</f>
        <v>100</v>
      </c>
      <c r="G290" s="199">
        <v>1300</v>
      </c>
      <c r="H290" s="199">
        <f>G290/B290*100</f>
        <v>100</v>
      </c>
      <c r="I290" s="199">
        <f>B290-G290</f>
        <v>0</v>
      </c>
      <c r="J290" s="300"/>
    </row>
    <row r="291" spans="1:42" x14ac:dyDescent="0.25">
      <c r="A291" s="60" t="s">
        <v>3</v>
      </c>
      <c r="B291" s="199">
        <v>0</v>
      </c>
      <c r="C291" s="199">
        <v>0</v>
      </c>
      <c r="D291" s="199">
        <v>0</v>
      </c>
      <c r="E291" s="199">
        <v>0</v>
      </c>
      <c r="F291" s="199">
        <v>0</v>
      </c>
      <c r="G291" s="199">
        <v>0</v>
      </c>
      <c r="H291" s="199">
        <v>0</v>
      </c>
      <c r="I291" s="199">
        <f>B291-G291</f>
        <v>0</v>
      </c>
      <c r="J291" s="301"/>
    </row>
    <row r="292" spans="1:42" s="25" customFormat="1" x14ac:dyDescent="0.3">
      <c r="A292" s="281" t="s">
        <v>249</v>
      </c>
      <c r="B292" s="282"/>
      <c r="C292" s="282"/>
      <c r="D292" s="282"/>
      <c r="E292" s="282"/>
      <c r="F292" s="282"/>
      <c r="G292" s="282"/>
      <c r="H292" s="282"/>
      <c r="I292" s="282"/>
      <c r="J292" s="28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row>
    <row r="293" spans="1:42" s="28" customFormat="1" x14ac:dyDescent="0.3">
      <c r="A293" s="256" t="s">
        <v>78</v>
      </c>
      <c r="B293" s="257"/>
      <c r="C293" s="257"/>
      <c r="D293" s="257"/>
      <c r="E293" s="257"/>
      <c r="F293" s="257"/>
      <c r="G293" s="257"/>
      <c r="H293" s="257"/>
      <c r="I293" s="257"/>
      <c r="J293" s="258"/>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row>
    <row r="294" spans="1:42" s="42" customFormat="1" x14ac:dyDescent="0.25">
      <c r="A294" s="287" t="s">
        <v>162</v>
      </c>
      <c r="B294" s="288"/>
      <c r="C294" s="288"/>
      <c r="D294" s="288"/>
      <c r="E294" s="288"/>
      <c r="F294" s="288"/>
      <c r="G294" s="288"/>
      <c r="H294" s="288"/>
      <c r="I294" s="288"/>
      <c r="J294" s="289"/>
      <c r="K294" s="229"/>
      <c r="L294" s="229"/>
      <c r="M294" s="229"/>
      <c r="N294" s="229"/>
      <c r="O294" s="229"/>
      <c r="P294" s="229"/>
      <c r="Q294" s="229"/>
      <c r="R294" s="229"/>
      <c r="S294" s="229"/>
      <c r="T294" s="229"/>
      <c r="U294" s="229"/>
      <c r="V294" s="229"/>
      <c r="W294" s="229"/>
      <c r="X294" s="229"/>
      <c r="Y294" s="229"/>
      <c r="Z294" s="229"/>
      <c r="AA294" s="229"/>
      <c r="AB294" s="229"/>
      <c r="AC294" s="229"/>
      <c r="AD294" s="229"/>
      <c r="AE294" s="229"/>
      <c r="AF294" s="229"/>
      <c r="AG294" s="229"/>
      <c r="AH294" s="229"/>
      <c r="AI294" s="229"/>
      <c r="AJ294" s="229"/>
      <c r="AK294" s="229"/>
      <c r="AL294" s="229"/>
      <c r="AM294" s="229"/>
      <c r="AN294" s="229"/>
      <c r="AO294" s="229"/>
      <c r="AP294" s="229"/>
    </row>
    <row r="295" spans="1:42" s="8" customFormat="1" x14ac:dyDescent="0.25">
      <c r="A295" s="250" t="s">
        <v>276</v>
      </c>
      <c r="B295" s="251"/>
      <c r="C295" s="251"/>
      <c r="D295" s="251"/>
      <c r="E295" s="251"/>
      <c r="F295" s="251"/>
      <c r="G295" s="251"/>
      <c r="H295" s="251"/>
      <c r="I295" s="251"/>
      <c r="J295" s="252"/>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row>
    <row r="296" spans="1:42" s="8" customFormat="1" x14ac:dyDescent="0.25">
      <c r="A296" s="305" t="s">
        <v>263</v>
      </c>
      <c r="B296" s="306"/>
      <c r="C296" s="306"/>
      <c r="D296" s="306"/>
      <c r="E296" s="306"/>
      <c r="F296" s="306"/>
      <c r="G296" s="306"/>
      <c r="H296" s="306"/>
      <c r="I296" s="306"/>
      <c r="J296" s="307"/>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row>
    <row r="297" spans="1:42" ht="86.25" customHeight="1" x14ac:dyDescent="0.25">
      <c r="A297" s="168" t="s">
        <v>79</v>
      </c>
      <c r="B297" s="198">
        <f>SUM(B298:B301)</f>
        <v>3759.7</v>
      </c>
      <c r="C297" s="198">
        <f>SUM(C298:C301)</f>
        <v>3385.2</v>
      </c>
      <c r="D297" s="198">
        <f>C297/B297*100</f>
        <v>90.039098864271082</v>
      </c>
      <c r="E297" s="198">
        <f>SUM(E298:E301)</f>
        <v>3374.3999999999996</v>
      </c>
      <c r="F297" s="198">
        <f>E297/B297*100</f>
        <v>89.751841902279423</v>
      </c>
      <c r="G297" s="198">
        <f>SUM(G298:G301)</f>
        <v>3374.3999999999996</v>
      </c>
      <c r="H297" s="198">
        <f>G297/B297*100</f>
        <v>89.751841902279423</v>
      </c>
      <c r="I297" s="198">
        <f t="shared" ref="I297:I306" si="14">B297-G297</f>
        <v>385.30000000000018</v>
      </c>
      <c r="J297" s="247" t="s">
        <v>400</v>
      </c>
    </row>
    <row r="298" spans="1:42" ht="19.5" x14ac:dyDescent="0.25">
      <c r="A298" s="58" t="s">
        <v>0</v>
      </c>
      <c r="B298" s="198">
        <v>0</v>
      </c>
      <c r="C298" s="198">
        <v>0</v>
      </c>
      <c r="D298" s="198">
        <v>0</v>
      </c>
      <c r="E298" s="198">
        <v>0</v>
      </c>
      <c r="F298" s="198">
        <v>0</v>
      </c>
      <c r="G298" s="198">
        <v>0</v>
      </c>
      <c r="H298" s="198">
        <v>0</v>
      </c>
      <c r="I298" s="198">
        <f t="shared" si="14"/>
        <v>0</v>
      </c>
      <c r="J298" s="248"/>
    </row>
    <row r="299" spans="1:42" ht="19.5" x14ac:dyDescent="0.25">
      <c r="A299" s="58" t="s">
        <v>1</v>
      </c>
      <c r="B299" s="198">
        <v>2759.7</v>
      </c>
      <c r="C299" s="198">
        <v>2447.6</v>
      </c>
      <c r="D299" s="198">
        <f>C299/B299*100</f>
        <v>88.690799724607743</v>
      </c>
      <c r="E299" s="198">
        <v>2447.6</v>
      </c>
      <c r="F299" s="198">
        <f>E299/B299*100</f>
        <v>88.690799724607743</v>
      </c>
      <c r="G299" s="198">
        <v>2447.6</v>
      </c>
      <c r="H299" s="198">
        <f>G299/B299*100</f>
        <v>88.690799724607743</v>
      </c>
      <c r="I299" s="198">
        <f t="shared" si="14"/>
        <v>312.09999999999991</v>
      </c>
      <c r="J299" s="248"/>
    </row>
    <row r="300" spans="1:42" x14ac:dyDescent="0.25">
      <c r="A300" s="60" t="s">
        <v>2</v>
      </c>
      <c r="B300" s="199">
        <v>1000</v>
      </c>
      <c r="C300" s="199">
        <v>937.6</v>
      </c>
      <c r="D300" s="199">
        <f>C300/B300*100</f>
        <v>93.76</v>
      </c>
      <c r="E300" s="199">
        <v>926.8</v>
      </c>
      <c r="F300" s="199">
        <f>E300/B300*100</f>
        <v>92.679999999999993</v>
      </c>
      <c r="G300" s="199">
        <v>926.8</v>
      </c>
      <c r="H300" s="199">
        <f>G300/B300*100</f>
        <v>92.679999999999993</v>
      </c>
      <c r="I300" s="199">
        <f t="shared" si="14"/>
        <v>73.200000000000045</v>
      </c>
      <c r="J300" s="248"/>
    </row>
    <row r="301" spans="1:42" x14ac:dyDescent="0.25">
      <c r="A301" s="60" t="s">
        <v>3</v>
      </c>
      <c r="B301" s="199">
        <v>0</v>
      </c>
      <c r="C301" s="199">
        <v>0</v>
      </c>
      <c r="D301" s="199">
        <v>0</v>
      </c>
      <c r="E301" s="199">
        <v>0</v>
      </c>
      <c r="F301" s="199">
        <v>0</v>
      </c>
      <c r="G301" s="199">
        <v>0</v>
      </c>
      <c r="H301" s="199">
        <v>0</v>
      </c>
      <c r="I301" s="199">
        <f t="shared" si="14"/>
        <v>0</v>
      </c>
      <c r="J301" s="249"/>
    </row>
    <row r="302" spans="1:42" ht="42.75" customHeight="1" x14ac:dyDescent="0.25">
      <c r="A302" s="168" t="s">
        <v>414</v>
      </c>
      <c r="B302" s="198">
        <f>SUM(B303:B306)</f>
        <v>25252.5</v>
      </c>
      <c r="C302" s="198">
        <f>SUM(C303:C306)</f>
        <v>25000</v>
      </c>
      <c r="D302" s="198">
        <f>C302/B302*100</f>
        <v>99.000099000098999</v>
      </c>
      <c r="E302" s="198">
        <f>SUM(E303:E306)</f>
        <v>25000</v>
      </c>
      <c r="F302" s="198">
        <f>E302/B302*100</f>
        <v>99.000099000098999</v>
      </c>
      <c r="G302" s="198">
        <f>SUM(G303:G306)</f>
        <v>25000</v>
      </c>
      <c r="H302" s="198">
        <f>G302/B302*100</f>
        <v>99.000099000098999</v>
      </c>
      <c r="I302" s="198">
        <f t="shared" si="14"/>
        <v>252.5</v>
      </c>
      <c r="J302" s="247" t="s">
        <v>411</v>
      </c>
    </row>
    <row r="303" spans="1:42" ht="19.5" x14ac:dyDescent="0.25">
      <c r="A303" s="58" t="s">
        <v>0</v>
      </c>
      <c r="B303" s="198">
        <v>0</v>
      </c>
      <c r="C303" s="198">
        <v>0</v>
      </c>
      <c r="D303" s="198">
        <v>0</v>
      </c>
      <c r="E303" s="198">
        <v>0</v>
      </c>
      <c r="F303" s="198">
        <v>0</v>
      </c>
      <c r="G303" s="198">
        <v>0</v>
      </c>
      <c r="H303" s="198">
        <v>0</v>
      </c>
      <c r="I303" s="198">
        <f t="shared" si="14"/>
        <v>0</v>
      </c>
      <c r="J303" s="260"/>
    </row>
    <row r="304" spans="1:42" ht="19.5" x14ac:dyDescent="0.25">
      <c r="A304" s="58" t="s">
        <v>1</v>
      </c>
      <c r="B304" s="198">
        <v>25000</v>
      </c>
      <c r="C304" s="198">
        <v>24750</v>
      </c>
      <c r="D304" s="198">
        <f>C304/B304*100</f>
        <v>99</v>
      </c>
      <c r="E304" s="198">
        <v>24750</v>
      </c>
      <c r="F304" s="198">
        <f>E304/B304*100</f>
        <v>99</v>
      </c>
      <c r="G304" s="198">
        <v>24750</v>
      </c>
      <c r="H304" s="198">
        <f>G304/B304*100</f>
        <v>99</v>
      </c>
      <c r="I304" s="198">
        <f t="shared" si="14"/>
        <v>250</v>
      </c>
      <c r="J304" s="260"/>
    </row>
    <row r="305" spans="1:42" x14ac:dyDescent="0.25">
      <c r="A305" s="60" t="s">
        <v>2</v>
      </c>
      <c r="B305" s="199">
        <v>252.5</v>
      </c>
      <c r="C305" s="199">
        <v>250</v>
      </c>
      <c r="D305" s="199">
        <f>C305/B305*100</f>
        <v>99.009900990099013</v>
      </c>
      <c r="E305" s="199">
        <v>250</v>
      </c>
      <c r="F305" s="199">
        <f>E305/B305*100</f>
        <v>99.009900990099013</v>
      </c>
      <c r="G305" s="199">
        <v>250</v>
      </c>
      <c r="H305" s="199">
        <f>G305/B305*100</f>
        <v>99.009900990099013</v>
      </c>
      <c r="I305" s="199">
        <f t="shared" si="14"/>
        <v>2.5</v>
      </c>
      <c r="J305" s="260"/>
    </row>
    <row r="306" spans="1:42" x14ac:dyDescent="0.25">
      <c r="A306" s="60" t="s">
        <v>3</v>
      </c>
      <c r="B306" s="199">
        <v>0</v>
      </c>
      <c r="C306" s="199">
        <v>0</v>
      </c>
      <c r="D306" s="199">
        <v>0</v>
      </c>
      <c r="E306" s="199">
        <v>0</v>
      </c>
      <c r="F306" s="199">
        <v>0</v>
      </c>
      <c r="G306" s="199">
        <v>0</v>
      </c>
      <c r="H306" s="199">
        <v>0</v>
      </c>
      <c r="I306" s="199">
        <f t="shared" si="14"/>
        <v>0</v>
      </c>
      <c r="J306" s="261"/>
    </row>
    <row r="307" spans="1:42" s="29" customFormat="1" x14ac:dyDescent="0.25">
      <c r="A307" s="302" t="s">
        <v>251</v>
      </c>
      <c r="B307" s="303"/>
      <c r="C307" s="303"/>
      <c r="D307" s="303"/>
      <c r="E307" s="303"/>
      <c r="F307" s="303"/>
      <c r="G307" s="303"/>
      <c r="H307" s="303"/>
      <c r="I307" s="303"/>
      <c r="J307" s="304"/>
      <c r="K307" s="234"/>
      <c r="L307" s="234"/>
      <c r="M307" s="234"/>
      <c r="N307" s="234"/>
      <c r="O307" s="234"/>
      <c r="P307" s="234"/>
      <c r="Q307" s="234"/>
      <c r="R307" s="234"/>
      <c r="S307" s="234"/>
      <c r="T307" s="234"/>
      <c r="U307" s="234"/>
      <c r="V307" s="234"/>
      <c r="W307" s="234"/>
      <c r="X307" s="234"/>
      <c r="Y307" s="234"/>
      <c r="Z307" s="234"/>
      <c r="AA307" s="234"/>
      <c r="AB307" s="234"/>
      <c r="AC307" s="234"/>
      <c r="AD307" s="234"/>
      <c r="AE307" s="234"/>
      <c r="AF307" s="234"/>
      <c r="AG307" s="234"/>
      <c r="AH307" s="234"/>
      <c r="AI307" s="234"/>
      <c r="AJ307" s="234"/>
      <c r="AK307" s="234"/>
      <c r="AL307" s="234"/>
      <c r="AM307" s="234"/>
      <c r="AN307" s="234"/>
      <c r="AO307" s="234"/>
      <c r="AP307" s="234"/>
    </row>
    <row r="308" spans="1:42" x14ac:dyDescent="0.25">
      <c r="A308" s="275" t="s">
        <v>110</v>
      </c>
      <c r="B308" s="276"/>
      <c r="C308" s="276"/>
      <c r="D308" s="276"/>
      <c r="E308" s="276"/>
      <c r="F308" s="276"/>
      <c r="G308" s="276"/>
      <c r="H308" s="276"/>
      <c r="I308" s="276"/>
      <c r="J308" s="277"/>
    </row>
    <row r="309" spans="1:42" x14ac:dyDescent="0.25">
      <c r="A309" s="287" t="s">
        <v>160</v>
      </c>
      <c r="B309" s="288"/>
      <c r="C309" s="288"/>
      <c r="D309" s="288"/>
      <c r="E309" s="288"/>
      <c r="F309" s="288"/>
      <c r="G309" s="288"/>
      <c r="H309" s="288"/>
      <c r="I309" s="288"/>
      <c r="J309" s="289"/>
    </row>
    <row r="310" spans="1:42" x14ac:dyDescent="0.25">
      <c r="A310" s="250" t="s">
        <v>274</v>
      </c>
      <c r="B310" s="251"/>
      <c r="C310" s="251"/>
      <c r="D310" s="251"/>
      <c r="E310" s="251"/>
      <c r="F310" s="251"/>
      <c r="G310" s="251"/>
      <c r="H310" s="251"/>
      <c r="I310" s="251"/>
      <c r="J310" s="252"/>
    </row>
    <row r="311" spans="1:42" x14ac:dyDescent="0.25">
      <c r="A311" s="296" t="s">
        <v>35</v>
      </c>
      <c r="B311" s="297"/>
      <c r="C311" s="297"/>
      <c r="D311" s="297"/>
      <c r="E311" s="297"/>
      <c r="F311" s="297"/>
      <c r="G311" s="297"/>
      <c r="H311" s="297"/>
      <c r="I311" s="297"/>
      <c r="J311" s="298"/>
    </row>
    <row r="312" spans="1:42" ht="301.5" customHeight="1" x14ac:dyDescent="0.25">
      <c r="A312" s="168" t="s">
        <v>402</v>
      </c>
      <c r="B312" s="198">
        <f>SUM(B313:B316)</f>
        <v>1492743.2</v>
      </c>
      <c r="C312" s="198">
        <f>SUM(C313:C316)</f>
        <v>1492743.2</v>
      </c>
      <c r="D312" s="198">
        <f>C312/B312*100</f>
        <v>100</v>
      </c>
      <c r="E312" s="198">
        <f>SUM(E313:E316)</f>
        <v>1492743.2</v>
      </c>
      <c r="F312" s="198">
        <f>E312/B312*100</f>
        <v>100</v>
      </c>
      <c r="G312" s="198">
        <f>SUM(G313:G316)</f>
        <v>1487415</v>
      </c>
      <c r="H312" s="198">
        <f t="shared" ref="H312:H319" si="15">G312/B312*100</f>
        <v>99.643059837753739</v>
      </c>
      <c r="I312" s="198">
        <f>B312-G312</f>
        <v>5328.1999999999534</v>
      </c>
      <c r="J312" s="247" t="s">
        <v>346</v>
      </c>
    </row>
    <row r="313" spans="1:42" ht="19.5" x14ac:dyDescent="0.25">
      <c r="A313" s="66" t="s">
        <v>0</v>
      </c>
      <c r="B313" s="198">
        <v>0</v>
      </c>
      <c r="C313" s="198">
        <v>0</v>
      </c>
      <c r="D313" s="198">
        <v>0</v>
      </c>
      <c r="E313" s="198">
        <v>0</v>
      </c>
      <c r="F313" s="198">
        <v>0</v>
      </c>
      <c r="G313" s="198">
        <v>0</v>
      </c>
      <c r="H313" s="198">
        <v>0</v>
      </c>
      <c r="I313" s="198">
        <f t="shared" ref="I313:I321" si="16">B313-G313</f>
        <v>0</v>
      </c>
      <c r="J313" s="248"/>
    </row>
    <row r="314" spans="1:42" ht="19.5" x14ac:dyDescent="0.25">
      <c r="A314" s="66" t="s">
        <v>1</v>
      </c>
      <c r="B314" s="198">
        <v>1492743.2</v>
      </c>
      <c r="C314" s="198">
        <v>1492743.2</v>
      </c>
      <c r="D314" s="198">
        <f>C314/B314*100</f>
        <v>100</v>
      </c>
      <c r="E314" s="198">
        <v>1492743.2</v>
      </c>
      <c r="F314" s="198">
        <f>E314/B314*100</f>
        <v>100</v>
      </c>
      <c r="G314" s="198">
        <v>1487415</v>
      </c>
      <c r="H314" s="198">
        <f t="shared" si="15"/>
        <v>99.643059837753739</v>
      </c>
      <c r="I314" s="198">
        <f t="shared" si="16"/>
        <v>5328.1999999999534</v>
      </c>
      <c r="J314" s="248"/>
    </row>
    <row r="315" spans="1:42" x14ac:dyDescent="0.25">
      <c r="A315" s="67" t="s">
        <v>2</v>
      </c>
      <c r="B315" s="199">
        <v>0</v>
      </c>
      <c r="C315" s="199">
        <v>0</v>
      </c>
      <c r="D315" s="199">
        <v>0</v>
      </c>
      <c r="E315" s="199">
        <v>0</v>
      </c>
      <c r="F315" s="199">
        <v>0</v>
      </c>
      <c r="G315" s="199">
        <v>0</v>
      </c>
      <c r="H315" s="199">
        <v>0</v>
      </c>
      <c r="I315" s="199">
        <f t="shared" si="16"/>
        <v>0</v>
      </c>
      <c r="J315" s="248"/>
    </row>
    <row r="316" spans="1:42" x14ac:dyDescent="0.25">
      <c r="A316" s="67" t="s">
        <v>3</v>
      </c>
      <c r="B316" s="199">
        <v>0</v>
      </c>
      <c r="C316" s="199">
        <v>0</v>
      </c>
      <c r="D316" s="199">
        <v>0</v>
      </c>
      <c r="E316" s="199">
        <v>0</v>
      </c>
      <c r="F316" s="199">
        <v>0</v>
      </c>
      <c r="G316" s="199">
        <v>0</v>
      </c>
      <c r="H316" s="199">
        <v>0</v>
      </c>
      <c r="I316" s="199">
        <f t="shared" si="16"/>
        <v>0</v>
      </c>
      <c r="J316" s="249"/>
    </row>
    <row r="317" spans="1:42" ht="122.25" customHeight="1" x14ac:dyDescent="0.25">
      <c r="A317" s="168" t="s">
        <v>81</v>
      </c>
      <c r="B317" s="198">
        <f>SUM(B318:B321)</f>
        <v>92717.3</v>
      </c>
      <c r="C317" s="198">
        <f>SUM(C318:C321)</f>
        <v>92692.1</v>
      </c>
      <c r="D317" s="198">
        <f>C317/B317*100</f>
        <v>99.972820606294619</v>
      </c>
      <c r="E317" s="198">
        <f>SUM(E318:E321)</f>
        <v>92692.1</v>
      </c>
      <c r="F317" s="198">
        <f>E317/B317*100</f>
        <v>99.972820606294619</v>
      </c>
      <c r="G317" s="198">
        <f>SUM(G318:G321)</f>
        <v>86115.6</v>
      </c>
      <c r="H317" s="198">
        <f t="shared" si="15"/>
        <v>92.879753832348442</v>
      </c>
      <c r="I317" s="198">
        <f t="shared" si="16"/>
        <v>6601.6999999999971</v>
      </c>
      <c r="J317" s="247" t="s">
        <v>345</v>
      </c>
    </row>
    <row r="318" spans="1:42" ht="19.5" x14ac:dyDescent="0.25">
      <c r="A318" s="66" t="s">
        <v>0</v>
      </c>
      <c r="B318" s="198">
        <v>0</v>
      </c>
      <c r="C318" s="198">
        <v>0</v>
      </c>
      <c r="D318" s="198">
        <v>0</v>
      </c>
      <c r="E318" s="198">
        <v>0</v>
      </c>
      <c r="F318" s="198">
        <v>0</v>
      </c>
      <c r="G318" s="198">
        <v>0</v>
      </c>
      <c r="H318" s="198">
        <v>0</v>
      </c>
      <c r="I318" s="198">
        <f t="shared" si="16"/>
        <v>0</v>
      </c>
      <c r="J318" s="248"/>
    </row>
    <row r="319" spans="1:42" ht="19.5" x14ac:dyDescent="0.25">
      <c r="A319" s="66" t="s">
        <v>1</v>
      </c>
      <c r="B319" s="198">
        <v>92717.3</v>
      </c>
      <c r="C319" s="198">
        <v>92692.1</v>
      </c>
      <c r="D319" s="198">
        <f>C319/B319*100</f>
        <v>99.972820606294619</v>
      </c>
      <c r="E319" s="198">
        <v>92692.1</v>
      </c>
      <c r="F319" s="198">
        <f>E319/B319*100</f>
        <v>99.972820606294619</v>
      </c>
      <c r="G319" s="198">
        <v>86115.6</v>
      </c>
      <c r="H319" s="198">
        <f t="shared" si="15"/>
        <v>92.879753832348442</v>
      </c>
      <c r="I319" s="198">
        <f>B319-G319</f>
        <v>6601.6999999999971</v>
      </c>
      <c r="J319" s="248"/>
    </row>
    <row r="320" spans="1:42" x14ac:dyDescent="0.25">
      <c r="A320" s="67" t="s">
        <v>2</v>
      </c>
      <c r="B320" s="199">
        <v>0</v>
      </c>
      <c r="C320" s="199">
        <v>0</v>
      </c>
      <c r="D320" s="199">
        <v>0</v>
      </c>
      <c r="E320" s="199">
        <v>0</v>
      </c>
      <c r="F320" s="199">
        <v>0</v>
      </c>
      <c r="G320" s="199">
        <v>0</v>
      </c>
      <c r="H320" s="199">
        <v>0</v>
      </c>
      <c r="I320" s="199">
        <f t="shared" si="16"/>
        <v>0</v>
      </c>
      <c r="J320" s="248"/>
    </row>
    <row r="321" spans="1:42" x14ac:dyDescent="0.25">
      <c r="A321" s="67" t="s">
        <v>3</v>
      </c>
      <c r="B321" s="199">
        <v>0</v>
      </c>
      <c r="C321" s="199">
        <v>0</v>
      </c>
      <c r="D321" s="199">
        <v>0</v>
      </c>
      <c r="E321" s="199">
        <v>0</v>
      </c>
      <c r="F321" s="199">
        <v>0</v>
      </c>
      <c r="G321" s="199">
        <v>0</v>
      </c>
      <c r="H321" s="199">
        <v>0</v>
      </c>
      <c r="I321" s="199">
        <f t="shared" si="16"/>
        <v>0</v>
      </c>
      <c r="J321" s="249"/>
    </row>
    <row r="322" spans="1:42" ht="87" customHeight="1" x14ac:dyDescent="0.25">
      <c r="A322" s="168" t="s">
        <v>191</v>
      </c>
      <c r="B322" s="198">
        <f>SUM(B323:B326)</f>
        <v>66714.5</v>
      </c>
      <c r="C322" s="198">
        <f>SUM(C323:C326)</f>
        <v>66714.5</v>
      </c>
      <c r="D322" s="198">
        <f>C322/B322*100</f>
        <v>100</v>
      </c>
      <c r="E322" s="198">
        <f>SUM(E323:E326)</f>
        <v>66714.5</v>
      </c>
      <c r="F322" s="198">
        <f>E322/B322*100</f>
        <v>100</v>
      </c>
      <c r="G322" s="198">
        <f>SUM(G323:G326)</f>
        <v>66714.5</v>
      </c>
      <c r="H322" s="198">
        <f>G322/B322*100</f>
        <v>100</v>
      </c>
      <c r="I322" s="198">
        <f t="shared" ref="I322:I341" si="17">B322-G322</f>
        <v>0</v>
      </c>
      <c r="J322" s="247" t="s">
        <v>407</v>
      </c>
    </row>
    <row r="323" spans="1:42" ht="19.5" x14ac:dyDescent="0.25">
      <c r="A323" s="58" t="s">
        <v>0</v>
      </c>
      <c r="B323" s="198">
        <v>0</v>
      </c>
      <c r="C323" s="198">
        <v>0</v>
      </c>
      <c r="D323" s="198">
        <v>0</v>
      </c>
      <c r="E323" s="198">
        <v>0</v>
      </c>
      <c r="F323" s="198">
        <v>0</v>
      </c>
      <c r="G323" s="198">
        <v>0</v>
      </c>
      <c r="H323" s="198">
        <v>0</v>
      </c>
      <c r="I323" s="198">
        <f t="shared" si="17"/>
        <v>0</v>
      </c>
      <c r="J323" s="248"/>
    </row>
    <row r="324" spans="1:42" ht="19.5" x14ac:dyDescent="0.25">
      <c r="A324" s="58" t="s">
        <v>1</v>
      </c>
      <c r="B324" s="198">
        <v>62711.6</v>
      </c>
      <c r="C324" s="198">
        <v>62711.6</v>
      </c>
      <c r="D324" s="198">
        <f>C324/B324*100</f>
        <v>100</v>
      </c>
      <c r="E324" s="198">
        <v>62711.6</v>
      </c>
      <c r="F324" s="198">
        <f>E324/B324*100</f>
        <v>100</v>
      </c>
      <c r="G324" s="198">
        <v>62711.6</v>
      </c>
      <c r="H324" s="198">
        <f>G324/B324*100</f>
        <v>100</v>
      </c>
      <c r="I324" s="198">
        <f t="shared" si="17"/>
        <v>0</v>
      </c>
      <c r="J324" s="248"/>
    </row>
    <row r="325" spans="1:42" x14ac:dyDescent="0.25">
      <c r="A325" s="60" t="s">
        <v>2</v>
      </c>
      <c r="B325" s="199">
        <v>4002.9</v>
      </c>
      <c r="C325" s="199">
        <v>4002.9</v>
      </c>
      <c r="D325" s="199">
        <f>C325/B325*100</f>
        <v>100</v>
      </c>
      <c r="E325" s="199">
        <v>4002.9</v>
      </c>
      <c r="F325" s="199">
        <f>E325/B325*100</f>
        <v>100</v>
      </c>
      <c r="G325" s="199">
        <v>4002.9</v>
      </c>
      <c r="H325" s="199">
        <f>G325/B325*100</f>
        <v>100</v>
      </c>
      <c r="I325" s="199">
        <f t="shared" si="17"/>
        <v>0</v>
      </c>
      <c r="J325" s="248"/>
    </row>
    <row r="326" spans="1:42" x14ac:dyDescent="0.25">
      <c r="A326" s="60" t="s">
        <v>3</v>
      </c>
      <c r="B326" s="199">
        <v>0</v>
      </c>
      <c r="C326" s="199">
        <v>0</v>
      </c>
      <c r="D326" s="199">
        <v>0</v>
      </c>
      <c r="E326" s="199">
        <v>0</v>
      </c>
      <c r="F326" s="199">
        <v>0</v>
      </c>
      <c r="G326" s="199">
        <v>0</v>
      </c>
      <c r="H326" s="199">
        <v>0</v>
      </c>
      <c r="I326" s="199">
        <f t="shared" si="17"/>
        <v>0</v>
      </c>
      <c r="J326" s="249"/>
    </row>
    <row r="327" spans="1:42" ht="122.25" customHeight="1" x14ac:dyDescent="0.25">
      <c r="A327" s="168" t="s">
        <v>82</v>
      </c>
      <c r="B327" s="198">
        <f>SUM(B328:B331)</f>
        <v>63804.5</v>
      </c>
      <c r="C327" s="198">
        <f>SUM(C328:C331)</f>
        <v>63693.1</v>
      </c>
      <c r="D327" s="198">
        <f>C327/B327*100</f>
        <v>99.825404164283086</v>
      </c>
      <c r="E327" s="198">
        <f>SUM(E328:E331)</f>
        <v>63693.1</v>
      </c>
      <c r="F327" s="198">
        <f>E327/B327*100</f>
        <v>99.825404164283086</v>
      </c>
      <c r="G327" s="198">
        <f>SUM(G328:G331)</f>
        <v>63481.599999999999</v>
      </c>
      <c r="H327" s="198">
        <f>G327/B327*100</f>
        <v>99.493922842432738</v>
      </c>
      <c r="I327" s="198">
        <f t="shared" si="17"/>
        <v>322.90000000000146</v>
      </c>
      <c r="J327" s="247" t="s">
        <v>358</v>
      </c>
    </row>
    <row r="328" spans="1:42" ht="19.5" x14ac:dyDescent="0.25">
      <c r="A328" s="58" t="s">
        <v>0</v>
      </c>
      <c r="B328" s="198">
        <v>0</v>
      </c>
      <c r="C328" s="198">
        <v>0</v>
      </c>
      <c r="D328" s="198">
        <v>0</v>
      </c>
      <c r="E328" s="198">
        <v>0</v>
      </c>
      <c r="F328" s="198">
        <v>0</v>
      </c>
      <c r="G328" s="198">
        <v>0</v>
      </c>
      <c r="H328" s="198">
        <v>0</v>
      </c>
      <c r="I328" s="198">
        <f t="shared" si="17"/>
        <v>0</v>
      </c>
      <c r="J328" s="260"/>
    </row>
    <row r="329" spans="1:42" ht="19.5" x14ac:dyDescent="0.25">
      <c r="A329" s="58" t="s">
        <v>1</v>
      </c>
      <c r="B329" s="198">
        <v>59871.5</v>
      </c>
      <c r="C329" s="198">
        <v>59871.5</v>
      </c>
      <c r="D329" s="198">
        <f>C329/B329*100</f>
        <v>100</v>
      </c>
      <c r="E329" s="198">
        <v>59871.5</v>
      </c>
      <c r="F329" s="198">
        <f>E329/B329*100</f>
        <v>100</v>
      </c>
      <c r="G329" s="198">
        <v>59672.7</v>
      </c>
      <c r="H329" s="198">
        <f>G329/B329*100</f>
        <v>99.667955538110789</v>
      </c>
      <c r="I329" s="198">
        <f t="shared" si="17"/>
        <v>198.80000000000291</v>
      </c>
      <c r="J329" s="260"/>
    </row>
    <row r="330" spans="1:42" x14ac:dyDescent="0.25">
      <c r="A330" s="60" t="s">
        <v>2</v>
      </c>
      <c r="B330" s="199">
        <v>3933</v>
      </c>
      <c r="C330" s="199">
        <v>3821.6</v>
      </c>
      <c r="D330" s="199">
        <f>C330/B330*100</f>
        <v>97.167556572590897</v>
      </c>
      <c r="E330" s="199">
        <v>3821.6</v>
      </c>
      <c r="F330" s="199">
        <f>E330/B330*100</f>
        <v>97.167556572590897</v>
      </c>
      <c r="G330" s="199">
        <v>3808.9</v>
      </c>
      <c r="H330" s="199">
        <f>G330/B330*100</f>
        <v>96.844647851512846</v>
      </c>
      <c r="I330" s="199">
        <f t="shared" si="17"/>
        <v>124.09999999999991</v>
      </c>
      <c r="J330" s="260"/>
    </row>
    <row r="331" spans="1:42" x14ac:dyDescent="0.25">
      <c r="A331" s="60" t="s">
        <v>3</v>
      </c>
      <c r="B331" s="199">
        <v>0</v>
      </c>
      <c r="C331" s="199">
        <v>0</v>
      </c>
      <c r="D331" s="199">
        <v>0</v>
      </c>
      <c r="E331" s="199">
        <v>0</v>
      </c>
      <c r="F331" s="199">
        <v>0</v>
      </c>
      <c r="G331" s="199">
        <v>0</v>
      </c>
      <c r="H331" s="199">
        <v>0</v>
      </c>
      <c r="I331" s="199">
        <f t="shared" si="17"/>
        <v>0</v>
      </c>
      <c r="J331" s="261"/>
    </row>
    <row r="332" spans="1:42" s="8" customFormat="1" ht="96" customHeight="1" x14ac:dyDescent="0.25">
      <c r="A332" s="168" t="s">
        <v>143</v>
      </c>
      <c r="B332" s="198">
        <f>SUM(B333:B336)</f>
        <v>12829</v>
      </c>
      <c r="C332" s="198">
        <f>SUM(C333:C336)</f>
        <v>11615.2</v>
      </c>
      <c r="D332" s="198">
        <f>C332/B332*100</f>
        <v>90.538623431288485</v>
      </c>
      <c r="E332" s="198">
        <f>SUM(E333:E336)</f>
        <v>11615.2</v>
      </c>
      <c r="F332" s="198">
        <f>E332/B332*100</f>
        <v>90.538623431288485</v>
      </c>
      <c r="G332" s="198">
        <f>SUM(G333:G336)</f>
        <v>11615.2</v>
      </c>
      <c r="H332" s="198">
        <f>G332/B332*100</f>
        <v>90.538623431288485</v>
      </c>
      <c r="I332" s="198">
        <f t="shared" si="17"/>
        <v>1213.7999999999993</v>
      </c>
      <c r="J332" s="247" t="s">
        <v>348</v>
      </c>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row>
    <row r="333" spans="1:42" s="8" customFormat="1" ht="19.5" x14ac:dyDescent="0.25">
      <c r="A333" s="58" t="s">
        <v>0</v>
      </c>
      <c r="B333" s="198">
        <v>0</v>
      </c>
      <c r="C333" s="198">
        <v>0</v>
      </c>
      <c r="D333" s="198">
        <v>0</v>
      </c>
      <c r="E333" s="198">
        <v>0</v>
      </c>
      <c r="F333" s="198">
        <v>0</v>
      </c>
      <c r="G333" s="198">
        <v>0</v>
      </c>
      <c r="H333" s="198">
        <v>0</v>
      </c>
      <c r="I333" s="198">
        <f t="shared" si="17"/>
        <v>0</v>
      </c>
      <c r="J333" s="248"/>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row>
    <row r="334" spans="1:42" s="8" customFormat="1" ht="19.5" x14ac:dyDescent="0.25">
      <c r="A334" s="58" t="s">
        <v>1</v>
      </c>
      <c r="B334" s="198">
        <v>12829</v>
      </c>
      <c r="C334" s="198">
        <v>11615.2</v>
      </c>
      <c r="D334" s="198">
        <f>C334/B334*100</f>
        <v>90.538623431288485</v>
      </c>
      <c r="E334" s="198">
        <v>11615.2</v>
      </c>
      <c r="F334" s="198">
        <f>E334/B334*100</f>
        <v>90.538623431288485</v>
      </c>
      <c r="G334" s="198">
        <v>11615.2</v>
      </c>
      <c r="H334" s="198">
        <f>G334/B334*100</f>
        <v>90.538623431288485</v>
      </c>
      <c r="I334" s="198">
        <f t="shared" si="17"/>
        <v>1213.7999999999993</v>
      </c>
      <c r="J334" s="248"/>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row>
    <row r="335" spans="1:42" s="8" customFormat="1" x14ac:dyDescent="0.25">
      <c r="A335" s="60" t="s">
        <v>2</v>
      </c>
      <c r="B335" s="199">
        <v>0</v>
      </c>
      <c r="C335" s="199">
        <v>0</v>
      </c>
      <c r="D335" s="199">
        <v>0</v>
      </c>
      <c r="E335" s="199">
        <v>0</v>
      </c>
      <c r="F335" s="199">
        <v>0</v>
      </c>
      <c r="G335" s="199">
        <v>0</v>
      </c>
      <c r="H335" s="199">
        <v>0</v>
      </c>
      <c r="I335" s="199">
        <f t="shared" si="17"/>
        <v>0</v>
      </c>
      <c r="J335" s="248"/>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row>
    <row r="336" spans="1:42" s="8" customFormat="1" x14ac:dyDescent="0.25">
      <c r="A336" s="60" t="s">
        <v>3</v>
      </c>
      <c r="B336" s="199">
        <v>0</v>
      </c>
      <c r="C336" s="199">
        <v>0</v>
      </c>
      <c r="D336" s="199">
        <v>0</v>
      </c>
      <c r="E336" s="199">
        <v>0</v>
      </c>
      <c r="F336" s="199">
        <v>0</v>
      </c>
      <c r="G336" s="199">
        <v>0</v>
      </c>
      <c r="H336" s="199">
        <v>0</v>
      </c>
      <c r="I336" s="199">
        <f t="shared" si="17"/>
        <v>0</v>
      </c>
      <c r="J336" s="249"/>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row>
    <row r="337" spans="1:10" ht="192" customHeight="1" x14ac:dyDescent="0.25">
      <c r="A337" s="168" t="s">
        <v>357</v>
      </c>
      <c r="B337" s="180">
        <f>SUM(B338:B341)</f>
        <v>10000</v>
      </c>
      <c r="C337" s="180">
        <f>SUM(C338:C341)</f>
        <v>1710</v>
      </c>
      <c r="D337" s="180">
        <f>C337/B337*100</f>
        <v>17.100000000000001</v>
      </c>
      <c r="E337" s="180">
        <f>E338+E339+E340+E341</f>
        <v>1710</v>
      </c>
      <c r="F337" s="180">
        <f>E337/B337*100</f>
        <v>17.100000000000001</v>
      </c>
      <c r="G337" s="180">
        <f>G338+G339+G340+G341</f>
        <v>1710</v>
      </c>
      <c r="H337" s="180">
        <f>G337/B337*100</f>
        <v>17.100000000000001</v>
      </c>
      <c r="I337" s="180">
        <f t="shared" si="17"/>
        <v>8290</v>
      </c>
      <c r="J337" s="247" t="s">
        <v>356</v>
      </c>
    </row>
    <row r="338" spans="1:10" ht="19.5" x14ac:dyDescent="0.25">
      <c r="A338" s="66" t="s">
        <v>0</v>
      </c>
      <c r="B338" s="180">
        <v>0</v>
      </c>
      <c r="C338" s="180">
        <v>0</v>
      </c>
      <c r="D338" s="180">
        <v>0</v>
      </c>
      <c r="E338" s="180">
        <v>0</v>
      </c>
      <c r="F338" s="180">
        <v>0</v>
      </c>
      <c r="G338" s="180">
        <v>0</v>
      </c>
      <c r="H338" s="180">
        <v>0</v>
      </c>
      <c r="I338" s="180">
        <f t="shared" si="17"/>
        <v>0</v>
      </c>
      <c r="J338" s="248"/>
    </row>
    <row r="339" spans="1:10" ht="19.5" x14ac:dyDescent="0.25">
      <c r="A339" s="66" t="s">
        <v>1</v>
      </c>
      <c r="B339" s="180">
        <v>9400</v>
      </c>
      <c r="C339" s="180">
        <v>1607.4</v>
      </c>
      <c r="D339" s="198">
        <f t="shared" ref="D339:D340" si="18">C339/B339*100</f>
        <v>17.100000000000001</v>
      </c>
      <c r="E339" s="180">
        <v>1607.4</v>
      </c>
      <c r="F339" s="198">
        <f t="shared" ref="F339:F340" si="19">E339/B339*100</f>
        <v>17.100000000000001</v>
      </c>
      <c r="G339" s="180">
        <v>1607.4</v>
      </c>
      <c r="H339" s="180">
        <f>G339/B339*100</f>
        <v>17.100000000000001</v>
      </c>
      <c r="I339" s="180">
        <f t="shared" si="17"/>
        <v>7792.6</v>
      </c>
      <c r="J339" s="248"/>
    </row>
    <row r="340" spans="1:10" x14ac:dyDescent="0.25">
      <c r="A340" s="67" t="s">
        <v>2</v>
      </c>
      <c r="B340" s="185">
        <v>600</v>
      </c>
      <c r="C340" s="185">
        <v>102.6</v>
      </c>
      <c r="D340" s="199">
        <f t="shared" si="18"/>
        <v>17.099999999999998</v>
      </c>
      <c r="E340" s="185">
        <v>102.6</v>
      </c>
      <c r="F340" s="199">
        <f t="shared" si="19"/>
        <v>17.099999999999998</v>
      </c>
      <c r="G340" s="185">
        <v>102.6</v>
      </c>
      <c r="H340" s="185">
        <f>G340/B340*100</f>
        <v>17.099999999999998</v>
      </c>
      <c r="I340" s="185">
        <f t="shared" si="17"/>
        <v>497.4</v>
      </c>
      <c r="J340" s="248"/>
    </row>
    <row r="341" spans="1:10" x14ac:dyDescent="0.25">
      <c r="A341" s="67" t="s">
        <v>3</v>
      </c>
      <c r="B341" s="185">
        <v>0</v>
      </c>
      <c r="C341" s="185">
        <v>0</v>
      </c>
      <c r="D341" s="185">
        <v>0</v>
      </c>
      <c r="E341" s="185">
        <v>0</v>
      </c>
      <c r="F341" s="185">
        <v>0</v>
      </c>
      <c r="G341" s="185">
        <v>0</v>
      </c>
      <c r="H341" s="185">
        <v>0</v>
      </c>
      <c r="I341" s="185">
        <f t="shared" si="17"/>
        <v>0</v>
      </c>
      <c r="J341" s="249"/>
    </row>
    <row r="342" spans="1:10" ht="121.5" customHeight="1" x14ac:dyDescent="0.25">
      <c r="A342" s="168" t="s">
        <v>403</v>
      </c>
      <c r="B342" s="180">
        <f>SUM(B343:B346)</f>
        <v>47172.4</v>
      </c>
      <c r="C342" s="180">
        <f>SUM(C343:C346)</f>
        <v>40914</v>
      </c>
      <c r="D342" s="180">
        <f>C342/B342*100</f>
        <v>86.732920097345058</v>
      </c>
      <c r="E342" s="180">
        <f>E343+E344+E345+E346</f>
        <v>40914</v>
      </c>
      <c r="F342" s="180">
        <f>E342/B342*100</f>
        <v>86.732920097345058</v>
      </c>
      <c r="G342" s="180">
        <f>G343+G344+G345+G346</f>
        <v>38176.1</v>
      </c>
      <c r="H342" s="180">
        <f>G342/B342*100</f>
        <v>80.928890622482626</v>
      </c>
      <c r="I342" s="180">
        <f t="shared" ref="I342:I351" si="20">B342-G342</f>
        <v>8996.3000000000029</v>
      </c>
      <c r="J342" s="247" t="s">
        <v>404</v>
      </c>
    </row>
    <row r="343" spans="1:10" ht="19.5" x14ac:dyDescent="0.25">
      <c r="A343" s="66" t="s">
        <v>0</v>
      </c>
      <c r="B343" s="180">
        <v>0</v>
      </c>
      <c r="C343" s="180">
        <v>0</v>
      </c>
      <c r="D343" s="180">
        <v>0</v>
      </c>
      <c r="E343" s="180">
        <v>0</v>
      </c>
      <c r="F343" s="180">
        <v>0</v>
      </c>
      <c r="G343" s="180">
        <v>0</v>
      </c>
      <c r="H343" s="180">
        <v>0</v>
      </c>
      <c r="I343" s="180">
        <f t="shared" si="20"/>
        <v>0</v>
      </c>
      <c r="J343" s="248"/>
    </row>
    <row r="344" spans="1:10" ht="19.5" x14ac:dyDescent="0.25">
      <c r="A344" s="66" t="s">
        <v>1</v>
      </c>
      <c r="B344" s="180">
        <v>47172.4</v>
      </c>
      <c r="C344" s="180">
        <v>40914</v>
      </c>
      <c r="D344" s="198">
        <f>C344/B344*100</f>
        <v>86.732920097345058</v>
      </c>
      <c r="E344" s="180">
        <v>40914</v>
      </c>
      <c r="F344" s="198">
        <f t="shared" ref="F344" si="21">E344/B344*100</f>
        <v>86.732920097345058</v>
      </c>
      <c r="G344" s="180">
        <v>38176.1</v>
      </c>
      <c r="H344" s="180">
        <f>G344/B344*100</f>
        <v>80.928890622482626</v>
      </c>
      <c r="I344" s="180">
        <f t="shared" si="20"/>
        <v>8996.3000000000029</v>
      </c>
      <c r="J344" s="248"/>
    </row>
    <row r="345" spans="1:10" x14ac:dyDescent="0.25">
      <c r="A345" s="67" t="s">
        <v>2</v>
      </c>
      <c r="B345" s="185">
        <v>0</v>
      </c>
      <c r="C345" s="185">
        <v>0</v>
      </c>
      <c r="D345" s="185">
        <v>0</v>
      </c>
      <c r="E345" s="185">
        <v>0</v>
      </c>
      <c r="F345" s="185">
        <v>0</v>
      </c>
      <c r="G345" s="185">
        <v>0</v>
      </c>
      <c r="H345" s="185">
        <v>0</v>
      </c>
      <c r="I345" s="185">
        <f t="shared" si="20"/>
        <v>0</v>
      </c>
      <c r="J345" s="248"/>
    </row>
    <row r="346" spans="1:10" x14ac:dyDescent="0.25">
      <c r="A346" s="67" t="s">
        <v>3</v>
      </c>
      <c r="B346" s="185">
        <v>0</v>
      </c>
      <c r="C346" s="185">
        <v>0</v>
      </c>
      <c r="D346" s="185">
        <v>0</v>
      </c>
      <c r="E346" s="185">
        <v>0</v>
      </c>
      <c r="F346" s="185">
        <v>0</v>
      </c>
      <c r="G346" s="185">
        <v>0</v>
      </c>
      <c r="H346" s="185">
        <v>0</v>
      </c>
      <c r="I346" s="185">
        <f t="shared" si="20"/>
        <v>0</v>
      </c>
      <c r="J346" s="249"/>
    </row>
    <row r="347" spans="1:10" ht="110.25" customHeight="1" x14ac:dyDescent="0.25">
      <c r="A347" s="168" t="s">
        <v>405</v>
      </c>
      <c r="B347" s="180">
        <f>SUM(B348:B351)</f>
        <v>67636</v>
      </c>
      <c r="C347" s="180">
        <f>SUM(C348:C351)</f>
        <v>63037</v>
      </c>
      <c r="D347" s="180">
        <f>C347/B347*100</f>
        <v>93.200366668637997</v>
      </c>
      <c r="E347" s="180">
        <f>E348+E349+E350+E351</f>
        <v>63037</v>
      </c>
      <c r="F347" s="180">
        <f>E347/B347*100</f>
        <v>93.200366668637997</v>
      </c>
      <c r="G347" s="180">
        <f>G348+G349+G350+G351</f>
        <v>57057.8</v>
      </c>
      <c r="H347" s="180">
        <f>G347/B347*100</f>
        <v>84.360104086581117</v>
      </c>
      <c r="I347" s="180">
        <f t="shared" si="20"/>
        <v>10578.199999999997</v>
      </c>
      <c r="J347" s="247" t="s">
        <v>406</v>
      </c>
    </row>
    <row r="348" spans="1:10" ht="19.5" x14ac:dyDescent="0.25">
      <c r="A348" s="66" t="s">
        <v>0</v>
      </c>
      <c r="B348" s="180">
        <v>0</v>
      </c>
      <c r="C348" s="180">
        <v>0</v>
      </c>
      <c r="D348" s="180">
        <v>0</v>
      </c>
      <c r="E348" s="180">
        <v>0</v>
      </c>
      <c r="F348" s="180">
        <v>0</v>
      </c>
      <c r="G348" s="180">
        <v>0</v>
      </c>
      <c r="H348" s="180">
        <v>0</v>
      </c>
      <c r="I348" s="180">
        <f t="shared" si="20"/>
        <v>0</v>
      </c>
      <c r="J348" s="248"/>
    </row>
    <row r="349" spans="1:10" ht="19.5" x14ac:dyDescent="0.25">
      <c r="A349" s="66" t="s">
        <v>1</v>
      </c>
      <c r="B349" s="180">
        <v>59811.5</v>
      </c>
      <c r="C349" s="180">
        <v>55212.5</v>
      </c>
      <c r="D349" s="198">
        <f t="shared" ref="D349:D350" si="22">C349/B349*100</f>
        <v>92.310843232488736</v>
      </c>
      <c r="E349" s="180">
        <v>55212.5</v>
      </c>
      <c r="F349" s="198">
        <f t="shared" ref="F349:F350" si="23">E349/B349*100</f>
        <v>92.310843232488736</v>
      </c>
      <c r="G349" s="180">
        <v>49233.3</v>
      </c>
      <c r="H349" s="180">
        <f>G349/B349*100</f>
        <v>82.314103475084238</v>
      </c>
      <c r="I349" s="180">
        <f t="shared" si="20"/>
        <v>10578.199999999997</v>
      </c>
      <c r="J349" s="248"/>
    </row>
    <row r="350" spans="1:10" x14ac:dyDescent="0.25">
      <c r="A350" s="67" t="s">
        <v>2</v>
      </c>
      <c r="B350" s="185">
        <v>7824.5</v>
      </c>
      <c r="C350" s="185">
        <v>7824.5</v>
      </c>
      <c r="D350" s="199">
        <f t="shared" si="22"/>
        <v>100</v>
      </c>
      <c r="E350" s="185">
        <v>7824.5</v>
      </c>
      <c r="F350" s="199">
        <f t="shared" si="23"/>
        <v>100</v>
      </c>
      <c r="G350" s="185">
        <v>7824.5</v>
      </c>
      <c r="H350" s="185">
        <f>G350/B350*100</f>
        <v>100</v>
      </c>
      <c r="I350" s="185">
        <f t="shared" si="20"/>
        <v>0</v>
      </c>
      <c r="J350" s="248"/>
    </row>
    <row r="351" spans="1:10" x14ac:dyDescent="0.25">
      <c r="A351" s="67" t="s">
        <v>3</v>
      </c>
      <c r="B351" s="185">
        <v>0</v>
      </c>
      <c r="C351" s="185">
        <v>0</v>
      </c>
      <c r="D351" s="185">
        <v>0</v>
      </c>
      <c r="E351" s="185">
        <v>0</v>
      </c>
      <c r="F351" s="185">
        <v>0</v>
      </c>
      <c r="G351" s="185">
        <v>0</v>
      </c>
      <c r="H351" s="185">
        <v>0</v>
      </c>
      <c r="I351" s="185">
        <f t="shared" si="20"/>
        <v>0</v>
      </c>
      <c r="J351" s="249"/>
    </row>
    <row r="352" spans="1:10" x14ac:dyDescent="0.25">
      <c r="A352" s="275" t="s">
        <v>111</v>
      </c>
      <c r="B352" s="276"/>
      <c r="C352" s="276"/>
      <c r="D352" s="276"/>
      <c r="E352" s="276"/>
      <c r="F352" s="276"/>
      <c r="G352" s="276"/>
      <c r="H352" s="276"/>
      <c r="I352" s="276"/>
      <c r="J352" s="277"/>
    </row>
    <row r="353" spans="1:42" x14ac:dyDescent="0.25">
      <c r="A353" s="241" t="s">
        <v>103</v>
      </c>
      <c r="B353" s="242"/>
      <c r="C353" s="242"/>
      <c r="D353" s="242"/>
      <c r="E353" s="242"/>
      <c r="F353" s="242"/>
      <c r="G353" s="242"/>
      <c r="H353" s="242"/>
      <c r="I353" s="242"/>
      <c r="J353" s="243"/>
    </row>
    <row r="354" spans="1:42" x14ac:dyDescent="0.25">
      <c r="A354" s="296" t="s">
        <v>112</v>
      </c>
      <c r="B354" s="297"/>
      <c r="C354" s="297"/>
      <c r="D354" s="297"/>
      <c r="E354" s="297"/>
      <c r="F354" s="297"/>
      <c r="G354" s="297"/>
      <c r="H354" s="297"/>
      <c r="I354" s="297"/>
      <c r="J354" s="298"/>
    </row>
    <row r="355" spans="1:42" ht="162.75" customHeight="1" x14ac:dyDescent="0.25">
      <c r="A355" s="168" t="s">
        <v>408</v>
      </c>
      <c r="B355" s="198">
        <f>SUM(B356:B359)</f>
        <v>3023.0830000000001</v>
      </c>
      <c r="C355" s="198">
        <f>SUM(C356:C359)</f>
        <v>2763.8</v>
      </c>
      <c r="D355" s="198">
        <f>C355/B355*100</f>
        <v>91.423225892243124</v>
      </c>
      <c r="E355" s="198">
        <f>SUM(E356:E359)</f>
        <v>2763.8</v>
      </c>
      <c r="F355" s="198">
        <f>E355/B355*100</f>
        <v>91.423225892243124</v>
      </c>
      <c r="G355" s="198">
        <f>SUM(G356:G359)</f>
        <v>2763.8</v>
      </c>
      <c r="H355" s="198">
        <f>G355/B355*100</f>
        <v>91.423225892243124</v>
      </c>
      <c r="I355" s="198">
        <f>B355-G355</f>
        <v>259.2829999999999</v>
      </c>
      <c r="J355" s="278" t="s">
        <v>359</v>
      </c>
    </row>
    <row r="356" spans="1:42" ht="19.5" x14ac:dyDescent="0.25">
      <c r="A356" s="66" t="s">
        <v>0</v>
      </c>
      <c r="B356" s="198">
        <v>0</v>
      </c>
      <c r="C356" s="198">
        <v>0</v>
      </c>
      <c r="D356" s="198">
        <v>0</v>
      </c>
      <c r="E356" s="198">
        <v>0</v>
      </c>
      <c r="F356" s="198">
        <v>0</v>
      </c>
      <c r="G356" s="198">
        <v>0</v>
      </c>
      <c r="H356" s="198">
        <v>0</v>
      </c>
      <c r="I356" s="198">
        <f>B356-G356</f>
        <v>0</v>
      </c>
      <c r="J356" s="279"/>
    </row>
    <row r="357" spans="1:42" ht="19.5" x14ac:dyDescent="0.25">
      <c r="A357" s="66" t="s">
        <v>1</v>
      </c>
      <c r="B357" s="198">
        <v>3023.0830000000001</v>
      </c>
      <c r="C357" s="198">
        <v>2763.8</v>
      </c>
      <c r="D357" s="198">
        <f>C357/B357*100</f>
        <v>91.423225892243124</v>
      </c>
      <c r="E357" s="198">
        <v>2763.8</v>
      </c>
      <c r="F357" s="198">
        <f>E357/B357*100</f>
        <v>91.423225892243124</v>
      </c>
      <c r="G357" s="198">
        <v>2763.8</v>
      </c>
      <c r="H357" s="198">
        <f>G357/B357*100</f>
        <v>91.423225892243124</v>
      </c>
      <c r="I357" s="198">
        <f>B357-G357</f>
        <v>259.2829999999999</v>
      </c>
      <c r="J357" s="279"/>
    </row>
    <row r="358" spans="1:42" x14ac:dyDescent="0.25">
      <c r="A358" s="67" t="s">
        <v>2</v>
      </c>
      <c r="B358" s="199">
        <v>0</v>
      </c>
      <c r="C358" s="199">
        <v>0</v>
      </c>
      <c r="D358" s="199">
        <v>0</v>
      </c>
      <c r="E358" s="199">
        <v>0</v>
      </c>
      <c r="F358" s="199">
        <v>0</v>
      </c>
      <c r="G358" s="199">
        <v>0</v>
      </c>
      <c r="H358" s="199">
        <v>0</v>
      </c>
      <c r="I358" s="199">
        <f>B358-G358</f>
        <v>0</v>
      </c>
      <c r="J358" s="279"/>
    </row>
    <row r="359" spans="1:42" x14ac:dyDescent="0.25">
      <c r="A359" s="67" t="s">
        <v>3</v>
      </c>
      <c r="B359" s="199">
        <v>0</v>
      </c>
      <c r="C359" s="199">
        <v>0</v>
      </c>
      <c r="D359" s="199">
        <v>0</v>
      </c>
      <c r="E359" s="199">
        <v>0</v>
      </c>
      <c r="F359" s="199">
        <v>0</v>
      </c>
      <c r="G359" s="199">
        <v>0</v>
      </c>
      <c r="H359" s="199">
        <v>0</v>
      </c>
      <c r="I359" s="199">
        <f>B359-G359</f>
        <v>0</v>
      </c>
      <c r="J359" s="280"/>
    </row>
    <row r="360" spans="1:42" x14ac:dyDescent="0.25">
      <c r="A360" s="287" t="s">
        <v>160</v>
      </c>
      <c r="B360" s="288"/>
      <c r="C360" s="288"/>
      <c r="D360" s="288"/>
      <c r="E360" s="288"/>
      <c r="F360" s="288"/>
      <c r="G360" s="288"/>
      <c r="H360" s="288"/>
      <c r="I360" s="288"/>
      <c r="J360" s="289"/>
    </row>
    <row r="361" spans="1:42" x14ac:dyDescent="0.25">
      <c r="A361" s="250" t="s">
        <v>274</v>
      </c>
      <c r="B361" s="251"/>
      <c r="C361" s="251"/>
      <c r="D361" s="251"/>
      <c r="E361" s="251"/>
      <c r="F361" s="251"/>
      <c r="G361" s="251"/>
      <c r="H361" s="251"/>
      <c r="I361" s="251"/>
      <c r="J361" s="252"/>
    </row>
    <row r="362" spans="1:42" x14ac:dyDescent="0.25">
      <c r="A362" s="296" t="s">
        <v>35</v>
      </c>
      <c r="B362" s="297"/>
      <c r="C362" s="297"/>
      <c r="D362" s="297"/>
      <c r="E362" s="297"/>
      <c r="F362" s="297"/>
      <c r="G362" s="297"/>
      <c r="H362" s="297"/>
      <c r="I362" s="297"/>
      <c r="J362" s="298"/>
    </row>
    <row r="363" spans="1:42" ht="121.5" customHeight="1" x14ac:dyDescent="0.25">
      <c r="A363" s="168" t="s">
        <v>347</v>
      </c>
      <c r="B363" s="198">
        <f>SUM(B364:B367)</f>
        <v>3888.8</v>
      </c>
      <c r="C363" s="198">
        <f>SUM(C364:C367)</f>
        <v>3888.8</v>
      </c>
      <c r="D363" s="198">
        <f>C363/B363*100</f>
        <v>100</v>
      </c>
      <c r="E363" s="198">
        <f>SUM(E364:E367)</f>
        <v>3888.8</v>
      </c>
      <c r="F363" s="198">
        <f>E363/B363*100</f>
        <v>100</v>
      </c>
      <c r="G363" s="198">
        <f>SUM(G364:G367)</f>
        <v>3380.4</v>
      </c>
      <c r="H363" s="198">
        <f>G363/B363*100</f>
        <v>86.926558321333061</v>
      </c>
      <c r="I363" s="198">
        <f>B363-G363</f>
        <v>508.40000000000009</v>
      </c>
      <c r="J363" s="353" t="s">
        <v>399</v>
      </c>
    </row>
    <row r="364" spans="1:42" ht="19.5" x14ac:dyDescent="0.25">
      <c r="A364" s="66" t="s">
        <v>0</v>
      </c>
      <c r="B364" s="198">
        <v>0</v>
      </c>
      <c r="C364" s="198">
        <v>0</v>
      </c>
      <c r="D364" s="198">
        <v>0</v>
      </c>
      <c r="E364" s="198">
        <v>0</v>
      </c>
      <c r="F364" s="198">
        <v>0</v>
      </c>
      <c r="G364" s="198">
        <v>0</v>
      </c>
      <c r="H364" s="198">
        <v>0</v>
      </c>
      <c r="I364" s="198">
        <f>B364-G364</f>
        <v>0</v>
      </c>
      <c r="J364" s="354"/>
    </row>
    <row r="365" spans="1:42" ht="19.5" x14ac:dyDescent="0.25">
      <c r="A365" s="66" t="s">
        <v>1</v>
      </c>
      <c r="B365" s="198">
        <v>3539.9</v>
      </c>
      <c r="C365" s="198">
        <v>3539.9</v>
      </c>
      <c r="D365" s="198">
        <f>C365/B365*100</f>
        <v>100</v>
      </c>
      <c r="E365" s="198">
        <v>3539.9</v>
      </c>
      <c r="F365" s="198">
        <f>E365/B365*100</f>
        <v>100</v>
      </c>
      <c r="G365" s="198">
        <v>3062</v>
      </c>
      <c r="H365" s="198">
        <f>G365/B365*100</f>
        <v>86.49961863329473</v>
      </c>
      <c r="I365" s="198">
        <f>B365-G365</f>
        <v>477.90000000000009</v>
      </c>
      <c r="J365" s="354"/>
    </row>
    <row r="366" spans="1:42" x14ac:dyDescent="0.25">
      <c r="A366" s="67" t="s">
        <v>2</v>
      </c>
      <c r="B366" s="199">
        <v>348.9</v>
      </c>
      <c r="C366" s="199">
        <v>348.9</v>
      </c>
      <c r="D366" s="199">
        <f>C366/B366*100</f>
        <v>100</v>
      </c>
      <c r="E366" s="199">
        <v>348.9</v>
      </c>
      <c r="F366" s="199">
        <f>E366/B366*100</f>
        <v>100</v>
      </c>
      <c r="G366" s="199">
        <v>318.39999999999998</v>
      </c>
      <c r="H366" s="199">
        <f>G366/B366*100</f>
        <v>91.258240183433642</v>
      </c>
      <c r="I366" s="199">
        <f>B366-G366</f>
        <v>30.5</v>
      </c>
      <c r="J366" s="354"/>
    </row>
    <row r="367" spans="1:42" x14ac:dyDescent="0.25">
      <c r="A367" s="67" t="s">
        <v>3</v>
      </c>
      <c r="B367" s="199">
        <v>0</v>
      </c>
      <c r="C367" s="198">
        <v>0</v>
      </c>
      <c r="D367" s="199">
        <v>0</v>
      </c>
      <c r="E367" s="199">
        <v>0</v>
      </c>
      <c r="F367" s="199">
        <v>0</v>
      </c>
      <c r="G367" s="199">
        <v>0</v>
      </c>
      <c r="H367" s="199">
        <v>0</v>
      </c>
      <c r="I367" s="199">
        <f>B367-G367</f>
        <v>0</v>
      </c>
      <c r="J367" s="355"/>
    </row>
    <row r="368" spans="1:42" s="30" customFormat="1" x14ac:dyDescent="0.25">
      <c r="A368" s="281" t="s">
        <v>233</v>
      </c>
      <c r="B368" s="282"/>
      <c r="C368" s="282"/>
      <c r="D368" s="282"/>
      <c r="E368" s="282"/>
      <c r="F368" s="282"/>
      <c r="G368" s="282"/>
      <c r="H368" s="282"/>
      <c r="I368" s="282"/>
      <c r="J368" s="283"/>
      <c r="K368" s="235"/>
      <c r="L368" s="235"/>
      <c r="M368" s="235"/>
      <c r="N368" s="235"/>
      <c r="O368" s="235"/>
      <c r="P368" s="235"/>
      <c r="Q368" s="235"/>
      <c r="R368" s="235"/>
      <c r="S368" s="235"/>
      <c r="T368" s="235"/>
      <c r="U368" s="235"/>
      <c r="V368" s="235"/>
      <c r="W368" s="235"/>
      <c r="X368" s="235"/>
      <c r="Y368" s="235"/>
      <c r="Z368" s="235"/>
      <c r="AA368" s="235"/>
      <c r="AB368" s="235"/>
      <c r="AC368" s="235"/>
      <c r="AD368" s="235"/>
      <c r="AE368" s="235"/>
      <c r="AF368" s="235"/>
      <c r="AG368" s="235"/>
      <c r="AH368" s="235"/>
      <c r="AI368" s="235"/>
      <c r="AJ368" s="235"/>
      <c r="AK368" s="235"/>
      <c r="AL368" s="235"/>
      <c r="AM368" s="235"/>
      <c r="AN368" s="235"/>
      <c r="AO368" s="235"/>
      <c r="AP368" s="235"/>
    </row>
    <row r="369" spans="1:42" s="1" customFormat="1" x14ac:dyDescent="0.25">
      <c r="A369" s="256" t="s">
        <v>86</v>
      </c>
      <c r="B369" s="257"/>
      <c r="C369" s="257"/>
      <c r="D369" s="257"/>
      <c r="E369" s="257"/>
      <c r="F369" s="257"/>
      <c r="G369" s="257"/>
      <c r="H369" s="257"/>
      <c r="I369" s="257"/>
      <c r="J369" s="258"/>
      <c r="K369" s="213"/>
      <c r="L369" s="213"/>
      <c r="M369" s="213"/>
      <c r="N369" s="213"/>
      <c r="O369" s="213"/>
      <c r="P369" s="213"/>
      <c r="Q369" s="213"/>
      <c r="R369" s="213"/>
      <c r="S369" s="213"/>
      <c r="T369" s="213"/>
      <c r="U369" s="213"/>
      <c r="V369" s="213"/>
      <c r="W369" s="213"/>
      <c r="X369" s="213"/>
      <c r="Y369" s="213"/>
      <c r="Z369" s="213"/>
      <c r="AA369" s="213"/>
      <c r="AB369" s="213"/>
      <c r="AC369" s="213"/>
      <c r="AD369" s="213"/>
      <c r="AE369" s="213"/>
      <c r="AF369" s="213"/>
      <c r="AG369" s="213"/>
      <c r="AH369" s="213"/>
      <c r="AI369" s="213"/>
      <c r="AJ369" s="213"/>
      <c r="AK369" s="213"/>
      <c r="AL369" s="213"/>
      <c r="AM369" s="213"/>
      <c r="AN369" s="213"/>
      <c r="AO369" s="213"/>
      <c r="AP369" s="213"/>
    </row>
    <row r="370" spans="1:42" x14ac:dyDescent="0.25">
      <c r="A370" s="287" t="s">
        <v>160</v>
      </c>
      <c r="B370" s="288"/>
      <c r="C370" s="288"/>
      <c r="D370" s="288"/>
      <c r="E370" s="288"/>
      <c r="F370" s="288"/>
      <c r="G370" s="288"/>
      <c r="H370" s="288"/>
      <c r="I370" s="288"/>
      <c r="J370" s="289"/>
    </row>
    <row r="371" spans="1:42" s="8" customFormat="1" x14ac:dyDescent="0.25">
      <c r="A371" s="250" t="s">
        <v>109</v>
      </c>
      <c r="B371" s="251"/>
      <c r="C371" s="251"/>
      <c r="D371" s="251"/>
      <c r="E371" s="251"/>
      <c r="F371" s="251"/>
      <c r="G371" s="251"/>
      <c r="H371" s="251"/>
      <c r="I371" s="251"/>
      <c r="J371" s="252"/>
      <c r="K371" s="50"/>
      <c r="L371" s="50"/>
      <c r="M371" s="50"/>
      <c r="N371" s="50"/>
      <c r="O371" s="50"/>
      <c r="P371" s="50"/>
      <c r="Q371" s="50"/>
      <c r="R371" s="50"/>
      <c r="S371" s="50"/>
      <c r="T371" s="50"/>
      <c r="U371" s="50"/>
      <c r="V371" s="50"/>
      <c r="W371" s="50"/>
      <c r="X371" s="50"/>
      <c r="Y371" s="50"/>
      <c r="Z371" s="50"/>
      <c r="AA371" s="50"/>
      <c r="AB371" s="50"/>
      <c r="AC371" s="50"/>
      <c r="AD371" s="50"/>
      <c r="AE371" s="50"/>
      <c r="AF371" s="50"/>
      <c r="AG371" s="50"/>
      <c r="AH371" s="50"/>
      <c r="AI371" s="50"/>
      <c r="AJ371" s="50"/>
      <c r="AK371" s="50"/>
      <c r="AL371" s="50"/>
      <c r="AM371" s="50"/>
      <c r="AN371" s="50"/>
      <c r="AO371" s="50"/>
      <c r="AP371" s="50"/>
    </row>
    <row r="372" spans="1:42" s="1" customFormat="1" x14ac:dyDescent="0.25">
      <c r="A372" s="244" t="s">
        <v>35</v>
      </c>
      <c r="B372" s="245"/>
      <c r="C372" s="245"/>
      <c r="D372" s="245"/>
      <c r="E372" s="245"/>
      <c r="F372" s="245"/>
      <c r="G372" s="245"/>
      <c r="H372" s="245"/>
      <c r="I372" s="245"/>
      <c r="J372" s="246"/>
      <c r="K372" s="213"/>
      <c r="L372" s="213"/>
      <c r="M372" s="213"/>
      <c r="N372" s="213"/>
      <c r="O372" s="213"/>
      <c r="P372" s="213"/>
      <c r="Q372" s="213"/>
      <c r="R372" s="213"/>
      <c r="S372" s="213"/>
      <c r="T372" s="213"/>
      <c r="U372" s="213"/>
      <c r="V372" s="213"/>
      <c r="W372" s="213"/>
      <c r="X372" s="213"/>
      <c r="Y372" s="213"/>
      <c r="Z372" s="213"/>
      <c r="AA372" s="213"/>
      <c r="AB372" s="213"/>
      <c r="AC372" s="213"/>
      <c r="AD372" s="213"/>
      <c r="AE372" s="213"/>
      <c r="AF372" s="213"/>
      <c r="AG372" s="213"/>
      <c r="AH372" s="213"/>
      <c r="AI372" s="213"/>
      <c r="AJ372" s="213"/>
      <c r="AK372" s="213"/>
      <c r="AL372" s="213"/>
      <c r="AM372" s="213"/>
      <c r="AN372" s="213"/>
      <c r="AO372" s="213"/>
      <c r="AP372" s="213"/>
    </row>
    <row r="373" spans="1:42" ht="125.25" customHeight="1" x14ac:dyDescent="0.25">
      <c r="A373" s="168" t="s">
        <v>409</v>
      </c>
      <c r="B373" s="198">
        <f>SUM(B374:B377)</f>
        <v>4877</v>
      </c>
      <c r="C373" s="198">
        <f>SUM(C374:C377)</f>
        <v>4871</v>
      </c>
      <c r="D373" s="198">
        <f>C373/B373*100</f>
        <v>99.876973549313092</v>
      </c>
      <c r="E373" s="198">
        <f>SUM(E374:E377)</f>
        <v>4871</v>
      </c>
      <c r="F373" s="198">
        <f>E373/B373*100</f>
        <v>99.876973549313092</v>
      </c>
      <c r="G373" s="198">
        <f>SUM(G374:G377)</f>
        <v>4871</v>
      </c>
      <c r="H373" s="198">
        <f>G373/B373*100</f>
        <v>99.876973549313092</v>
      </c>
      <c r="I373" s="198">
        <f t="shared" ref="I373:I392" si="24">B373-G373</f>
        <v>6</v>
      </c>
      <c r="J373" s="247" t="s">
        <v>353</v>
      </c>
    </row>
    <row r="374" spans="1:42" ht="19.5" x14ac:dyDescent="0.25">
      <c r="A374" s="58" t="s">
        <v>0</v>
      </c>
      <c r="B374" s="198">
        <v>0</v>
      </c>
      <c r="C374" s="198">
        <v>0</v>
      </c>
      <c r="D374" s="198">
        <v>0</v>
      </c>
      <c r="E374" s="198">
        <v>0</v>
      </c>
      <c r="F374" s="198">
        <v>0</v>
      </c>
      <c r="G374" s="198">
        <v>0</v>
      </c>
      <c r="H374" s="198">
        <v>0</v>
      </c>
      <c r="I374" s="198">
        <f t="shared" si="24"/>
        <v>0</v>
      </c>
      <c r="J374" s="248"/>
    </row>
    <row r="375" spans="1:42" ht="19.5" x14ac:dyDescent="0.25">
      <c r="A375" s="58" t="s">
        <v>1</v>
      </c>
      <c r="B375" s="198">
        <v>4877</v>
      </c>
      <c r="C375" s="198">
        <v>4871</v>
      </c>
      <c r="D375" s="198">
        <f>C375/B375*100</f>
        <v>99.876973549313092</v>
      </c>
      <c r="E375" s="198">
        <v>4871</v>
      </c>
      <c r="F375" s="198">
        <f>E375/B375*100</f>
        <v>99.876973549313092</v>
      </c>
      <c r="G375" s="198">
        <v>4871</v>
      </c>
      <c r="H375" s="198">
        <f>G375/B375*100</f>
        <v>99.876973549313092</v>
      </c>
      <c r="I375" s="198">
        <f t="shared" si="24"/>
        <v>6</v>
      </c>
      <c r="J375" s="248"/>
    </row>
    <row r="376" spans="1:42" x14ac:dyDescent="0.25">
      <c r="A376" s="60" t="s">
        <v>2</v>
      </c>
      <c r="B376" s="199">
        <v>0</v>
      </c>
      <c r="C376" s="199">
        <v>0</v>
      </c>
      <c r="D376" s="199">
        <v>0</v>
      </c>
      <c r="E376" s="199">
        <v>0</v>
      </c>
      <c r="F376" s="199">
        <v>0</v>
      </c>
      <c r="G376" s="199">
        <v>0</v>
      </c>
      <c r="H376" s="199">
        <v>0</v>
      </c>
      <c r="I376" s="199">
        <f t="shared" si="24"/>
        <v>0</v>
      </c>
      <c r="J376" s="248"/>
    </row>
    <row r="377" spans="1:42" x14ac:dyDescent="0.25">
      <c r="A377" s="60" t="s">
        <v>3</v>
      </c>
      <c r="B377" s="199">
        <v>0</v>
      </c>
      <c r="C377" s="199">
        <v>0</v>
      </c>
      <c r="D377" s="199">
        <v>0</v>
      </c>
      <c r="E377" s="199">
        <v>0</v>
      </c>
      <c r="F377" s="199">
        <v>0</v>
      </c>
      <c r="G377" s="199">
        <v>0</v>
      </c>
      <c r="H377" s="199">
        <v>0</v>
      </c>
      <c r="I377" s="199">
        <f t="shared" si="24"/>
        <v>0</v>
      </c>
      <c r="J377" s="249"/>
    </row>
    <row r="378" spans="1:42" ht="172.5" customHeight="1" x14ac:dyDescent="0.25">
      <c r="A378" s="168" t="s">
        <v>415</v>
      </c>
      <c r="B378" s="198">
        <f>SUM(B379:B382)</f>
        <v>255.1</v>
      </c>
      <c r="C378" s="198">
        <f>SUM(C379:C382)</f>
        <v>172.9</v>
      </c>
      <c r="D378" s="198">
        <f>C378/B378*100</f>
        <v>67.777342218737758</v>
      </c>
      <c r="E378" s="198">
        <f>SUM(E379:E382)</f>
        <v>172.9</v>
      </c>
      <c r="F378" s="198">
        <f>E378/B378*100</f>
        <v>67.777342218737758</v>
      </c>
      <c r="G378" s="198">
        <f>SUM(G379:G382)</f>
        <v>172.9</v>
      </c>
      <c r="H378" s="198">
        <f>G378/B378*100</f>
        <v>67.777342218737758</v>
      </c>
      <c r="I378" s="198">
        <f t="shared" si="24"/>
        <v>82.199999999999989</v>
      </c>
      <c r="J378" s="247" t="s">
        <v>355</v>
      </c>
    </row>
    <row r="379" spans="1:42" ht="19.5" x14ac:dyDescent="0.25">
      <c r="A379" s="58" t="s">
        <v>0</v>
      </c>
      <c r="B379" s="198">
        <v>0</v>
      </c>
      <c r="C379" s="198">
        <v>0</v>
      </c>
      <c r="D379" s="198">
        <v>0</v>
      </c>
      <c r="E379" s="198">
        <v>0</v>
      </c>
      <c r="F379" s="198">
        <v>0</v>
      </c>
      <c r="G379" s="198">
        <v>0</v>
      </c>
      <c r="H379" s="198">
        <v>0</v>
      </c>
      <c r="I379" s="198">
        <f t="shared" si="24"/>
        <v>0</v>
      </c>
      <c r="J379" s="248"/>
    </row>
    <row r="380" spans="1:42" ht="19.5" x14ac:dyDescent="0.25">
      <c r="A380" s="58" t="s">
        <v>1</v>
      </c>
      <c r="B380" s="198">
        <v>255.1</v>
      </c>
      <c r="C380" s="198">
        <v>172.9</v>
      </c>
      <c r="D380" s="198">
        <f>C380/B380*100</f>
        <v>67.777342218737758</v>
      </c>
      <c r="E380" s="198">
        <v>172.9</v>
      </c>
      <c r="F380" s="198">
        <f>E380/B380*100</f>
        <v>67.777342218737758</v>
      </c>
      <c r="G380" s="198">
        <v>172.9</v>
      </c>
      <c r="H380" s="198">
        <f>G380/B380*100</f>
        <v>67.777342218737758</v>
      </c>
      <c r="I380" s="198">
        <f t="shared" si="24"/>
        <v>82.199999999999989</v>
      </c>
      <c r="J380" s="248"/>
    </row>
    <row r="381" spans="1:42" x14ac:dyDescent="0.25">
      <c r="A381" s="60" t="s">
        <v>2</v>
      </c>
      <c r="B381" s="199">
        <v>0</v>
      </c>
      <c r="C381" s="199">
        <v>0</v>
      </c>
      <c r="D381" s="199">
        <v>0</v>
      </c>
      <c r="E381" s="199">
        <v>0</v>
      </c>
      <c r="F381" s="199">
        <v>0</v>
      </c>
      <c r="G381" s="199">
        <v>0</v>
      </c>
      <c r="H381" s="199">
        <v>0</v>
      </c>
      <c r="I381" s="199">
        <f t="shared" si="24"/>
        <v>0</v>
      </c>
      <c r="J381" s="248"/>
    </row>
    <row r="382" spans="1:42" x14ac:dyDescent="0.25">
      <c r="A382" s="60" t="s">
        <v>3</v>
      </c>
      <c r="B382" s="199">
        <v>0</v>
      </c>
      <c r="C382" s="199">
        <v>0</v>
      </c>
      <c r="D382" s="199">
        <v>0</v>
      </c>
      <c r="E382" s="199">
        <v>0</v>
      </c>
      <c r="F382" s="199">
        <v>0</v>
      </c>
      <c r="G382" s="199">
        <v>0</v>
      </c>
      <c r="H382" s="199">
        <v>0</v>
      </c>
      <c r="I382" s="199">
        <f t="shared" si="24"/>
        <v>0</v>
      </c>
      <c r="J382" s="249"/>
    </row>
    <row r="383" spans="1:42" ht="168.75" x14ac:dyDescent="0.25">
      <c r="A383" s="168" t="s">
        <v>416</v>
      </c>
      <c r="B383" s="198">
        <f>SUM(B384:B387)</f>
        <v>53212.1</v>
      </c>
      <c r="C383" s="198">
        <f>SUM(C384:C387)</f>
        <v>52967.9</v>
      </c>
      <c r="D383" s="198">
        <f>C383/B383*100</f>
        <v>99.541081821615762</v>
      </c>
      <c r="E383" s="198">
        <f>SUM(E384:E387)</f>
        <v>52967.9</v>
      </c>
      <c r="F383" s="198">
        <f>E383/B383*100</f>
        <v>99.541081821615762</v>
      </c>
      <c r="G383" s="198">
        <f>SUM(G384:G387)</f>
        <v>52967.9</v>
      </c>
      <c r="H383" s="198">
        <f>G383/B383*100</f>
        <v>99.541081821615762</v>
      </c>
      <c r="I383" s="198">
        <f t="shared" si="24"/>
        <v>244.19999999999709</v>
      </c>
      <c r="J383" s="247" t="s">
        <v>354</v>
      </c>
    </row>
    <row r="384" spans="1:42" ht="19.5" x14ac:dyDescent="0.25">
      <c r="A384" s="58" t="s">
        <v>0</v>
      </c>
      <c r="B384" s="198">
        <v>0</v>
      </c>
      <c r="C384" s="198">
        <v>0</v>
      </c>
      <c r="D384" s="198">
        <v>0</v>
      </c>
      <c r="E384" s="198">
        <v>0</v>
      </c>
      <c r="F384" s="198">
        <v>0</v>
      </c>
      <c r="G384" s="198">
        <v>0</v>
      </c>
      <c r="H384" s="198">
        <v>0</v>
      </c>
      <c r="I384" s="198">
        <f t="shared" si="24"/>
        <v>0</v>
      </c>
      <c r="J384" s="248"/>
    </row>
    <row r="385" spans="1:42" ht="19.5" x14ac:dyDescent="0.25">
      <c r="A385" s="58" t="s">
        <v>1</v>
      </c>
      <c r="B385" s="198">
        <v>53212.1</v>
      </c>
      <c r="C385" s="198">
        <v>52967.9</v>
      </c>
      <c r="D385" s="198">
        <f>C385/B385*100</f>
        <v>99.541081821615762</v>
      </c>
      <c r="E385" s="198">
        <v>52967.9</v>
      </c>
      <c r="F385" s="198">
        <f>E385/B385*100</f>
        <v>99.541081821615762</v>
      </c>
      <c r="G385" s="198">
        <v>52967.9</v>
      </c>
      <c r="H385" s="198">
        <f>G385/B385*100</f>
        <v>99.541081821615762</v>
      </c>
      <c r="I385" s="198">
        <f t="shared" si="24"/>
        <v>244.19999999999709</v>
      </c>
      <c r="J385" s="248"/>
    </row>
    <row r="386" spans="1:42" x14ac:dyDescent="0.25">
      <c r="A386" s="60" t="s">
        <v>2</v>
      </c>
      <c r="B386" s="199">
        <v>0</v>
      </c>
      <c r="C386" s="199">
        <v>0</v>
      </c>
      <c r="D386" s="199">
        <v>0</v>
      </c>
      <c r="E386" s="199">
        <v>0</v>
      </c>
      <c r="F386" s="199">
        <v>0</v>
      </c>
      <c r="G386" s="199">
        <v>0</v>
      </c>
      <c r="H386" s="199">
        <v>0</v>
      </c>
      <c r="I386" s="199">
        <f t="shared" si="24"/>
        <v>0</v>
      </c>
      <c r="J386" s="248"/>
    </row>
    <row r="387" spans="1:42" x14ac:dyDescent="0.25">
      <c r="A387" s="60" t="s">
        <v>3</v>
      </c>
      <c r="B387" s="199">
        <v>0</v>
      </c>
      <c r="C387" s="199">
        <v>0</v>
      </c>
      <c r="D387" s="199">
        <v>0</v>
      </c>
      <c r="E387" s="199">
        <v>0</v>
      </c>
      <c r="F387" s="199">
        <v>0</v>
      </c>
      <c r="G387" s="199">
        <v>0</v>
      </c>
      <c r="H387" s="199">
        <v>0</v>
      </c>
      <c r="I387" s="199">
        <f t="shared" si="24"/>
        <v>0</v>
      </c>
      <c r="J387" s="249"/>
    </row>
    <row r="388" spans="1:42" ht="115.5" customHeight="1" x14ac:dyDescent="0.25">
      <c r="A388" s="168" t="s">
        <v>350</v>
      </c>
      <c r="B388" s="198">
        <f>SUM(B389:B392)</f>
        <v>8895.6</v>
      </c>
      <c r="C388" s="198">
        <f>SUM(C389:C392)</f>
        <v>8483.7000000000007</v>
      </c>
      <c r="D388" s="198">
        <f>C388/B388*100</f>
        <v>95.369620936193172</v>
      </c>
      <c r="E388" s="198">
        <f>SUM(E389:E392)</f>
        <v>8483.7000000000007</v>
      </c>
      <c r="F388" s="198">
        <f>E388/B388*100</f>
        <v>95.369620936193172</v>
      </c>
      <c r="G388" s="198">
        <f>SUM(G389:G392)</f>
        <v>8483.7000000000007</v>
      </c>
      <c r="H388" s="198">
        <f>G388/B388*100</f>
        <v>95.369620936193172</v>
      </c>
      <c r="I388" s="198">
        <f t="shared" si="24"/>
        <v>411.89999999999964</v>
      </c>
      <c r="J388" s="293" t="s">
        <v>351</v>
      </c>
    </row>
    <row r="389" spans="1:42" ht="19.5" x14ac:dyDescent="0.25">
      <c r="A389" s="58" t="s">
        <v>0</v>
      </c>
      <c r="B389" s="198">
        <v>0</v>
      </c>
      <c r="C389" s="198">
        <v>0</v>
      </c>
      <c r="D389" s="198">
        <v>0</v>
      </c>
      <c r="E389" s="198">
        <v>0</v>
      </c>
      <c r="F389" s="198">
        <v>0</v>
      </c>
      <c r="G389" s="198">
        <v>0</v>
      </c>
      <c r="H389" s="198">
        <v>0</v>
      </c>
      <c r="I389" s="198">
        <f t="shared" si="24"/>
        <v>0</v>
      </c>
      <c r="J389" s="294"/>
    </row>
    <row r="390" spans="1:42" ht="19.5" x14ac:dyDescent="0.25">
      <c r="A390" s="58" t="s">
        <v>1</v>
      </c>
      <c r="B390" s="198">
        <v>8895.6</v>
      </c>
      <c r="C390" s="198">
        <v>8483.7000000000007</v>
      </c>
      <c r="D390" s="198">
        <f>C390/B390*100</f>
        <v>95.369620936193172</v>
      </c>
      <c r="E390" s="198">
        <v>8483.7000000000007</v>
      </c>
      <c r="F390" s="198">
        <f>E390/B390*100</f>
        <v>95.369620936193172</v>
      </c>
      <c r="G390" s="198">
        <v>8483.7000000000007</v>
      </c>
      <c r="H390" s="198">
        <f>G390/B390*100</f>
        <v>95.369620936193172</v>
      </c>
      <c r="I390" s="198">
        <f t="shared" si="24"/>
        <v>411.89999999999964</v>
      </c>
      <c r="J390" s="294"/>
    </row>
    <row r="391" spans="1:42" x14ac:dyDescent="0.25">
      <c r="A391" s="60" t="s">
        <v>2</v>
      </c>
      <c r="B391" s="199">
        <v>0</v>
      </c>
      <c r="C391" s="199">
        <v>0</v>
      </c>
      <c r="D391" s="199">
        <v>0</v>
      </c>
      <c r="E391" s="199">
        <v>0</v>
      </c>
      <c r="F391" s="199">
        <v>0</v>
      </c>
      <c r="G391" s="199">
        <v>0</v>
      </c>
      <c r="H391" s="199">
        <v>0</v>
      </c>
      <c r="I391" s="199">
        <f t="shared" si="24"/>
        <v>0</v>
      </c>
      <c r="J391" s="294"/>
    </row>
    <row r="392" spans="1:42" x14ac:dyDescent="0.25">
      <c r="A392" s="60" t="s">
        <v>3</v>
      </c>
      <c r="B392" s="199">
        <v>0</v>
      </c>
      <c r="C392" s="199">
        <v>0</v>
      </c>
      <c r="D392" s="199">
        <v>0</v>
      </c>
      <c r="E392" s="199">
        <v>0</v>
      </c>
      <c r="F392" s="199">
        <v>0</v>
      </c>
      <c r="G392" s="199">
        <v>0</v>
      </c>
      <c r="H392" s="199">
        <v>0</v>
      </c>
      <c r="I392" s="199">
        <f t="shared" si="24"/>
        <v>0</v>
      </c>
      <c r="J392" s="295"/>
    </row>
    <row r="393" spans="1:42" x14ac:dyDescent="0.25">
      <c r="A393" s="281" t="s">
        <v>252</v>
      </c>
      <c r="B393" s="282"/>
      <c r="C393" s="282"/>
      <c r="D393" s="282"/>
      <c r="E393" s="282"/>
      <c r="F393" s="282"/>
      <c r="G393" s="282"/>
      <c r="H393" s="282"/>
      <c r="I393" s="282"/>
      <c r="J393" s="283"/>
    </row>
    <row r="394" spans="1:42" s="1" customFormat="1" x14ac:dyDescent="0.25">
      <c r="A394" s="256" t="s">
        <v>89</v>
      </c>
      <c r="B394" s="257"/>
      <c r="C394" s="257"/>
      <c r="D394" s="257"/>
      <c r="E394" s="257"/>
      <c r="F394" s="257"/>
      <c r="G394" s="257"/>
      <c r="H394" s="257"/>
      <c r="I394" s="257"/>
      <c r="J394" s="258"/>
      <c r="K394" s="213"/>
      <c r="L394" s="213"/>
      <c r="M394" s="213"/>
      <c r="N394" s="213"/>
      <c r="O394" s="213"/>
      <c r="P394" s="213"/>
      <c r="Q394" s="213"/>
      <c r="R394" s="213"/>
      <c r="S394" s="213"/>
      <c r="T394" s="213"/>
      <c r="U394" s="213"/>
      <c r="V394" s="213"/>
      <c r="W394" s="213"/>
      <c r="X394" s="213"/>
      <c r="Y394" s="213"/>
      <c r="Z394" s="213"/>
      <c r="AA394" s="213"/>
      <c r="AB394" s="213"/>
      <c r="AC394" s="213"/>
      <c r="AD394" s="213"/>
      <c r="AE394" s="213"/>
      <c r="AF394" s="213"/>
      <c r="AG394" s="213"/>
      <c r="AH394" s="213"/>
      <c r="AI394" s="213"/>
      <c r="AJ394" s="213"/>
      <c r="AK394" s="213"/>
      <c r="AL394" s="213"/>
      <c r="AM394" s="213"/>
      <c r="AN394" s="213"/>
      <c r="AO394" s="213"/>
      <c r="AP394" s="213"/>
    </row>
    <row r="395" spans="1:42" s="1" customFormat="1" x14ac:dyDescent="0.25">
      <c r="A395" s="287" t="s">
        <v>105</v>
      </c>
      <c r="B395" s="288"/>
      <c r="C395" s="288"/>
      <c r="D395" s="288"/>
      <c r="E395" s="288"/>
      <c r="F395" s="288"/>
      <c r="G395" s="288"/>
      <c r="H395" s="288"/>
      <c r="I395" s="288"/>
      <c r="J395" s="289"/>
      <c r="K395" s="213"/>
      <c r="L395" s="213"/>
      <c r="M395" s="213"/>
      <c r="N395" s="213"/>
      <c r="O395" s="213"/>
      <c r="P395" s="213"/>
      <c r="Q395" s="213"/>
      <c r="R395" s="213"/>
      <c r="S395" s="213"/>
      <c r="T395" s="213"/>
      <c r="U395" s="213"/>
      <c r="V395" s="213"/>
      <c r="W395" s="213"/>
      <c r="X395" s="213"/>
      <c r="Y395" s="213"/>
      <c r="Z395" s="213"/>
      <c r="AA395" s="213"/>
      <c r="AB395" s="213"/>
      <c r="AC395" s="213"/>
      <c r="AD395" s="213"/>
      <c r="AE395" s="213"/>
      <c r="AF395" s="213"/>
      <c r="AG395" s="213"/>
      <c r="AH395" s="213"/>
      <c r="AI395" s="213"/>
      <c r="AJ395" s="213"/>
      <c r="AK395" s="213"/>
      <c r="AL395" s="213"/>
      <c r="AM395" s="213"/>
      <c r="AN395" s="213"/>
      <c r="AO395" s="213"/>
      <c r="AP395" s="213"/>
    </row>
    <row r="396" spans="1:42" s="1" customFormat="1" x14ac:dyDescent="0.25">
      <c r="A396" s="250" t="s">
        <v>106</v>
      </c>
      <c r="B396" s="251"/>
      <c r="C396" s="251"/>
      <c r="D396" s="251"/>
      <c r="E396" s="251"/>
      <c r="F396" s="251"/>
      <c r="G396" s="251"/>
      <c r="H396" s="251"/>
      <c r="I396" s="251"/>
      <c r="J396" s="252"/>
      <c r="K396" s="213"/>
      <c r="L396" s="213"/>
      <c r="M396" s="213"/>
      <c r="N396" s="213"/>
      <c r="O396" s="213"/>
      <c r="P396" s="213"/>
      <c r="Q396" s="213"/>
      <c r="R396" s="213"/>
      <c r="S396" s="213"/>
      <c r="T396" s="213"/>
      <c r="U396" s="213"/>
      <c r="V396" s="213"/>
      <c r="W396" s="213"/>
      <c r="X396" s="213"/>
      <c r="Y396" s="213"/>
      <c r="Z396" s="213"/>
      <c r="AA396" s="213"/>
      <c r="AB396" s="213"/>
      <c r="AC396" s="213"/>
      <c r="AD396" s="213"/>
      <c r="AE396" s="213"/>
      <c r="AF396" s="213"/>
      <c r="AG396" s="213"/>
      <c r="AH396" s="213"/>
      <c r="AI396" s="213"/>
      <c r="AJ396" s="213"/>
      <c r="AK396" s="213"/>
      <c r="AL396" s="213"/>
      <c r="AM396" s="213"/>
      <c r="AN396" s="213"/>
      <c r="AO396" s="213"/>
      <c r="AP396" s="213"/>
    </row>
    <row r="397" spans="1:42" s="1" customFormat="1" x14ac:dyDescent="0.25">
      <c r="A397" s="244" t="s">
        <v>253</v>
      </c>
      <c r="B397" s="245"/>
      <c r="C397" s="245"/>
      <c r="D397" s="245"/>
      <c r="E397" s="245"/>
      <c r="F397" s="245"/>
      <c r="G397" s="245"/>
      <c r="H397" s="245"/>
      <c r="I397" s="245"/>
      <c r="J397" s="246"/>
      <c r="K397" s="213"/>
      <c r="L397" s="213"/>
      <c r="M397" s="213"/>
      <c r="N397" s="213"/>
      <c r="O397" s="213"/>
      <c r="P397" s="213"/>
      <c r="Q397" s="213"/>
      <c r="R397" s="213"/>
      <c r="S397" s="213"/>
      <c r="T397" s="213"/>
      <c r="U397" s="213"/>
      <c r="V397" s="213"/>
      <c r="W397" s="213"/>
      <c r="X397" s="213"/>
      <c r="Y397" s="213"/>
      <c r="Z397" s="213"/>
      <c r="AA397" s="213"/>
      <c r="AB397" s="213"/>
      <c r="AC397" s="213"/>
      <c r="AD397" s="213"/>
      <c r="AE397" s="213"/>
      <c r="AF397" s="213"/>
      <c r="AG397" s="213"/>
      <c r="AH397" s="213"/>
      <c r="AI397" s="213"/>
      <c r="AJ397" s="213"/>
      <c r="AK397" s="213"/>
      <c r="AL397" s="213"/>
      <c r="AM397" s="213"/>
      <c r="AN397" s="213"/>
      <c r="AO397" s="213"/>
      <c r="AP397" s="213"/>
    </row>
    <row r="398" spans="1:42" ht="214.5" customHeight="1" x14ac:dyDescent="0.25">
      <c r="A398" s="168" t="s">
        <v>90</v>
      </c>
      <c r="B398" s="198">
        <f>SUM(B399:B402)</f>
        <v>91352.3</v>
      </c>
      <c r="C398" s="198">
        <f>SUM(C399:C402)</f>
        <v>91352.3</v>
      </c>
      <c r="D398" s="198">
        <f>C398/B398*100</f>
        <v>100</v>
      </c>
      <c r="E398" s="198">
        <f>SUM(E399:E402)</f>
        <v>91231.5</v>
      </c>
      <c r="F398" s="198">
        <f>E398/B398*100</f>
        <v>99.867764686822341</v>
      </c>
      <c r="G398" s="198">
        <f>SUM(G399:G402)</f>
        <v>91231.5</v>
      </c>
      <c r="H398" s="198">
        <f>G398/B398*100</f>
        <v>99.867764686822341</v>
      </c>
      <c r="I398" s="198">
        <f>B398-G398</f>
        <v>120.80000000000291</v>
      </c>
      <c r="J398" s="247" t="s">
        <v>352</v>
      </c>
    </row>
    <row r="399" spans="1:42" ht="19.5" x14ac:dyDescent="0.25">
      <c r="A399" s="58" t="s">
        <v>0</v>
      </c>
      <c r="B399" s="198">
        <v>0</v>
      </c>
      <c r="C399" s="198">
        <v>0</v>
      </c>
      <c r="D399" s="198">
        <v>0</v>
      </c>
      <c r="E399" s="198">
        <v>0</v>
      </c>
      <c r="F399" s="198">
        <v>0</v>
      </c>
      <c r="G399" s="198">
        <v>0</v>
      </c>
      <c r="H399" s="198">
        <v>0</v>
      </c>
      <c r="I399" s="198">
        <f>B399-G399</f>
        <v>0</v>
      </c>
      <c r="J399" s="248"/>
    </row>
    <row r="400" spans="1:42" ht="19.5" x14ac:dyDescent="0.25">
      <c r="A400" s="78" t="s">
        <v>1</v>
      </c>
      <c r="B400" s="198">
        <v>85871.2</v>
      </c>
      <c r="C400" s="198">
        <v>85871.2</v>
      </c>
      <c r="D400" s="198">
        <f>C400/B400*100</f>
        <v>100</v>
      </c>
      <c r="E400" s="198">
        <v>85757.6</v>
      </c>
      <c r="F400" s="198">
        <f>E400/B400*100</f>
        <v>99.867708847669547</v>
      </c>
      <c r="G400" s="198">
        <v>85757.6</v>
      </c>
      <c r="H400" s="198">
        <f>G400/B400*100</f>
        <v>99.867708847669547</v>
      </c>
      <c r="I400" s="198">
        <f>B400-G400</f>
        <v>113.59999999999127</v>
      </c>
      <c r="J400" s="248"/>
    </row>
    <row r="401" spans="1:42" x14ac:dyDescent="0.25">
      <c r="A401" s="79" t="s">
        <v>2</v>
      </c>
      <c r="B401" s="199">
        <v>5481.1</v>
      </c>
      <c r="C401" s="199">
        <v>5481.1</v>
      </c>
      <c r="D401" s="199">
        <f>C401/B401*100</f>
        <v>100</v>
      </c>
      <c r="E401" s="199">
        <v>5473.9</v>
      </c>
      <c r="F401" s="199">
        <f>E401/B401*100</f>
        <v>99.868639506668359</v>
      </c>
      <c r="G401" s="199">
        <v>5473.9</v>
      </c>
      <c r="H401" s="199">
        <f>G401/B401*100</f>
        <v>99.868639506668359</v>
      </c>
      <c r="I401" s="199">
        <f>B401-G401</f>
        <v>7.2000000000007276</v>
      </c>
      <c r="J401" s="248"/>
    </row>
    <row r="402" spans="1:42" x14ac:dyDescent="0.25">
      <c r="A402" s="60" t="s">
        <v>3</v>
      </c>
      <c r="B402" s="199">
        <v>0</v>
      </c>
      <c r="C402" s="199">
        <v>0</v>
      </c>
      <c r="D402" s="199">
        <v>0</v>
      </c>
      <c r="E402" s="199">
        <v>0</v>
      </c>
      <c r="F402" s="199">
        <v>0</v>
      </c>
      <c r="G402" s="199">
        <v>0</v>
      </c>
      <c r="H402" s="199">
        <v>0</v>
      </c>
      <c r="I402" s="199">
        <f>B402-G402</f>
        <v>0</v>
      </c>
      <c r="J402" s="249"/>
    </row>
    <row r="403" spans="1:42" s="19" customFormat="1" x14ac:dyDescent="0.25">
      <c r="A403" s="281" t="s">
        <v>238</v>
      </c>
      <c r="B403" s="282"/>
      <c r="C403" s="282"/>
      <c r="D403" s="282"/>
      <c r="E403" s="282"/>
      <c r="F403" s="282"/>
      <c r="G403" s="282"/>
      <c r="H403" s="282"/>
      <c r="I403" s="282"/>
      <c r="J403" s="283"/>
      <c r="K403" s="215"/>
      <c r="L403" s="215"/>
      <c r="M403" s="215"/>
      <c r="N403" s="215"/>
      <c r="O403" s="215"/>
      <c r="P403" s="215"/>
      <c r="Q403" s="215"/>
      <c r="R403" s="215"/>
      <c r="S403" s="215"/>
      <c r="T403" s="215"/>
      <c r="U403" s="215"/>
      <c r="V403" s="215"/>
      <c r="W403" s="215"/>
      <c r="X403" s="215"/>
      <c r="Y403" s="215"/>
      <c r="Z403" s="215"/>
      <c r="AA403" s="215"/>
      <c r="AB403" s="215"/>
      <c r="AC403" s="215"/>
      <c r="AD403" s="215"/>
      <c r="AE403" s="215"/>
      <c r="AF403" s="215"/>
      <c r="AG403" s="215"/>
      <c r="AH403" s="215"/>
      <c r="AI403" s="215"/>
      <c r="AJ403" s="215"/>
      <c r="AK403" s="215"/>
      <c r="AL403" s="215"/>
      <c r="AM403" s="215"/>
      <c r="AN403" s="215"/>
      <c r="AO403" s="215"/>
      <c r="AP403" s="215"/>
    </row>
    <row r="404" spans="1:42" x14ac:dyDescent="0.25">
      <c r="A404" s="256" t="s">
        <v>171</v>
      </c>
      <c r="B404" s="257"/>
      <c r="C404" s="257"/>
      <c r="D404" s="257"/>
      <c r="E404" s="257"/>
      <c r="F404" s="257"/>
      <c r="G404" s="257"/>
      <c r="H404" s="257"/>
      <c r="I404" s="257"/>
      <c r="J404" s="258"/>
    </row>
    <row r="405" spans="1:42" s="92" customFormat="1" x14ac:dyDescent="0.25">
      <c r="A405" s="264" t="s">
        <v>163</v>
      </c>
      <c r="B405" s="265"/>
      <c r="C405" s="265"/>
      <c r="D405" s="265"/>
      <c r="E405" s="265"/>
      <c r="F405" s="265"/>
      <c r="G405" s="265"/>
      <c r="H405" s="265"/>
      <c r="I405" s="265"/>
      <c r="J405" s="266"/>
      <c r="K405" s="236"/>
      <c r="L405" s="236"/>
      <c r="M405" s="236"/>
      <c r="N405" s="236"/>
      <c r="O405" s="236"/>
      <c r="P405" s="236"/>
      <c r="Q405" s="236"/>
      <c r="R405" s="236"/>
      <c r="S405" s="236"/>
      <c r="T405" s="236"/>
      <c r="U405" s="236"/>
      <c r="V405" s="236"/>
      <c r="W405" s="236"/>
      <c r="X405" s="236"/>
      <c r="Y405" s="236"/>
      <c r="Z405" s="236"/>
      <c r="AA405" s="236"/>
      <c r="AB405" s="236"/>
      <c r="AC405" s="236"/>
      <c r="AD405" s="236"/>
      <c r="AE405" s="236"/>
      <c r="AF405" s="236"/>
      <c r="AG405" s="236"/>
      <c r="AH405" s="236"/>
      <c r="AI405" s="236"/>
      <c r="AJ405" s="236"/>
      <c r="AK405" s="236"/>
      <c r="AL405" s="236"/>
      <c r="AM405" s="236"/>
      <c r="AN405" s="236"/>
      <c r="AO405" s="236"/>
      <c r="AP405" s="236"/>
    </row>
    <row r="406" spans="1:42" s="22" customFormat="1" x14ac:dyDescent="0.25">
      <c r="A406" s="290" t="s">
        <v>169</v>
      </c>
      <c r="B406" s="291"/>
      <c r="C406" s="291"/>
      <c r="D406" s="291"/>
      <c r="E406" s="291"/>
      <c r="F406" s="291"/>
      <c r="G406" s="291"/>
      <c r="H406" s="291"/>
      <c r="I406" s="291"/>
      <c r="J406" s="292"/>
      <c r="K406" s="237"/>
      <c r="L406" s="237"/>
      <c r="M406" s="237"/>
      <c r="N406" s="237"/>
      <c r="O406" s="237"/>
      <c r="P406" s="237"/>
      <c r="Q406" s="237"/>
      <c r="R406" s="237"/>
      <c r="S406" s="237"/>
      <c r="T406" s="237"/>
      <c r="U406" s="237"/>
      <c r="V406" s="237"/>
      <c r="W406" s="237"/>
      <c r="X406" s="237"/>
      <c r="Y406" s="237"/>
      <c r="Z406" s="237"/>
      <c r="AA406" s="237"/>
      <c r="AB406" s="237"/>
      <c r="AC406" s="237"/>
      <c r="AD406" s="237"/>
      <c r="AE406" s="237"/>
      <c r="AF406" s="237"/>
      <c r="AG406" s="237"/>
      <c r="AH406" s="237"/>
      <c r="AI406" s="237"/>
      <c r="AJ406" s="237"/>
      <c r="AK406" s="237"/>
      <c r="AL406" s="237"/>
      <c r="AM406" s="237"/>
      <c r="AN406" s="237"/>
      <c r="AO406" s="237"/>
      <c r="AP406" s="237"/>
    </row>
    <row r="407" spans="1:42" x14ac:dyDescent="0.25">
      <c r="A407" s="244" t="s">
        <v>250</v>
      </c>
      <c r="B407" s="245"/>
      <c r="C407" s="245"/>
      <c r="D407" s="245"/>
      <c r="E407" s="245"/>
      <c r="F407" s="245"/>
      <c r="G407" s="245"/>
      <c r="H407" s="245"/>
      <c r="I407" s="245"/>
      <c r="J407" s="246"/>
    </row>
    <row r="408" spans="1:42" ht="44.25" customHeight="1" x14ac:dyDescent="0.25">
      <c r="A408" s="168" t="s">
        <v>170</v>
      </c>
      <c r="B408" s="198">
        <f>SUM(B409:B412)</f>
        <v>18127.400000000001</v>
      </c>
      <c r="C408" s="198">
        <f>SUM(C409:C412)</f>
        <v>18126.400000000001</v>
      </c>
      <c r="D408" s="198">
        <f>C408/B408*100</f>
        <v>99.994483489082825</v>
      </c>
      <c r="E408" s="198">
        <f>SUM(E409:E412)</f>
        <v>18126.400000000001</v>
      </c>
      <c r="F408" s="198">
        <f>E408/B408*100</f>
        <v>99.994483489082825</v>
      </c>
      <c r="G408" s="198">
        <f>SUM(G409:G412)</f>
        <v>18126.400000000001</v>
      </c>
      <c r="H408" s="198">
        <f>G408/B408*100</f>
        <v>99.994483489082825</v>
      </c>
      <c r="I408" s="198">
        <f>B408-G408</f>
        <v>1</v>
      </c>
      <c r="J408" s="247" t="s">
        <v>332</v>
      </c>
    </row>
    <row r="409" spans="1:42" ht="19.5" x14ac:dyDescent="0.25">
      <c r="A409" s="58" t="s">
        <v>0</v>
      </c>
      <c r="B409" s="198">
        <v>0</v>
      </c>
      <c r="C409" s="198">
        <v>0</v>
      </c>
      <c r="D409" s="198">
        <v>0</v>
      </c>
      <c r="E409" s="200">
        <v>0</v>
      </c>
      <c r="F409" s="198">
        <v>0</v>
      </c>
      <c r="G409" s="198">
        <v>0</v>
      </c>
      <c r="H409" s="198">
        <v>0</v>
      </c>
      <c r="I409" s="198">
        <f>B409-G409</f>
        <v>0</v>
      </c>
      <c r="J409" s="248"/>
    </row>
    <row r="410" spans="1:42" ht="19.5" x14ac:dyDescent="0.25">
      <c r="A410" s="58" t="s">
        <v>1</v>
      </c>
      <c r="B410" s="198">
        <v>12354.5</v>
      </c>
      <c r="C410" s="198">
        <v>12354.5</v>
      </c>
      <c r="D410" s="198">
        <f>C410/B410*100</f>
        <v>100</v>
      </c>
      <c r="E410" s="198">
        <v>12354.5</v>
      </c>
      <c r="F410" s="198">
        <f>E410/B410*100</f>
        <v>100</v>
      </c>
      <c r="G410" s="198">
        <v>12354.5</v>
      </c>
      <c r="H410" s="198">
        <f>G410/B410*100</f>
        <v>100</v>
      </c>
      <c r="I410" s="198">
        <f>B410-G410</f>
        <v>0</v>
      </c>
      <c r="J410" s="248"/>
    </row>
    <row r="411" spans="1:42" x14ac:dyDescent="0.25">
      <c r="A411" s="60" t="s">
        <v>2</v>
      </c>
      <c r="B411" s="199">
        <v>5772.9</v>
      </c>
      <c r="C411" s="199">
        <v>5771.9</v>
      </c>
      <c r="D411" s="199">
        <f>C411/B411*100</f>
        <v>99.982677683659858</v>
      </c>
      <c r="E411" s="199">
        <v>5771.9</v>
      </c>
      <c r="F411" s="199">
        <f>E411/B411*100</f>
        <v>99.982677683659858</v>
      </c>
      <c r="G411" s="199">
        <v>5771.9</v>
      </c>
      <c r="H411" s="199">
        <f>G411/B411*100</f>
        <v>99.982677683659858</v>
      </c>
      <c r="I411" s="199">
        <f>B411-G411</f>
        <v>1</v>
      </c>
      <c r="J411" s="248"/>
    </row>
    <row r="412" spans="1:42" x14ac:dyDescent="0.25">
      <c r="A412" s="60" t="s">
        <v>3</v>
      </c>
      <c r="B412" s="199">
        <v>0</v>
      </c>
      <c r="C412" s="199">
        <v>0</v>
      </c>
      <c r="D412" s="199">
        <v>0</v>
      </c>
      <c r="E412" s="201">
        <v>0</v>
      </c>
      <c r="F412" s="199">
        <v>0</v>
      </c>
      <c r="G412" s="199">
        <v>0</v>
      </c>
      <c r="H412" s="199">
        <v>0</v>
      </c>
      <c r="I412" s="199">
        <f>B412-G412</f>
        <v>0</v>
      </c>
      <c r="J412" s="249"/>
    </row>
    <row r="413" spans="1:42" s="19" customFormat="1" x14ac:dyDescent="0.25">
      <c r="A413" s="281" t="s">
        <v>241</v>
      </c>
      <c r="B413" s="282"/>
      <c r="C413" s="282"/>
      <c r="D413" s="282"/>
      <c r="E413" s="282"/>
      <c r="F413" s="282"/>
      <c r="G413" s="282"/>
      <c r="H413" s="282"/>
      <c r="I413" s="282"/>
      <c r="J413" s="283"/>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c r="AH413" s="215"/>
      <c r="AI413" s="215"/>
      <c r="AJ413" s="215"/>
      <c r="AK413" s="215"/>
      <c r="AL413" s="215"/>
      <c r="AM413" s="215"/>
      <c r="AN413" s="215"/>
      <c r="AO413" s="215"/>
      <c r="AP413" s="215"/>
    </row>
    <row r="414" spans="1:42" x14ac:dyDescent="0.25">
      <c r="A414" s="284" t="s">
        <v>177</v>
      </c>
      <c r="B414" s="285"/>
      <c r="C414" s="285"/>
      <c r="D414" s="285"/>
      <c r="E414" s="285"/>
      <c r="F414" s="285"/>
      <c r="G414" s="285"/>
      <c r="H414" s="285"/>
      <c r="I414" s="285"/>
      <c r="J414" s="286"/>
    </row>
    <row r="415" spans="1:42" s="5" customFormat="1" x14ac:dyDescent="0.25">
      <c r="A415" s="264" t="s">
        <v>164</v>
      </c>
      <c r="B415" s="265"/>
      <c r="C415" s="265"/>
      <c r="D415" s="265"/>
      <c r="E415" s="265"/>
      <c r="F415" s="265"/>
      <c r="G415" s="265"/>
      <c r="H415" s="265"/>
      <c r="I415" s="265"/>
      <c r="J415" s="266"/>
      <c r="K415" s="231"/>
      <c r="L415" s="231"/>
      <c r="M415" s="231"/>
      <c r="N415" s="231"/>
      <c r="O415" s="231"/>
      <c r="P415" s="231"/>
      <c r="Q415" s="231"/>
      <c r="R415" s="231"/>
      <c r="S415" s="231"/>
      <c r="T415" s="231"/>
      <c r="U415" s="231"/>
      <c r="V415" s="231"/>
      <c r="W415" s="231"/>
      <c r="X415" s="231"/>
      <c r="Y415" s="231"/>
      <c r="Z415" s="231"/>
      <c r="AA415" s="231"/>
      <c r="AB415" s="231"/>
      <c r="AC415" s="231"/>
      <c r="AD415" s="231"/>
      <c r="AE415" s="231"/>
      <c r="AF415" s="231"/>
      <c r="AG415" s="231"/>
      <c r="AH415" s="231"/>
      <c r="AI415" s="231"/>
      <c r="AJ415" s="231"/>
      <c r="AK415" s="231"/>
      <c r="AL415" s="231"/>
      <c r="AM415" s="231"/>
      <c r="AN415" s="231"/>
      <c r="AO415" s="231"/>
      <c r="AP415" s="231"/>
    </row>
    <row r="416" spans="1:42" s="5" customFormat="1" x14ac:dyDescent="0.25">
      <c r="A416" s="263" t="s">
        <v>175</v>
      </c>
      <c r="B416" s="328"/>
      <c r="C416" s="328"/>
      <c r="D416" s="328"/>
      <c r="E416" s="328"/>
      <c r="F416" s="328"/>
      <c r="G416" s="328"/>
      <c r="H416" s="328"/>
      <c r="I416" s="328"/>
      <c r="J416" s="329"/>
      <c r="K416" s="231"/>
      <c r="L416" s="231"/>
      <c r="M416" s="231"/>
      <c r="N416" s="231"/>
      <c r="O416" s="231"/>
      <c r="P416" s="231"/>
      <c r="Q416" s="231"/>
      <c r="R416" s="231"/>
      <c r="S416" s="231"/>
      <c r="T416" s="231"/>
      <c r="U416" s="231"/>
      <c r="V416" s="231"/>
      <c r="W416" s="231"/>
      <c r="X416" s="231"/>
      <c r="Y416" s="231"/>
      <c r="Z416" s="231"/>
      <c r="AA416" s="231"/>
      <c r="AB416" s="231"/>
      <c r="AC416" s="231"/>
      <c r="AD416" s="231"/>
      <c r="AE416" s="231"/>
      <c r="AF416" s="231"/>
      <c r="AG416" s="231"/>
      <c r="AH416" s="231"/>
      <c r="AI416" s="231"/>
      <c r="AJ416" s="231"/>
      <c r="AK416" s="231"/>
      <c r="AL416" s="231"/>
      <c r="AM416" s="231"/>
      <c r="AN416" s="231"/>
      <c r="AO416" s="231"/>
      <c r="AP416" s="231"/>
    </row>
    <row r="417" spans="1:42" x14ac:dyDescent="0.25">
      <c r="A417" s="244" t="s">
        <v>27</v>
      </c>
      <c r="B417" s="245"/>
      <c r="C417" s="245"/>
      <c r="D417" s="245"/>
      <c r="E417" s="245"/>
      <c r="F417" s="245"/>
      <c r="G417" s="245"/>
      <c r="H417" s="245"/>
      <c r="I417" s="245"/>
      <c r="J417" s="246"/>
    </row>
    <row r="418" spans="1:42" ht="93.75" x14ac:dyDescent="0.25">
      <c r="A418" s="168" t="s">
        <v>176</v>
      </c>
      <c r="B418" s="198">
        <f>SUM(B419:B422)</f>
        <v>468.79999999999995</v>
      </c>
      <c r="C418" s="198">
        <f>SUM(C419:C422)</f>
        <v>389.59999999999997</v>
      </c>
      <c r="D418" s="198">
        <f>C418/B418*100</f>
        <v>83.10580204778158</v>
      </c>
      <c r="E418" s="198">
        <f>SUM(E419:E422)</f>
        <v>389.59999999999997</v>
      </c>
      <c r="F418" s="198">
        <f>E418/B418*100</f>
        <v>83.10580204778158</v>
      </c>
      <c r="G418" s="198">
        <f>SUM(G419:G422)</f>
        <v>389.59999999999997</v>
      </c>
      <c r="H418" s="198">
        <f>G418/B418*100</f>
        <v>83.10580204778158</v>
      </c>
      <c r="I418" s="198">
        <f t="shared" ref="I418:I427" si="25">B418-G418</f>
        <v>79.199999999999989</v>
      </c>
      <c r="J418" s="247" t="s">
        <v>343</v>
      </c>
    </row>
    <row r="419" spans="1:42" ht="19.5" x14ac:dyDescent="0.25">
      <c r="A419" s="66" t="s">
        <v>0</v>
      </c>
      <c r="B419" s="198">
        <v>0</v>
      </c>
      <c r="C419" s="198">
        <v>0</v>
      </c>
      <c r="D419" s="198">
        <v>0</v>
      </c>
      <c r="E419" s="198">
        <v>0</v>
      </c>
      <c r="F419" s="198">
        <v>0</v>
      </c>
      <c r="G419" s="198">
        <v>0</v>
      </c>
      <c r="H419" s="198">
        <v>0</v>
      </c>
      <c r="I419" s="198">
        <f t="shared" si="25"/>
        <v>0</v>
      </c>
      <c r="J419" s="248"/>
    </row>
    <row r="420" spans="1:42" ht="19.5" x14ac:dyDescent="0.25">
      <c r="A420" s="66" t="s">
        <v>1</v>
      </c>
      <c r="B420" s="198">
        <v>429.4</v>
      </c>
      <c r="C420" s="198">
        <v>356.9</v>
      </c>
      <c r="D420" s="198">
        <f>C420/B420*100</f>
        <v>83.115975780158351</v>
      </c>
      <c r="E420" s="198">
        <v>356.9</v>
      </c>
      <c r="F420" s="198">
        <f>E420/B420*100</f>
        <v>83.115975780158351</v>
      </c>
      <c r="G420" s="198">
        <v>356.9</v>
      </c>
      <c r="H420" s="198">
        <f>G420/B420*100</f>
        <v>83.115975780158351</v>
      </c>
      <c r="I420" s="198">
        <f t="shared" si="25"/>
        <v>72.5</v>
      </c>
      <c r="J420" s="248"/>
    </row>
    <row r="421" spans="1:42" x14ac:dyDescent="0.25">
      <c r="A421" s="67" t="s">
        <v>2</v>
      </c>
      <c r="B421" s="199">
        <v>39.4</v>
      </c>
      <c r="C421" s="199">
        <v>32.700000000000003</v>
      </c>
      <c r="D421" s="199">
        <f>C421/B421*100</f>
        <v>82.994923857868031</v>
      </c>
      <c r="E421" s="199">
        <v>32.700000000000003</v>
      </c>
      <c r="F421" s="199">
        <f>E421/B421*100</f>
        <v>82.994923857868031</v>
      </c>
      <c r="G421" s="199">
        <v>32.700000000000003</v>
      </c>
      <c r="H421" s="199">
        <f>G421/B421*100</f>
        <v>82.994923857868031</v>
      </c>
      <c r="I421" s="199">
        <f t="shared" si="25"/>
        <v>6.6999999999999957</v>
      </c>
      <c r="J421" s="248"/>
    </row>
    <row r="422" spans="1:42" x14ac:dyDescent="0.25">
      <c r="A422" s="67" t="s">
        <v>3</v>
      </c>
      <c r="B422" s="199">
        <v>0</v>
      </c>
      <c r="C422" s="199">
        <v>0</v>
      </c>
      <c r="D422" s="199">
        <v>0</v>
      </c>
      <c r="E422" s="199">
        <v>0</v>
      </c>
      <c r="F422" s="199">
        <v>0</v>
      </c>
      <c r="G422" s="199">
        <v>0</v>
      </c>
      <c r="H422" s="199">
        <v>0</v>
      </c>
      <c r="I422" s="199">
        <f t="shared" si="25"/>
        <v>0</v>
      </c>
      <c r="J422" s="249"/>
    </row>
    <row r="423" spans="1:42" ht="75" x14ac:dyDescent="0.25">
      <c r="A423" s="168" t="s">
        <v>178</v>
      </c>
      <c r="B423" s="198">
        <f>SUM(B424:B427)</f>
        <v>424.59999999999997</v>
      </c>
      <c r="C423" s="198">
        <f>SUM(C424:C427)</f>
        <v>424.59999999999997</v>
      </c>
      <c r="D423" s="198">
        <f>C423/B423*100</f>
        <v>100</v>
      </c>
      <c r="E423" s="198">
        <f>SUM(E424:E427)</f>
        <v>424.59999999999997</v>
      </c>
      <c r="F423" s="198">
        <f>E423/B423*100</f>
        <v>100</v>
      </c>
      <c r="G423" s="198">
        <f>SUM(G424:G427)</f>
        <v>424.59999999999997</v>
      </c>
      <c r="H423" s="198">
        <f>G423/B423*100</f>
        <v>100</v>
      </c>
      <c r="I423" s="198">
        <f t="shared" si="25"/>
        <v>0</v>
      </c>
      <c r="J423" s="247" t="s">
        <v>344</v>
      </c>
    </row>
    <row r="424" spans="1:42" ht="19.5" x14ac:dyDescent="0.25">
      <c r="A424" s="66" t="s">
        <v>0</v>
      </c>
      <c r="B424" s="198">
        <v>0</v>
      </c>
      <c r="C424" s="198">
        <v>0</v>
      </c>
      <c r="D424" s="198">
        <v>0</v>
      </c>
      <c r="E424" s="198">
        <v>0</v>
      </c>
      <c r="F424" s="198">
        <v>0</v>
      </c>
      <c r="G424" s="198">
        <v>0</v>
      </c>
      <c r="H424" s="198">
        <v>0</v>
      </c>
      <c r="I424" s="198">
        <f t="shared" si="25"/>
        <v>0</v>
      </c>
      <c r="J424" s="248"/>
    </row>
    <row r="425" spans="1:42" ht="19.5" x14ac:dyDescent="0.25">
      <c r="A425" s="66" t="s">
        <v>1</v>
      </c>
      <c r="B425" s="198">
        <v>311.39999999999998</v>
      </c>
      <c r="C425" s="198">
        <v>311.39999999999998</v>
      </c>
      <c r="D425" s="198">
        <f>C425/B425*100</f>
        <v>100</v>
      </c>
      <c r="E425" s="198">
        <v>311.39999999999998</v>
      </c>
      <c r="F425" s="198">
        <f>E425/B425*100</f>
        <v>100</v>
      </c>
      <c r="G425" s="198">
        <v>311.39999999999998</v>
      </c>
      <c r="H425" s="198">
        <f>G425/B425*100</f>
        <v>100</v>
      </c>
      <c r="I425" s="198">
        <f t="shared" si="25"/>
        <v>0</v>
      </c>
      <c r="J425" s="248"/>
    </row>
    <row r="426" spans="1:42" x14ac:dyDescent="0.25">
      <c r="A426" s="67" t="s">
        <v>2</v>
      </c>
      <c r="B426" s="199">
        <v>113.2</v>
      </c>
      <c r="C426" s="199">
        <v>113.2</v>
      </c>
      <c r="D426" s="199">
        <f>C426/B426*100</f>
        <v>100</v>
      </c>
      <c r="E426" s="199">
        <v>113.2</v>
      </c>
      <c r="F426" s="199">
        <f>E426/B426*100</f>
        <v>100</v>
      </c>
      <c r="G426" s="199">
        <v>113.2</v>
      </c>
      <c r="H426" s="199">
        <f>G426/B426*100</f>
        <v>100</v>
      </c>
      <c r="I426" s="199">
        <f t="shared" si="25"/>
        <v>0</v>
      </c>
      <c r="J426" s="248"/>
    </row>
    <row r="427" spans="1:42" x14ac:dyDescent="0.25">
      <c r="A427" s="67" t="s">
        <v>3</v>
      </c>
      <c r="B427" s="199">
        <v>0</v>
      </c>
      <c r="C427" s="199">
        <v>0</v>
      </c>
      <c r="D427" s="199">
        <v>0</v>
      </c>
      <c r="E427" s="199">
        <v>0</v>
      </c>
      <c r="F427" s="199">
        <v>0</v>
      </c>
      <c r="G427" s="199">
        <v>0</v>
      </c>
      <c r="H427" s="199">
        <v>0</v>
      </c>
      <c r="I427" s="199">
        <f t="shared" si="25"/>
        <v>0</v>
      </c>
      <c r="J427" s="249"/>
    </row>
    <row r="428" spans="1:42" s="19" customFormat="1" x14ac:dyDescent="0.25">
      <c r="A428" s="281" t="s">
        <v>259</v>
      </c>
      <c r="B428" s="282"/>
      <c r="C428" s="282"/>
      <c r="D428" s="282"/>
      <c r="E428" s="282"/>
      <c r="F428" s="282"/>
      <c r="G428" s="282"/>
      <c r="H428" s="282"/>
      <c r="I428" s="282"/>
      <c r="J428" s="283"/>
      <c r="K428" s="215"/>
      <c r="L428" s="215"/>
      <c r="M428" s="215"/>
      <c r="N428" s="215"/>
      <c r="O428" s="215"/>
      <c r="P428" s="215"/>
      <c r="Q428" s="215"/>
      <c r="R428" s="215"/>
      <c r="S428" s="215"/>
      <c r="T428" s="215"/>
      <c r="U428" s="215"/>
      <c r="V428" s="215"/>
      <c r="W428" s="215"/>
      <c r="X428" s="215"/>
      <c r="Y428" s="215"/>
      <c r="Z428" s="215"/>
      <c r="AA428" s="215"/>
      <c r="AB428" s="215"/>
      <c r="AC428" s="215"/>
      <c r="AD428" s="215"/>
      <c r="AE428" s="215"/>
      <c r="AF428" s="215"/>
      <c r="AG428" s="215"/>
      <c r="AH428" s="215"/>
      <c r="AI428" s="215"/>
      <c r="AJ428" s="215"/>
      <c r="AK428" s="215"/>
      <c r="AL428" s="215"/>
      <c r="AM428" s="215"/>
      <c r="AN428" s="215"/>
      <c r="AO428" s="215"/>
      <c r="AP428" s="215"/>
    </row>
    <row r="429" spans="1:42" x14ac:dyDescent="0.25">
      <c r="A429" s="284" t="s">
        <v>91</v>
      </c>
      <c r="B429" s="285"/>
      <c r="C429" s="285"/>
      <c r="D429" s="285"/>
      <c r="E429" s="285"/>
      <c r="F429" s="285"/>
      <c r="G429" s="285"/>
      <c r="H429" s="285"/>
      <c r="I429" s="285"/>
      <c r="J429" s="286"/>
    </row>
    <row r="430" spans="1:42" s="42" customFormat="1" x14ac:dyDescent="0.25">
      <c r="A430" s="287" t="s">
        <v>162</v>
      </c>
      <c r="B430" s="288"/>
      <c r="C430" s="288"/>
      <c r="D430" s="288"/>
      <c r="E430" s="288"/>
      <c r="F430" s="288"/>
      <c r="G430" s="288"/>
      <c r="H430" s="288"/>
      <c r="I430" s="288"/>
      <c r="J430" s="289"/>
      <c r="K430" s="229"/>
      <c r="L430" s="229"/>
      <c r="M430" s="229"/>
      <c r="N430" s="229"/>
      <c r="O430" s="229"/>
      <c r="P430" s="229"/>
      <c r="Q430" s="229"/>
      <c r="R430" s="229"/>
      <c r="S430" s="229"/>
      <c r="T430" s="229"/>
      <c r="U430" s="229"/>
      <c r="V430" s="229"/>
      <c r="W430" s="229"/>
      <c r="X430" s="229"/>
      <c r="Y430" s="229"/>
      <c r="Z430" s="229"/>
      <c r="AA430" s="229"/>
      <c r="AB430" s="229"/>
      <c r="AC430" s="229"/>
      <c r="AD430" s="229"/>
      <c r="AE430" s="229"/>
      <c r="AF430" s="229"/>
      <c r="AG430" s="229"/>
      <c r="AH430" s="229"/>
      <c r="AI430" s="229"/>
      <c r="AJ430" s="229"/>
      <c r="AK430" s="229"/>
      <c r="AL430" s="229"/>
      <c r="AM430" s="229"/>
      <c r="AN430" s="229"/>
      <c r="AO430" s="229"/>
      <c r="AP430" s="229"/>
    </row>
    <row r="431" spans="1:42" s="8" customFormat="1" x14ac:dyDescent="0.25">
      <c r="A431" s="250" t="s">
        <v>276</v>
      </c>
      <c r="B431" s="251"/>
      <c r="C431" s="251"/>
      <c r="D431" s="251"/>
      <c r="E431" s="251"/>
      <c r="F431" s="251"/>
      <c r="G431" s="251"/>
      <c r="H431" s="251"/>
      <c r="I431" s="251"/>
      <c r="J431" s="252"/>
      <c r="K431" s="50"/>
      <c r="L431" s="50"/>
      <c r="M431" s="50"/>
      <c r="N431" s="50"/>
      <c r="O431" s="50"/>
      <c r="P431" s="50"/>
      <c r="Q431" s="50"/>
      <c r="R431" s="50"/>
      <c r="S431" s="50"/>
      <c r="T431" s="50"/>
      <c r="U431" s="50"/>
      <c r="V431" s="50"/>
      <c r="W431" s="50"/>
      <c r="X431" s="50"/>
      <c r="Y431" s="50"/>
      <c r="Z431" s="50"/>
      <c r="AA431" s="50"/>
      <c r="AB431" s="50"/>
      <c r="AC431" s="50"/>
      <c r="AD431" s="50"/>
      <c r="AE431" s="50"/>
      <c r="AF431" s="50"/>
      <c r="AG431" s="50"/>
      <c r="AH431" s="50"/>
      <c r="AI431" s="50"/>
      <c r="AJ431" s="50"/>
      <c r="AK431" s="50"/>
      <c r="AL431" s="50"/>
      <c r="AM431" s="50"/>
      <c r="AN431" s="50"/>
      <c r="AO431" s="50"/>
      <c r="AP431" s="50"/>
    </row>
    <row r="432" spans="1:42" x14ac:dyDescent="0.25">
      <c r="A432" s="244" t="s">
        <v>260</v>
      </c>
      <c r="B432" s="245"/>
      <c r="C432" s="245"/>
      <c r="D432" s="245"/>
      <c r="E432" s="245"/>
      <c r="F432" s="245"/>
      <c r="G432" s="245"/>
      <c r="H432" s="245"/>
      <c r="I432" s="245"/>
      <c r="J432" s="246"/>
    </row>
    <row r="433" spans="1:42" ht="248.25" customHeight="1" x14ac:dyDescent="0.25">
      <c r="A433" s="91" t="s">
        <v>342</v>
      </c>
      <c r="B433" s="198">
        <f>SUM(B434:B437)</f>
        <v>284310.40000000002</v>
      </c>
      <c r="C433" s="198">
        <f>SUM(C434:C437)</f>
        <v>237156.9</v>
      </c>
      <c r="D433" s="198">
        <f>C433/B433*100</f>
        <v>83.414781872207271</v>
      </c>
      <c r="E433" s="198">
        <f>SUM(E434:E437)</f>
        <v>236923.3</v>
      </c>
      <c r="F433" s="198">
        <f>E433/B433*100</f>
        <v>83.332618152554389</v>
      </c>
      <c r="G433" s="198">
        <f>SUM(G434:G437)</f>
        <v>156845.20000000001</v>
      </c>
      <c r="H433" s="198">
        <f>G433/B433*100</f>
        <v>55.16688802097989</v>
      </c>
      <c r="I433" s="198">
        <f>B433-G433</f>
        <v>127465.20000000001</v>
      </c>
      <c r="J433" s="357" t="s">
        <v>398</v>
      </c>
    </row>
    <row r="434" spans="1:42" ht="19.5" x14ac:dyDescent="0.25">
      <c r="A434" s="58" t="s">
        <v>0</v>
      </c>
      <c r="B434" s="177">
        <v>0</v>
      </c>
      <c r="C434" s="177">
        <v>0</v>
      </c>
      <c r="D434" s="177">
        <v>0</v>
      </c>
      <c r="E434" s="177">
        <v>0</v>
      </c>
      <c r="F434" s="177">
        <v>0</v>
      </c>
      <c r="G434" s="177">
        <v>0</v>
      </c>
      <c r="H434" s="177">
        <v>0</v>
      </c>
      <c r="I434" s="177">
        <f>B434-G434</f>
        <v>0</v>
      </c>
      <c r="J434" s="358"/>
    </row>
    <row r="435" spans="1:42" ht="19.5" x14ac:dyDescent="0.25">
      <c r="A435" s="58" t="s">
        <v>1</v>
      </c>
      <c r="B435" s="189">
        <v>265848.90000000002</v>
      </c>
      <c r="C435" s="189">
        <v>222941.5</v>
      </c>
      <c r="D435" s="177">
        <f>C435/B435*100</f>
        <v>83.86023037898596</v>
      </c>
      <c r="E435" s="189">
        <v>222707.9</v>
      </c>
      <c r="F435" s="177">
        <f>E435/B435*100</f>
        <v>83.772360916294915</v>
      </c>
      <c r="G435" s="189">
        <v>147697.70000000001</v>
      </c>
      <c r="H435" s="177">
        <f>G435/B435*100</f>
        <v>55.557010015839822</v>
      </c>
      <c r="I435" s="177">
        <f>B435-G435</f>
        <v>118151.20000000001</v>
      </c>
      <c r="J435" s="358"/>
    </row>
    <row r="436" spans="1:42" x14ac:dyDescent="0.25">
      <c r="A436" s="60" t="s">
        <v>2</v>
      </c>
      <c r="B436" s="191">
        <v>18461.5</v>
      </c>
      <c r="C436" s="191">
        <v>14215.4</v>
      </c>
      <c r="D436" s="178">
        <f>C436/B436*100</f>
        <v>77.000243750507806</v>
      </c>
      <c r="E436" s="191">
        <v>14215.4</v>
      </c>
      <c r="F436" s="178">
        <f>E436/B436*100</f>
        <v>77.000243750507806</v>
      </c>
      <c r="G436" s="191">
        <v>9147.5</v>
      </c>
      <c r="H436" s="178">
        <f>G436/B436*100</f>
        <v>49.549061560544914</v>
      </c>
      <c r="I436" s="178">
        <f>B436-G436</f>
        <v>9314</v>
      </c>
      <c r="J436" s="358"/>
    </row>
    <row r="437" spans="1:42" x14ac:dyDescent="0.25">
      <c r="A437" s="60" t="s">
        <v>3</v>
      </c>
      <c r="B437" s="178">
        <v>0</v>
      </c>
      <c r="C437" s="178">
        <v>0</v>
      </c>
      <c r="D437" s="178">
        <v>0</v>
      </c>
      <c r="E437" s="178">
        <v>0</v>
      </c>
      <c r="F437" s="178">
        <v>0</v>
      </c>
      <c r="G437" s="178">
        <v>0</v>
      </c>
      <c r="H437" s="178">
        <v>0</v>
      </c>
      <c r="I437" s="178">
        <f>B437-G437</f>
        <v>0</v>
      </c>
      <c r="J437" s="359"/>
    </row>
    <row r="438" spans="1:42" s="19" customFormat="1" x14ac:dyDescent="0.25">
      <c r="A438" s="281" t="s">
        <v>254</v>
      </c>
      <c r="B438" s="282"/>
      <c r="C438" s="282"/>
      <c r="D438" s="282"/>
      <c r="E438" s="282"/>
      <c r="F438" s="282"/>
      <c r="G438" s="282"/>
      <c r="H438" s="282"/>
      <c r="I438" s="282"/>
      <c r="J438" s="283"/>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15"/>
      <c r="AG438" s="215"/>
      <c r="AH438" s="215"/>
      <c r="AI438" s="215"/>
      <c r="AJ438" s="215"/>
      <c r="AK438" s="215"/>
      <c r="AL438" s="215"/>
      <c r="AM438" s="215"/>
      <c r="AN438" s="215"/>
      <c r="AO438" s="215"/>
      <c r="AP438" s="215"/>
    </row>
    <row r="439" spans="1:42" x14ac:dyDescent="0.25">
      <c r="A439" s="284" t="s">
        <v>92</v>
      </c>
      <c r="B439" s="285"/>
      <c r="C439" s="285"/>
      <c r="D439" s="285"/>
      <c r="E439" s="285"/>
      <c r="F439" s="285"/>
      <c r="G439" s="285"/>
      <c r="H439" s="285"/>
      <c r="I439" s="285"/>
      <c r="J439" s="286"/>
    </row>
    <row r="440" spans="1:42" x14ac:dyDescent="0.25">
      <c r="A440" s="241" t="s">
        <v>103</v>
      </c>
      <c r="B440" s="242"/>
      <c r="C440" s="242"/>
      <c r="D440" s="242"/>
      <c r="E440" s="242"/>
      <c r="F440" s="242"/>
      <c r="G440" s="242"/>
      <c r="H440" s="242"/>
      <c r="I440" s="242"/>
      <c r="J440" s="243"/>
    </row>
    <row r="441" spans="1:42" x14ac:dyDescent="0.25">
      <c r="A441" s="244" t="s">
        <v>255</v>
      </c>
      <c r="B441" s="245"/>
      <c r="C441" s="245"/>
      <c r="D441" s="245"/>
      <c r="E441" s="245"/>
      <c r="F441" s="245"/>
      <c r="G441" s="245"/>
      <c r="H441" s="245"/>
      <c r="I441" s="245"/>
      <c r="J441" s="246"/>
    </row>
    <row r="442" spans="1:42" ht="372" customHeight="1" x14ac:dyDescent="0.25">
      <c r="A442" s="168" t="s">
        <v>93</v>
      </c>
      <c r="B442" s="198">
        <f>SUM(B443:B446)</f>
        <v>3513.8339999999998</v>
      </c>
      <c r="C442" s="198">
        <f>SUM(C443:C446)</f>
        <v>2773.5</v>
      </c>
      <c r="D442" s="198">
        <f>C442/B442*100</f>
        <v>78.930877212753941</v>
      </c>
      <c r="E442" s="198">
        <f>SUM(E443:E446)</f>
        <v>2773.5</v>
      </c>
      <c r="F442" s="198">
        <f>E442/B442*100</f>
        <v>78.930877212753941</v>
      </c>
      <c r="G442" s="198">
        <f>SUM(G443:G446)</f>
        <v>2773.5</v>
      </c>
      <c r="H442" s="198">
        <f>G442/B442*100</f>
        <v>78.930877212753941</v>
      </c>
      <c r="I442" s="198">
        <f>B442-G442</f>
        <v>740.33399999999983</v>
      </c>
      <c r="J442" s="350" t="s">
        <v>383</v>
      </c>
    </row>
    <row r="443" spans="1:42" ht="19.5" x14ac:dyDescent="0.25">
      <c r="A443" s="58" t="s">
        <v>0</v>
      </c>
      <c r="B443" s="198">
        <v>0</v>
      </c>
      <c r="C443" s="198">
        <v>0</v>
      </c>
      <c r="D443" s="198">
        <v>0</v>
      </c>
      <c r="E443" s="198">
        <v>0</v>
      </c>
      <c r="F443" s="198">
        <v>0</v>
      </c>
      <c r="G443" s="198">
        <v>0</v>
      </c>
      <c r="H443" s="198">
        <v>0</v>
      </c>
      <c r="I443" s="198">
        <f>B443-G443</f>
        <v>0</v>
      </c>
      <c r="J443" s="351"/>
    </row>
    <row r="444" spans="1:42" ht="19.5" x14ac:dyDescent="0.25">
      <c r="A444" s="58" t="s">
        <v>1</v>
      </c>
      <c r="B444" s="198">
        <v>3513.8339999999998</v>
      </c>
      <c r="C444" s="198">
        <v>2773.5</v>
      </c>
      <c r="D444" s="198">
        <f>C444/B444*100</f>
        <v>78.930877212753941</v>
      </c>
      <c r="E444" s="198">
        <v>2773.5</v>
      </c>
      <c r="F444" s="198">
        <f>E444/B444*100</f>
        <v>78.930877212753941</v>
      </c>
      <c r="G444" s="198">
        <v>2773.5</v>
      </c>
      <c r="H444" s="198">
        <f>G444/B444*100</f>
        <v>78.930877212753941</v>
      </c>
      <c r="I444" s="198">
        <f>B444-G444</f>
        <v>740.33399999999983</v>
      </c>
      <c r="J444" s="351"/>
    </row>
    <row r="445" spans="1:42" x14ac:dyDescent="0.25">
      <c r="A445" s="60" t="s">
        <v>2</v>
      </c>
      <c r="B445" s="199">
        <v>0</v>
      </c>
      <c r="C445" s="199">
        <v>0</v>
      </c>
      <c r="D445" s="198">
        <v>0</v>
      </c>
      <c r="E445" s="199">
        <v>0</v>
      </c>
      <c r="F445" s="199">
        <v>0</v>
      </c>
      <c r="G445" s="199">
        <v>0</v>
      </c>
      <c r="H445" s="199">
        <v>0</v>
      </c>
      <c r="I445" s="199">
        <f>B445-G445</f>
        <v>0</v>
      </c>
      <c r="J445" s="351"/>
    </row>
    <row r="446" spans="1:42" x14ac:dyDescent="0.25">
      <c r="A446" s="60" t="s">
        <v>3</v>
      </c>
      <c r="B446" s="199">
        <v>0</v>
      </c>
      <c r="C446" s="199">
        <v>0</v>
      </c>
      <c r="D446" s="198">
        <v>0</v>
      </c>
      <c r="E446" s="199">
        <v>0</v>
      </c>
      <c r="F446" s="199">
        <v>0</v>
      </c>
      <c r="G446" s="199">
        <v>0</v>
      </c>
      <c r="H446" s="199">
        <v>0</v>
      </c>
      <c r="I446" s="199">
        <f>B446-G446</f>
        <v>0</v>
      </c>
      <c r="J446" s="352"/>
    </row>
    <row r="447" spans="1:42" s="19" customFormat="1" x14ac:dyDescent="0.25">
      <c r="A447" s="281" t="s">
        <v>257</v>
      </c>
      <c r="B447" s="282"/>
      <c r="C447" s="282"/>
      <c r="D447" s="282"/>
      <c r="E447" s="282"/>
      <c r="F447" s="282"/>
      <c r="G447" s="282"/>
      <c r="H447" s="282"/>
      <c r="I447" s="282"/>
      <c r="J447" s="283"/>
      <c r="K447" s="215"/>
      <c r="L447" s="215"/>
      <c r="M447" s="215"/>
      <c r="N447" s="215"/>
      <c r="O447" s="215"/>
      <c r="P447" s="215"/>
      <c r="Q447" s="215"/>
      <c r="R447" s="215"/>
      <c r="S447" s="215"/>
      <c r="T447" s="215"/>
      <c r="U447" s="215"/>
      <c r="V447" s="215"/>
      <c r="W447" s="215"/>
      <c r="X447" s="215"/>
      <c r="Y447" s="215"/>
      <c r="Z447" s="215"/>
      <c r="AA447" s="215"/>
      <c r="AB447" s="215"/>
      <c r="AC447" s="215"/>
      <c r="AD447" s="215"/>
      <c r="AE447" s="215"/>
      <c r="AF447" s="215"/>
      <c r="AG447" s="215"/>
      <c r="AH447" s="215"/>
      <c r="AI447" s="215"/>
      <c r="AJ447" s="215"/>
      <c r="AK447" s="215"/>
      <c r="AL447" s="215"/>
      <c r="AM447" s="215"/>
      <c r="AN447" s="215"/>
      <c r="AO447" s="215"/>
      <c r="AP447" s="215"/>
    </row>
    <row r="448" spans="1:42" s="8" customFormat="1" x14ac:dyDescent="0.25">
      <c r="A448" s="256" t="s">
        <v>141</v>
      </c>
      <c r="B448" s="257"/>
      <c r="C448" s="257"/>
      <c r="D448" s="257"/>
      <c r="E448" s="257"/>
      <c r="F448" s="257"/>
      <c r="G448" s="257"/>
      <c r="H448" s="257"/>
      <c r="I448" s="257"/>
      <c r="J448" s="258"/>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50"/>
      <c r="AL448" s="50"/>
      <c r="AM448" s="50"/>
      <c r="AN448" s="50"/>
      <c r="AO448" s="50"/>
      <c r="AP448" s="50"/>
    </row>
    <row r="449" spans="1:42" s="92" customFormat="1" x14ac:dyDescent="0.25">
      <c r="A449" s="264" t="s">
        <v>163</v>
      </c>
      <c r="B449" s="265"/>
      <c r="C449" s="265"/>
      <c r="D449" s="265"/>
      <c r="E449" s="265"/>
      <c r="F449" s="265"/>
      <c r="G449" s="265"/>
      <c r="H449" s="265"/>
      <c r="I449" s="265"/>
      <c r="J449" s="266"/>
      <c r="K449" s="236"/>
      <c r="L449" s="236"/>
      <c r="M449" s="236"/>
      <c r="N449" s="236"/>
      <c r="O449" s="236"/>
      <c r="P449" s="236"/>
      <c r="Q449" s="236"/>
      <c r="R449" s="236"/>
      <c r="S449" s="236"/>
      <c r="T449" s="236"/>
      <c r="U449" s="236"/>
      <c r="V449" s="236"/>
      <c r="W449" s="236"/>
      <c r="X449" s="236"/>
      <c r="Y449" s="236"/>
      <c r="Z449" s="236"/>
      <c r="AA449" s="236"/>
      <c r="AB449" s="236"/>
      <c r="AC449" s="236"/>
      <c r="AD449" s="236"/>
      <c r="AE449" s="236"/>
      <c r="AF449" s="236"/>
      <c r="AG449" s="236"/>
      <c r="AH449" s="236"/>
      <c r="AI449" s="236"/>
      <c r="AJ449" s="236"/>
      <c r="AK449" s="236"/>
      <c r="AL449" s="236"/>
      <c r="AM449" s="236"/>
      <c r="AN449" s="236"/>
      <c r="AO449" s="236"/>
      <c r="AP449" s="236"/>
    </row>
    <row r="450" spans="1:42" s="22" customFormat="1" x14ac:dyDescent="0.25">
      <c r="A450" s="290" t="s">
        <v>280</v>
      </c>
      <c r="B450" s="291"/>
      <c r="C450" s="291"/>
      <c r="D450" s="291"/>
      <c r="E450" s="291"/>
      <c r="F450" s="291"/>
      <c r="G450" s="291"/>
      <c r="H450" s="291"/>
      <c r="I450" s="291"/>
      <c r="J450" s="292"/>
      <c r="K450" s="237"/>
      <c r="L450" s="237"/>
      <c r="M450" s="237"/>
      <c r="N450" s="237"/>
      <c r="O450" s="237"/>
      <c r="P450" s="237"/>
      <c r="Q450" s="237"/>
      <c r="R450" s="237"/>
      <c r="S450" s="237"/>
      <c r="T450" s="237"/>
      <c r="U450" s="237"/>
      <c r="V450" s="237"/>
      <c r="W450" s="237"/>
      <c r="X450" s="237"/>
      <c r="Y450" s="237"/>
      <c r="Z450" s="237"/>
      <c r="AA450" s="237"/>
      <c r="AB450" s="237"/>
      <c r="AC450" s="237"/>
      <c r="AD450" s="237"/>
      <c r="AE450" s="237"/>
      <c r="AF450" s="237"/>
      <c r="AG450" s="237"/>
      <c r="AH450" s="237"/>
      <c r="AI450" s="237"/>
      <c r="AJ450" s="237"/>
      <c r="AK450" s="237"/>
      <c r="AL450" s="237"/>
      <c r="AM450" s="237"/>
      <c r="AN450" s="237"/>
      <c r="AO450" s="237"/>
      <c r="AP450" s="237"/>
    </row>
    <row r="451" spans="1:42" x14ac:dyDescent="0.25">
      <c r="A451" s="244" t="s">
        <v>250</v>
      </c>
      <c r="B451" s="245"/>
      <c r="C451" s="245"/>
      <c r="D451" s="245"/>
      <c r="E451" s="245"/>
      <c r="F451" s="245"/>
      <c r="G451" s="245"/>
      <c r="H451" s="245"/>
      <c r="I451" s="245"/>
      <c r="J451" s="246"/>
    </row>
    <row r="452" spans="1:42" s="8" customFormat="1" ht="213.75" hidden="1" customHeight="1" x14ac:dyDescent="0.25">
      <c r="A452" s="170" t="s">
        <v>132</v>
      </c>
      <c r="B452" s="166">
        <f>SUM(B453:B456)</f>
        <v>0</v>
      </c>
      <c r="C452" s="166">
        <f>SUM(C453:C456)</f>
        <v>0</v>
      </c>
      <c r="D452" s="166">
        <v>0</v>
      </c>
      <c r="E452" s="166">
        <f>SUM(E453:E456)</f>
        <v>0</v>
      </c>
      <c r="F452" s="166">
        <v>0</v>
      </c>
      <c r="G452" s="166">
        <f>SUM(G453:G456)</f>
        <v>0</v>
      </c>
      <c r="H452" s="166">
        <v>0</v>
      </c>
      <c r="I452" s="166">
        <f>B452-G452</f>
        <v>0</v>
      </c>
      <c r="J452" s="353"/>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0"/>
      <c r="AJ452" s="50"/>
      <c r="AK452" s="50"/>
      <c r="AL452" s="50"/>
      <c r="AM452" s="50"/>
      <c r="AN452" s="50"/>
      <c r="AO452" s="50"/>
      <c r="AP452" s="50"/>
    </row>
    <row r="453" spans="1:42" s="8" customFormat="1" ht="19.5" hidden="1" x14ac:dyDescent="0.25">
      <c r="A453" s="58" t="s">
        <v>0</v>
      </c>
      <c r="B453" s="166">
        <v>0</v>
      </c>
      <c r="C453" s="166">
        <v>0</v>
      </c>
      <c r="D453" s="166">
        <v>0</v>
      </c>
      <c r="E453" s="166">
        <v>0</v>
      </c>
      <c r="F453" s="166">
        <v>0</v>
      </c>
      <c r="G453" s="166">
        <v>0</v>
      </c>
      <c r="H453" s="166">
        <v>0</v>
      </c>
      <c r="I453" s="166">
        <f>B453-G453</f>
        <v>0</v>
      </c>
      <c r="J453" s="354"/>
      <c r="K453" s="50"/>
      <c r="L453" s="50"/>
      <c r="M453" s="50"/>
      <c r="N453" s="50"/>
      <c r="O453" s="50"/>
      <c r="P453" s="50"/>
      <c r="Q453" s="50"/>
      <c r="R453" s="50"/>
      <c r="S453" s="50"/>
      <c r="T453" s="50"/>
      <c r="U453" s="50"/>
      <c r="V453" s="50"/>
      <c r="W453" s="50"/>
      <c r="X453" s="50"/>
      <c r="Y453" s="50"/>
      <c r="Z453" s="50"/>
      <c r="AA453" s="50"/>
      <c r="AB453" s="50"/>
      <c r="AC453" s="50"/>
      <c r="AD453" s="50"/>
      <c r="AE453" s="50"/>
      <c r="AF453" s="50"/>
      <c r="AG453" s="50"/>
      <c r="AH453" s="50"/>
      <c r="AI453" s="50"/>
      <c r="AJ453" s="50"/>
      <c r="AK453" s="50"/>
      <c r="AL453" s="50"/>
      <c r="AM453" s="50"/>
      <c r="AN453" s="50"/>
      <c r="AO453" s="50"/>
      <c r="AP453" s="50"/>
    </row>
    <row r="454" spans="1:42" s="8" customFormat="1" ht="19.5" hidden="1" x14ac:dyDescent="0.25">
      <c r="A454" s="58" t="s">
        <v>1</v>
      </c>
      <c r="B454" s="166">
        <v>0</v>
      </c>
      <c r="C454" s="166">
        <v>0</v>
      </c>
      <c r="D454" s="166">
        <v>0</v>
      </c>
      <c r="E454" s="166">
        <v>0</v>
      </c>
      <c r="F454" s="166">
        <v>0</v>
      </c>
      <c r="G454" s="166">
        <v>0</v>
      </c>
      <c r="H454" s="166">
        <v>0</v>
      </c>
      <c r="I454" s="166">
        <f>B454-G454</f>
        <v>0</v>
      </c>
      <c r="J454" s="354"/>
      <c r="K454" s="50"/>
      <c r="L454" s="50"/>
      <c r="M454" s="50"/>
      <c r="N454" s="50"/>
      <c r="O454" s="50"/>
      <c r="P454" s="50"/>
      <c r="Q454" s="50"/>
      <c r="R454" s="50"/>
      <c r="S454" s="50"/>
      <c r="T454" s="50"/>
      <c r="U454" s="50"/>
      <c r="V454" s="50"/>
      <c r="W454" s="50"/>
      <c r="X454" s="50"/>
      <c r="Y454" s="50"/>
      <c r="Z454" s="50"/>
      <c r="AA454" s="50"/>
      <c r="AB454" s="50"/>
      <c r="AC454" s="50"/>
      <c r="AD454" s="50"/>
      <c r="AE454" s="50"/>
      <c r="AF454" s="50"/>
      <c r="AG454" s="50"/>
      <c r="AH454" s="50"/>
      <c r="AI454" s="50"/>
      <c r="AJ454" s="50"/>
      <c r="AK454" s="50"/>
      <c r="AL454" s="50"/>
      <c r="AM454" s="50"/>
      <c r="AN454" s="50"/>
      <c r="AO454" s="50"/>
      <c r="AP454" s="50"/>
    </row>
    <row r="455" spans="1:42" s="8" customFormat="1" hidden="1" x14ac:dyDescent="0.25">
      <c r="A455" s="60" t="s">
        <v>2</v>
      </c>
      <c r="B455" s="103">
        <v>0</v>
      </c>
      <c r="C455" s="103">
        <v>0</v>
      </c>
      <c r="D455" s="103">
        <v>0</v>
      </c>
      <c r="E455" s="103">
        <v>0</v>
      </c>
      <c r="F455" s="103">
        <v>0</v>
      </c>
      <c r="G455" s="103">
        <v>0</v>
      </c>
      <c r="H455" s="103">
        <v>0</v>
      </c>
      <c r="I455" s="103">
        <f>B455-G455</f>
        <v>0</v>
      </c>
      <c r="J455" s="354"/>
      <c r="K455" s="50"/>
      <c r="L455" s="50"/>
      <c r="M455" s="50"/>
      <c r="N455" s="50"/>
      <c r="O455" s="50"/>
      <c r="P455" s="50"/>
      <c r="Q455" s="50"/>
      <c r="R455" s="50"/>
      <c r="S455" s="50"/>
      <c r="T455" s="50"/>
      <c r="U455" s="50"/>
      <c r="V455" s="50"/>
      <c r="W455" s="50"/>
      <c r="X455" s="50"/>
      <c r="Y455" s="50"/>
      <c r="Z455" s="50"/>
      <c r="AA455" s="50"/>
      <c r="AB455" s="50"/>
      <c r="AC455" s="50"/>
      <c r="AD455" s="50"/>
      <c r="AE455" s="50"/>
      <c r="AF455" s="50"/>
      <c r="AG455" s="50"/>
      <c r="AH455" s="50"/>
      <c r="AI455" s="50"/>
      <c r="AJ455" s="50"/>
      <c r="AK455" s="50"/>
      <c r="AL455" s="50"/>
      <c r="AM455" s="50"/>
      <c r="AN455" s="50"/>
      <c r="AO455" s="50"/>
      <c r="AP455" s="50"/>
    </row>
    <row r="456" spans="1:42" s="8" customFormat="1" hidden="1" x14ac:dyDescent="0.25">
      <c r="A456" s="60" t="s">
        <v>3</v>
      </c>
      <c r="B456" s="103">
        <v>0</v>
      </c>
      <c r="C456" s="103">
        <v>0</v>
      </c>
      <c r="D456" s="103">
        <v>0</v>
      </c>
      <c r="E456" s="103">
        <v>0</v>
      </c>
      <c r="F456" s="103">
        <v>0</v>
      </c>
      <c r="G456" s="103">
        <v>0</v>
      </c>
      <c r="H456" s="103">
        <v>0</v>
      </c>
      <c r="I456" s="103">
        <f>B456-G456</f>
        <v>0</v>
      </c>
      <c r="J456" s="355"/>
      <c r="K456" s="50"/>
      <c r="L456" s="50"/>
      <c r="M456" s="50"/>
      <c r="N456" s="50"/>
      <c r="O456" s="50"/>
      <c r="P456" s="50"/>
      <c r="Q456" s="50"/>
      <c r="R456" s="50"/>
      <c r="S456" s="50"/>
      <c r="T456" s="50"/>
      <c r="U456" s="50"/>
      <c r="V456" s="50"/>
      <c r="W456" s="50"/>
      <c r="X456" s="50"/>
      <c r="Y456" s="50"/>
      <c r="Z456" s="50"/>
      <c r="AA456" s="50"/>
      <c r="AB456" s="50"/>
      <c r="AC456" s="50"/>
      <c r="AD456" s="50"/>
      <c r="AE456" s="50"/>
      <c r="AF456" s="50"/>
      <c r="AG456" s="50"/>
      <c r="AH456" s="50"/>
      <c r="AI456" s="50"/>
      <c r="AJ456" s="50"/>
      <c r="AK456" s="50"/>
      <c r="AL456" s="50"/>
      <c r="AM456" s="50"/>
      <c r="AN456" s="50"/>
      <c r="AO456" s="50"/>
      <c r="AP456" s="50"/>
    </row>
    <row r="457" spans="1:42" s="8" customFormat="1" ht="177" customHeight="1" x14ac:dyDescent="0.25">
      <c r="A457" s="168" t="s">
        <v>133</v>
      </c>
      <c r="B457" s="198">
        <f>SUM(B458:B461)</f>
        <v>21683.5</v>
      </c>
      <c r="C457" s="198">
        <f>SUM(C458:C461)</f>
        <v>21683.5</v>
      </c>
      <c r="D457" s="198">
        <f>C457/B457*100</f>
        <v>100</v>
      </c>
      <c r="E457" s="198">
        <f>SUM(E458:E461)</f>
        <v>21683.5</v>
      </c>
      <c r="F457" s="198">
        <f>E457/B457*100</f>
        <v>100</v>
      </c>
      <c r="G457" s="198">
        <f>SUM(G458:G461)</f>
        <v>21683.5</v>
      </c>
      <c r="H457" s="198">
        <f>G457/B457*100</f>
        <v>100</v>
      </c>
      <c r="I457" s="198">
        <f t="shared" ref="I457:I466" si="26">B457-G457</f>
        <v>0</v>
      </c>
      <c r="J457" s="247" t="s">
        <v>328</v>
      </c>
      <c r="K457" s="50"/>
      <c r="L457" s="50"/>
      <c r="M457" s="50"/>
      <c r="N457" s="50"/>
      <c r="O457" s="50"/>
      <c r="P457" s="50"/>
      <c r="Q457" s="50"/>
      <c r="R457" s="50"/>
      <c r="S457" s="50"/>
      <c r="T457" s="50"/>
      <c r="U457" s="50"/>
      <c r="V457" s="50"/>
      <c r="W457" s="50"/>
      <c r="X457" s="50"/>
      <c r="Y457" s="50"/>
      <c r="Z457" s="50"/>
      <c r="AA457" s="50"/>
      <c r="AB457" s="50"/>
      <c r="AC457" s="50"/>
      <c r="AD457" s="50"/>
      <c r="AE457" s="50"/>
      <c r="AF457" s="50"/>
      <c r="AG457" s="50"/>
      <c r="AH457" s="50"/>
      <c r="AI457" s="50"/>
      <c r="AJ457" s="50"/>
      <c r="AK457" s="50"/>
      <c r="AL457" s="50"/>
      <c r="AM457" s="50"/>
      <c r="AN457" s="50"/>
      <c r="AO457" s="50"/>
      <c r="AP457" s="50"/>
    </row>
    <row r="458" spans="1:42" s="8" customFormat="1" ht="19.5" x14ac:dyDescent="0.25">
      <c r="A458" s="58" t="s">
        <v>0</v>
      </c>
      <c r="B458" s="198">
        <v>0</v>
      </c>
      <c r="C458" s="198">
        <v>0</v>
      </c>
      <c r="D458" s="198">
        <v>0</v>
      </c>
      <c r="E458" s="198">
        <v>0</v>
      </c>
      <c r="F458" s="198">
        <v>0</v>
      </c>
      <c r="G458" s="198">
        <v>0</v>
      </c>
      <c r="H458" s="198">
        <v>0</v>
      </c>
      <c r="I458" s="198">
        <f t="shared" si="26"/>
        <v>0</v>
      </c>
      <c r="J458" s="248"/>
      <c r="K458" s="50"/>
      <c r="L458" s="50"/>
      <c r="M458" s="50"/>
      <c r="N458" s="50"/>
      <c r="O458" s="50"/>
      <c r="P458" s="50"/>
      <c r="Q458" s="50"/>
      <c r="R458" s="50"/>
      <c r="S458" s="50"/>
      <c r="T458" s="50"/>
      <c r="U458" s="50"/>
      <c r="V458" s="50"/>
      <c r="W458" s="50"/>
      <c r="X458" s="50"/>
      <c r="Y458" s="50"/>
      <c r="Z458" s="50"/>
      <c r="AA458" s="50"/>
      <c r="AB458" s="50"/>
      <c r="AC458" s="50"/>
      <c r="AD458" s="50"/>
      <c r="AE458" s="50"/>
      <c r="AF458" s="50"/>
      <c r="AG458" s="50"/>
      <c r="AH458" s="50"/>
      <c r="AI458" s="50"/>
      <c r="AJ458" s="50"/>
      <c r="AK458" s="50"/>
      <c r="AL458" s="50"/>
      <c r="AM458" s="50"/>
      <c r="AN458" s="50"/>
      <c r="AO458" s="50"/>
      <c r="AP458" s="50"/>
    </row>
    <row r="459" spans="1:42" s="8" customFormat="1" ht="19.5" x14ac:dyDescent="0.25">
      <c r="A459" s="58" t="s">
        <v>1</v>
      </c>
      <c r="B459" s="198">
        <v>21683.5</v>
      </c>
      <c r="C459" s="198">
        <v>21683.5</v>
      </c>
      <c r="D459" s="198">
        <f>C459/B459*100</f>
        <v>100</v>
      </c>
      <c r="E459" s="198">
        <v>21683.5</v>
      </c>
      <c r="F459" s="198">
        <f>E459/B459*100</f>
        <v>100</v>
      </c>
      <c r="G459" s="198">
        <v>21683.5</v>
      </c>
      <c r="H459" s="198">
        <f>G459/B459*100</f>
        <v>100</v>
      </c>
      <c r="I459" s="198">
        <f t="shared" si="26"/>
        <v>0</v>
      </c>
      <c r="J459" s="248"/>
      <c r="K459" s="50"/>
      <c r="L459" s="50"/>
      <c r="M459" s="50"/>
      <c r="N459" s="50"/>
      <c r="O459" s="50"/>
      <c r="P459" s="50"/>
      <c r="Q459" s="50"/>
      <c r="R459" s="50"/>
      <c r="S459" s="50"/>
      <c r="T459" s="50"/>
      <c r="U459" s="50"/>
      <c r="V459" s="50"/>
      <c r="W459" s="50"/>
      <c r="X459" s="50"/>
      <c r="Y459" s="50"/>
      <c r="Z459" s="50"/>
      <c r="AA459" s="50"/>
      <c r="AB459" s="50"/>
      <c r="AC459" s="50"/>
      <c r="AD459" s="50"/>
      <c r="AE459" s="50"/>
      <c r="AF459" s="50"/>
      <c r="AG459" s="50"/>
      <c r="AH459" s="50"/>
      <c r="AI459" s="50"/>
      <c r="AJ459" s="50"/>
      <c r="AK459" s="50"/>
      <c r="AL459" s="50"/>
      <c r="AM459" s="50"/>
      <c r="AN459" s="50"/>
      <c r="AO459" s="50"/>
      <c r="AP459" s="50"/>
    </row>
    <row r="460" spans="1:42" s="8" customFormat="1" x14ac:dyDescent="0.25">
      <c r="A460" s="60" t="s">
        <v>2</v>
      </c>
      <c r="B460" s="199">
        <v>0</v>
      </c>
      <c r="C460" s="199">
        <v>0</v>
      </c>
      <c r="D460" s="199">
        <v>0</v>
      </c>
      <c r="E460" s="199">
        <v>0</v>
      </c>
      <c r="F460" s="199">
        <v>0</v>
      </c>
      <c r="G460" s="199">
        <v>0</v>
      </c>
      <c r="H460" s="199">
        <v>0</v>
      </c>
      <c r="I460" s="199">
        <f t="shared" si="26"/>
        <v>0</v>
      </c>
      <c r="J460" s="248"/>
      <c r="K460" s="50"/>
      <c r="L460" s="50"/>
      <c r="M460" s="50"/>
      <c r="N460" s="50"/>
      <c r="O460" s="50"/>
      <c r="P460" s="50"/>
      <c r="Q460" s="50"/>
      <c r="R460" s="50"/>
      <c r="S460" s="50"/>
      <c r="T460" s="50"/>
      <c r="U460" s="50"/>
      <c r="V460" s="50"/>
      <c r="W460" s="50"/>
      <c r="X460" s="50"/>
      <c r="Y460" s="50"/>
      <c r="Z460" s="50"/>
      <c r="AA460" s="50"/>
      <c r="AB460" s="50"/>
      <c r="AC460" s="50"/>
      <c r="AD460" s="50"/>
      <c r="AE460" s="50"/>
      <c r="AF460" s="50"/>
      <c r="AG460" s="50"/>
      <c r="AH460" s="50"/>
      <c r="AI460" s="50"/>
      <c r="AJ460" s="50"/>
      <c r="AK460" s="50"/>
      <c r="AL460" s="50"/>
      <c r="AM460" s="50"/>
      <c r="AN460" s="50"/>
      <c r="AO460" s="50"/>
      <c r="AP460" s="50"/>
    </row>
    <row r="461" spans="1:42" s="8" customFormat="1" x14ac:dyDescent="0.25">
      <c r="A461" s="60" t="s">
        <v>3</v>
      </c>
      <c r="B461" s="199">
        <v>0</v>
      </c>
      <c r="C461" s="199">
        <v>0</v>
      </c>
      <c r="D461" s="199">
        <v>0</v>
      </c>
      <c r="E461" s="199">
        <v>0</v>
      </c>
      <c r="F461" s="199">
        <v>0</v>
      </c>
      <c r="G461" s="199">
        <v>0</v>
      </c>
      <c r="H461" s="199">
        <v>0</v>
      </c>
      <c r="I461" s="199">
        <f t="shared" si="26"/>
        <v>0</v>
      </c>
      <c r="J461" s="249"/>
      <c r="K461" s="50"/>
      <c r="L461" s="50"/>
      <c r="M461" s="50"/>
      <c r="N461" s="50"/>
      <c r="O461" s="50"/>
      <c r="P461" s="50"/>
      <c r="Q461" s="50"/>
      <c r="R461" s="50"/>
      <c r="S461" s="50"/>
      <c r="T461" s="50"/>
      <c r="U461" s="50"/>
      <c r="V461" s="50"/>
      <c r="W461" s="50"/>
      <c r="X461" s="50"/>
      <c r="Y461" s="50"/>
      <c r="Z461" s="50"/>
      <c r="AA461" s="50"/>
      <c r="AB461" s="50"/>
      <c r="AC461" s="50"/>
      <c r="AD461" s="50"/>
      <c r="AE461" s="50"/>
      <c r="AF461" s="50"/>
      <c r="AG461" s="50"/>
      <c r="AH461" s="50"/>
      <c r="AI461" s="50"/>
      <c r="AJ461" s="50"/>
      <c r="AK461" s="50"/>
      <c r="AL461" s="50"/>
      <c r="AM461" s="50"/>
      <c r="AN461" s="50"/>
      <c r="AO461" s="50"/>
      <c r="AP461" s="50"/>
    </row>
    <row r="462" spans="1:42" s="8" customFormat="1" ht="158.25" customHeight="1" x14ac:dyDescent="0.25">
      <c r="A462" s="168" t="s">
        <v>134</v>
      </c>
      <c r="B462" s="198">
        <f>SUM(B463:B466)</f>
        <v>61051.6</v>
      </c>
      <c r="C462" s="198">
        <f>SUM(C463:C466)</f>
        <v>61051.6</v>
      </c>
      <c r="D462" s="198">
        <f>C462/B462*100</f>
        <v>100</v>
      </c>
      <c r="E462" s="198">
        <f>SUM(E463:E466)</f>
        <v>61051.6</v>
      </c>
      <c r="F462" s="198">
        <f>E462/B462*100</f>
        <v>100</v>
      </c>
      <c r="G462" s="198">
        <f>SUM(G463:G466)</f>
        <v>61051.6</v>
      </c>
      <c r="H462" s="198">
        <f>G462/B462*100</f>
        <v>100</v>
      </c>
      <c r="I462" s="198">
        <f t="shared" si="26"/>
        <v>0</v>
      </c>
      <c r="J462" s="247" t="s">
        <v>329</v>
      </c>
      <c r="K462" s="50"/>
      <c r="L462" s="50"/>
      <c r="M462" s="50"/>
      <c r="N462" s="50"/>
      <c r="O462" s="50"/>
      <c r="P462" s="50"/>
      <c r="Q462" s="50"/>
      <c r="R462" s="50"/>
      <c r="S462" s="50"/>
      <c r="T462" s="50"/>
      <c r="U462" s="50"/>
      <c r="V462" s="50"/>
      <c r="W462" s="50"/>
      <c r="X462" s="50"/>
      <c r="Y462" s="50"/>
      <c r="Z462" s="50"/>
      <c r="AA462" s="50"/>
      <c r="AB462" s="50"/>
      <c r="AC462" s="50"/>
      <c r="AD462" s="50"/>
      <c r="AE462" s="50"/>
      <c r="AF462" s="50"/>
      <c r="AG462" s="50"/>
      <c r="AH462" s="50"/>
      <c r="AI462" s="50"/>
      <c r="AJ462" s="50"/>
      <c r="AK462" s="50"/>
      <c r="AL462" s="50"/>
      <c r="AM462" s="50"/>
      <c r="AN462" s="50"/>
      <c r="AO462" s="50"/>
      <c r="AP462" s="50"/>
    </row>
    <row r="463" spans="1:42" s="8" customFormat="1" ht="19.5" x14ac:dyDescent="0.25">
      <c r="A463" s="58" t="s">
        <v>0</v>
      </c>
      <c r="B463" s="198">
        <v>0</v>
      </c>
      <c r="C463" s="198">
        <v>0</v>
      </c>
      <c r="D463" s="198">
        <v>0</v>
      </c>
      <c r="E463" s="198">
        <v>0</v>
      </c>
      <c r="F463" s="198">
        <v>0</v>
      </c>
      <c r="G463" s="198">
        <v>0</v>
      </c>
      <c r="H463" s="198">
        <v>0</v>
      </c>
      <c r="I463" s="198">
        <f t="shared" si="26"/>
        <v>0</v>
      </c>
      <c r="J463" s="248"/>
      <c r="K463" s="50"/>
      <c r="L463" s="50"/>
      <c r="M463" s="50"/>
      <c r="N463" s="50"/>
      <c r="O463" s="50"/>
      <c r="P463" s="50"/>
      <c r="Q463" s="50"/>
      <c r="R463" s="50"/>
      <c r="S463" s="50"/>
      <c r="T463" s="50"/>
      <c r="U463" s="50"/>
      <c r="V463" s="50"/>
      <c r="W463" s="50"/>
      <c r="X463" s="50"/>
      <c r="Y463" s="50"/>
      <c r="Z463" s="50"/>
      <c r="AA463" s="50"/>
      <c r="AB463" s="50"/>
      <c r="AC463" s="50"/>
      <c r="AD463" s="50"/>
      <c r="AE463" s="50"/>
      <c r="AF463" s="50"/>
      <c r="AG463" s="50"/>
      <c r="AH463" s="50"/>
      <c r="AI463" s="50"/>
      <c r="AJ463" s="50"/>
      <c r="AK463" s="50"/>
      <c r="AL463" s="50"/>
      <c r="AM463" s="50"/>
      <c r="AN463" s="50"/>
      <c r="AO463" s="50"/>
      <c r="AP463" s="50"/>
    </row>
    <row r="464" spans="1:42" s="8" customFormat="1" ht="19.5" x14ac:dyDescent="0.25">
      <c r="A464" s="58" t="s">
        <v>1</v>
      </c>
      <c r="B464" s="198">
        <v>61051.6</v>
      </c>
      <c r="C464" s="198">
        <v>61051.6</v>
      </c>
      <c r="D464" s="198">
        <f>C464/B464*100</f>
        <v>100</v>
      </c>
      <c r="E464" s="198">
        <v>61051.6</v>
      </c>
      <c r="F464" s="198">
        <f>E464/B464*100</f>
        <v>100</v>
      </c>
      <c r="G464" s="198">
        <v>61051.6</v>
      </c>
      <c r="H464" s="198">
        <f>G464/B464*100</f>
        <v>100</v>
      </c>
      <c r="I464" s="198">
        <f t="shared" si="26"/>
        <v>0</v>
      </c>
      <c r="J464" s="248"/>
      <c r="K464" s="50"/>
      <c r="L464" s="50"/>
      <c r="M464" s="50"/>
      <c r="N464" s="50"/>
      <c r="O464" s="50"/>
      <c r="P464" s="50"/>
      <c r="Q464" s="50"/>
      <c r="R464" s="50"/>
      <c r="S464" s="50"/>
      <c r="T464" s="50"/>
      <c r="U464" s="50"/>
      <c r="V464" s="50"/>
      <c r="W464" s="50"/>
      <c r="X464" s="50"/>
      <c r="Y464" s="50"/>
      <c r="Z464" s="50"/>
      <c r="AA464" s="50"/>
      <c r="AB464" s="50"/>
      <c r="AC464" s="50"/>
      <c r="AD464" s="50"/>
      <c r="AE464" s="50"/>
      <c r="AF464" s="50"/>
      <c r="AG464" s="50"/>
      <c r="AH464" s="50"/>
      <c r="AI464" s="50"/>
      <c r="AJ464" s="50"/>
      <c r="AK464" s="50"/>
      <c r="AL464" s="50"/>
      <c r="AM464" s="50"/>
      <c r="AN464" s="50"/>
      <c r="AO464" s="50"/>
      <c r="AP464" s="50"/>
    </row>
    <row r="465" spans="1:42" s="8" customFormat="1" x14ac:dyDescent="0.25">
      <c r="A465" s="60" t="s">
        <v>2</v>
      </c>
      <c r="B465" s="199">
        <v>0</v>
      </c>
      <c r="C465" s="199">
        <v>0</v>
      </c>
      <c r="D465" s="199">
        <v>0</v>
      </c>
      <c r="E465" s="199">
        <v>0</v>
      </c>
      <c r="F465" s="199">
        <v>0</v>
      </c>
      <c r="G465" s="199">
        <v>0</v>
      </c>
      <c r="H465" s="199">
        <v>0</v>
      </c>
      <c r="I465" s="199">
        <f t="shared" si="26"/>
        <v>0</v>
      </c>
      <c r="J465" s="248"/>
      <c r="K465" s="50"/>
      <c r="L465" s="50"/>
      <c r="M465" s="50"/>
      <c r="N465" s="50"/>
      <c r="O465" s="50"/>
      <c r="P465" s="50"/>
      <c r="Q465" s="50"/>
      <c r="R465" s="50"/>
      <c r="S465" s="50"/>
      <c r="T465" s="50"/>
      <c r="U465" s="50"/>
      <c r="V465" s="50"/>
      <c r="W465" s="50"/>
      <c r="X465" s="50"/>
      <c r="Y465" s="50"/>
      <c r="Z465" s="50"/>
      <c r="AA465" s="50"/>
      <c r="AB465" s="50"/>
      <c r="AC465" s="50"/>
      <c r="AD465" s="50"/>
      <c r="AE465" s="50"/>
      <c r="AF465" s="50"/>
      <c r="AG465" s="50"/>
      <c r="AH465" s="50"/>
      <c r="AI465" s="50"/>
      <c r="AJ465" s="50"/>
      <c r="AK465" s="50"/>
      <c r="AL465" s="50"/>
      <c r="AM465" s="50"/>
      <c r="AN465" s="50"/>
      <c r="AO465" s="50"/>
      <c r="AP465" s="50"/>
    </row>
    <row r="466" spans="1:42" s="8" customFormat="1" x14ac:dyDescent="0.25">
      <c r="A466" s="60" t="s">
        <v>3</v>
      </c>
      <c r="B466" s="199">
        <v>0</v>
      </c>
      <c r="C466" s="199">
        <v>0</v>
      </c>
      <c r="D466" s="199">
        <v>0</v>
      </c>
      <c r="E466" s="199">
        <v>0</v>
      </c>
      <c r="F466" s="199">
        <v>0</v>
      </c>
      <c r="G466" s="199">
        <v>0</v>
      </c>
      <c r="H466" s="199">
        <v>0</v>
      </c>
      <c r="I466" s="199">
        <f t="shared" si="26"/>
        <v>0</v>
      </c>
      <c r="J466" s="249"/>
      <c r="K466" s="50"/>
      <c r="L466" s="50"/>
      <c r="M466" s="50"/>
      <c r="N466" s="50"/>
      <c r="O466" s="50"/>
      <c r="P466" s="50"/>
      <c r="Q466" s="50"/>
      <c r="R466" s="50"/>
      <c r="S466" s="50"/>
      <c r="T466" s="50"/>
      <c r="U466" s="50"/>
      <c r="V466" s="50"/>
      <c r="W466" s="50"/>
      <c r="X466" s="50"/>
      <c r="Y466" s="50"/>
      <c r="Z466" s="50"/>
      <c r="AA466" s="50"/>
      <c r="AB466" s="50"/>
      <c r="AC466" s="50"/>
      <c r="AD466" s="50"/>
      <c r="AE466" s="50"/>
      <c r="AF466" s="50"/>
      <c r="AG466" s="50"/>
      <c r="AH466" s="50"/>
      <c r="AI466" s="50"/>
      <c r="AJ466" s="50"/>
      <c r="AK466" s="50"/>
      <c r="AL466" s="50"/>
      <c r="AM466" s="50"/>
      <c r="AN466" s="50"/>
      <c r="AO466" s="50"/>
      <c r="AP466" s="50"/>
    </row>
    <row r="467" spans="1:42" s="94" customFormat="1" x14ac:dyDescent="0.25">
      <c r="A467" s="356" t="s">
        <v>165</v>
      </c>
      <c r="B467" s="356"/>
      <c r="C467" s="356"/>
      <c r="D467" s="356"/>
      <c r="E467" s="356"/>
      <c r="F467" s="356"/>
      <c r="G467" s="356"/>
      <c r="H467" s="356"/>
      <c r="I467" s="356"/>
      <c r="J467" s="356"/>
      <c r="K467" s="225"/>
      <c r="L467" s="225"/>
      <c r="M467" s="225"/>
      <c r="N467" s="225"/>
      <c r="O467" s="225"/>
      <c r="P467" s="225"/>
      <c r="Q467" s="225"/>
      <c r="R467" s="225"/>
      <c r="S467" s="225"/>
      <c r="T467" s="225"/>
      <c r="U467" s="225"/>
      <c r="V467" s="225"/>
      <c r="W467" s="225"/>
      <c r="X467" s="225"/>
      <c r="Y467" s="225"/>
      <c r="Z467" s="225"/>
      <c r="AA467" s="225"/>
      <c r="AB467" s="225"/>
      <c r="AC467" s="225"/>
      <c r="AD467" s="225"/>
      <c r="AE467" s="225"/>
      <c r="AF467" s="225"/>
      <c r="AG467" s="225"/>
      <c r="AH467" s="225"/>
      <c r="AI467" s="225"/>
      <c r="AJ467" s="225"/>
      <c r="AK467" s="225"/>
      <c r="AL467" s="225"/>
      <c r="AM467" s="225"/>
      <c r="AN467" s="225"/>
      <c r="AO467" s="225"/>
      <c r="AP467" s="225"/>
    </row>
    <row r="468" spans="1:42" s="175" customFormat="1" x14ac:dyDescent="0.25">
      <c r="A468" s="262" t="s">
        <v>125</v>
      </c>
      <c r="B468" s="262"/>
      <c r="C468" s="262"/>
      <c r="D468" s="262"/>
      <c r="E468" s="262"/>
      <c r="F468" s="262"/>
      <c r="G468" s="262"/>
      <c r="H468" s="262"/>
      <c r="I468" s="262"/>
      <c r="J468" s="262"/>
      <c r="K468" s="238"/>
      <c r="L468" s="238"/>
      <c r="M468" s="238"/>
      <c r="N468" s="238"/>
      <c r="O468" s="238"/>
      <c r="P468" s="238"/>
      <c r="Q468" s="238"/>
      <c r="R468" s="238"/>
      <c r="S468" s="238"/>
      <c r="T468" s="238"/>
      <c r="U468" s="238"/>
      <c r="V468" s="238"/>
      <c r="W468" s="238"/>
      <c r="X468" s="238"/>
      <c r="Y468" s="238"/>
      <c r="Z468" s="238"/>
      <c r="AA468" s="238"/>
      <c r="AB468" s="238"/>
      <c r="AC468" s="238"/>
      <c r="AD468" s="238"/>
      <c r="AE468" s="238"/>
      <c r="AF468" s="238"/>
      <c r="AG468" s="238"/>
      <c r="AH468" s="238"/>
      <c r="AI468" s="238"/>
      <c r="AJ468" s="238"/>
      <c r="AK468" s="238"/>
      <c r="AL468" s="238"/>
      <c r="AM468" s="238"/>
      <c r="AN468" s="238"/>
      <c r="AO468" s="238"/>
      <c r="AP468" s="238"/>
    </row>
    <row r="469" spans="1:42" s="118" customFormat="1" x14ac:dyDescent="0.25">
      <c r="A469" s="274" t="s">
        <v>250</v>
      </c>
      <c r="B469" s="274"/>
      <c r="C469" s="274"/>
      <c r="D469" s="274"/>
      <c r="E469" s="274"/>
      <c r="F469" s="274"/>
      <c r="G469" s="274"/>
      <c r="H469" s="274"/>
      <c r="I469" s="274"/>
      <c r="J469" s="274"/>
      <c r="K469" s="239"/>
      <c r="L469" s="239"/>
      <c r="M469" s="239"/>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c r="AJ469" s="239"/>
      <c r="AK469" s="239"/>
      <c r="AL469" s="239"/>
      <c r="AM469" s="239"/>
      <c r="AN469" s="239"/>
      <c r="AO469" s="239"/>
      <c r="AP469" s="239"/>
    </row>
    <row r="470" spans="1:42" s="8" customFormat="1" ht="136.5" customHeight="1" x14ac:dyDescent="0.25">
      <c r="A470" s="168" t="s">
        <v>135</v>
      </c>
      <c r="B470" s="198">
        <f>SUM(B471:B474)</f>
        <v>3634.9</v>
      </c>
      <c r="C470" s="198">
        <f>SUM(C471:C474)</f>
        <v>3634.9</v>
      </c>
      <c r="D470" s="198">
        <f>C470/B470*100</f>
        <v>100</v>
      </c>
      <c r="E470" s="198">
        <f>SUM(E471:E474)</f>
        <v>3634.9</v>
      </c>
      <c r="F470" s="198">
        <f>E470/B470*100</f>
        <v>100</v>
      </c>
      <c r="G470" s="198">
        <f>SUM(G471:G474)</f>
        <v>3634.9</v>
      </c>
      <c r="H470" s="198">
        <f>G470/B470*100</f>
        <v>100</v>
      </c>
      <c r="I470" s="198">
        <f t="shared" ref="I470:I479" si="27">B470-G470</f>
        <v>0</v>
      </c>
      <c r="J470" s="293" t="s">
        <v>335</v>
      </c>
      <c r="K470" s="50"/>
      <c r="L470" s="50"/>
      <c r="M470" s="50"/>
      <c r="N470" s="50"/>
      <c r="O470" s="50"/>
      <c r="P470" s="50"/>
      <c r="Q470" s="50"/>
      <c r="R470" s="50"/>
      <c r="S470" s="50"/>
      <c r="T470" s="50"/>
      <c r="U470" s="50"/>
      <c r="V470" s="50"/>
      <c r="W470" s="50"/>
      <c r="X470" s="50"/>
      <c r="Y470" s="50"/>
      <c r="Z470" s="50"/>
      <c r="AA470" s="50"/>
      <c r="AB470" s="50"/>
      <c r="AC470" s="50"/>
      <c r="AD470" s="50"/>
      <c r="AE470" s="50"/>
      <c r="AF470" s="50"/>
      <c r="AG470" s="50"/>
      <c r="AH470" s="50"/>
      <c r="AI470" s="50"/>
      <c r="AJ470" s="50"/>
      <c r="AK470" s="50"/>
      <c r="AL470" s="50"/>
      <c r="AM470" s="50"/>
      <c r="AN470" s="50"/>
      <c r="AO470" s="50"/>
      <c r="AP470" s="50"/>
    </row>
    <row r="471" spans="1:42" s="8" customFormat="1" ht="19.5" x14ac:dyDescent="0.25">
      <c r="A471" s="58" t="s">
        <v>0</v>
      </c>
      <c r="B471" s="198">
        <v>0</v>
      </c>
      <c r="C471" s="198">
        <v>0</v>
      </c>
      <c r="D471" s="198">
        <v>0</v>
      </c>
      <c r="E471" s="198">
        <v>0</v>
      </c>
      <c r="F471" s="198">
        <v>0</v>
      </c>
      <c r="G471" s="198">
        <v>0</v>
      </c>
      <c r="H471" s="198">
        <v>0</v>
      </c>
      <c r="I471" s="198">
        <f t="shared" si="27"/>
        <v>0</v>
      </c>
      <c r="J471" s="248"/>
      <c r="K471" s="50"/>
      <c r="L471" s="50"/>
      <c r="M471" s="50"/>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50"/>
      <c r="AL471" s="50"/>
      <c r="AM471" s="50"/>
      <c r="AN471" s="50"/>
      <c r="AO471" s="50"/>
      <c r="AP471" s="50"/>
    </row>
    <row r="472" spans="1:42" s="8" customFormat="1" ht="19.5" x14ac:dyDescent="0.25">
      <c r="A472" s="58" t="s">
        <v>1</v>
      </c>
      <c r="B472" s="198">
        <v>3634.9</v>
      </c>
      <c r="C472" s="198">
        <v>3634.9</v>
      </c>
      <c r="D472" s="198">
        <f>C472/B472*100</f>
        <v>100</v>
      </c>
      <c r="E472" s="198">
        <v>3634.9</v>
      </c>
      <c r="F472" s="198">
        <f>E472/B472*100</f>
        <v>100</v>
      </c>
      <c r="G472" s="198">
        <v>3634.9</v>
      </c>
      <c r="H472" s="198">
        <f>G472/B472*100</f>
        <v>100</v>
      </c>
      <c r="I472" s="198">
        <f t="shared" si="27"/>
        <v>0</v>
      </c>
      <c r="J472" s="248"/>
      <c r="K472" s="50"/>
      <c r="L472" s="50"/>
      <c r="M472" s="50"/>
      <c r="N472" s="50"/>
      <c r="O472" s="50"/>
      <c r="P472" s="50"/>
      <c r="Q472" s="50"/>
      <c r="R472" s="50"/>
      <c r="S472" s="50"/>
      <c r="T472" s="50"/>
      <c r="U472" s="50"/>
      <c r="V472" s="50"/>
      <c r="W472" s="50"/>
      <c r="X472" s="50"/>
      <c r="Y472" s="50"/>
      <c r="Z472" s="50"/>
      <c r="AA472" s="50"/>
      <c r="AB472" s="50"/>
      <c r="AC472" s="50"/>
      <c r="AD472" s="50"/>
      <c r="AE472" s="50"/>
      <c r="AF472" s="50"/>
      <c r="AG472" s="50"/>
      <c r="AH472" s="50"/>
      <c r="AI472" s="50"/>
      <c r="AJ472" s="50"/>
      <c r="AK472" s="50"/>
      <c r="AL472" s="50"/>
      <c r="AM472" s="50"/>
      <c r="AN472" s="50"/>
      <c r="AO472" s="50"/>
      <c r="AP472" s="50"/>
    </row>
    <row r="473" spans="1:42" s="8" customFormat="1" x14ac:dyDescent="0.25">
      <c r="A473" s="60" t="s">
        <v>2</v>
      </c>
      <c r="B473" s="199">
        <v>0</v>
      </c>
      <c r="C473" s="199">
        <v>0</v>
      </c>
      <c r="D473" s="199">
        <v>0</v>
      </c>
      <c r="E473" s="199">
        <v>0</v>
      </c>
      <c r="F473" s="199">
        <v>0</v>
      </c>
      <c r="G473" s="199">
        <v>0</v>
      </c>
      <c r="H473" s="199">
        <v>0</v>
      </c>
      <c r="I473" s="199">
        <f t="shared" si="27"/>
        <v>0</v>
      </c>
      <c r="J473" s="248"/>
      <c r="K473" s="50"/>
      <c r="L473" s="50"/>
      <c r="M473" s="50"/>
      <c r="N473" s="50"/>
      <c r="O473" s="50"/>
      <c r="P473" s="50"/>
      <c r="Q473" s="50"/>
      <c r="R473" s="50"/>
      <c r="S473" s="50"/>
      <c r="T473" s="50"/>
      <c r="U473" s="50"/>
      <c r="V473" s="50"/>
      <c r="W473" s="50"/>
      <c r="X473" s="50"/>
      <c r="Y473" s="50"/>
      <c r="Z473" s="50"/>
      <c r="AA473" s="50"/>
      <c r="AB473" s="50"/>
      <c r="AC473" s="50"/>
      <c r="AD473" s="50"/>
      <c r="AE473" s="50"/>
      <c r="AF473" s="50"/>
      <c r="AG473" s="50"/>
      <c r="AH473" s="50"/>
      <c r="AI473" s="50"/>
      <c r="AJ473" s="50"/>
      <c r="AK473" s="50"/>
      <c r="AL473" s="50"/>
      <c r="AM473" s="50"/>
      <c r="AN473" s="50"/>
      <c r="AO473" s="50"/>
      <c r="AP473" s="50"/>
    </row>
    <row r="474" spans="1:42" s="8" customFormat="1" x14ac:dyDescent="0.25">
      <c r="A474" s="60" t="s">
        <v>3</v>
      </c>
      <c r="B474" s="199">
        <v>0</v>
      </c>
      <c r="C474" s="199">
        <v>0</v>
      </c>
      <c r="D474" s="199">
        <v>0</v>
      </c>
      <c r="E474" s="199">
        <v>0</v>
      </c>
      <c r="F474" s="199">
        <v>0</v>
      </c>
      <c r="G474" s="199">
        <v>0</v>
      </c>
      <c r="H474" s="199">
        <v>0</v>
      </c>
      <c r="I474" s="199">
        <f t="shared" si="27"/>
        <v>0</v>
      </c>
      <c r="J474" s="249"/>
      <c r="K474" s="50"/>
      <c r="L474" s="50"/>
      <c r="M474" s="50"/>
      <c r="N474" s="50"/>
      <c r="O474" s="50"/>
      <c r="P474" s="50"/>
      <c r="Q474" s="50"/>
      <c r="R474" s="50"/>
      <c r="S474" s="50"/>
      <c r="T474" s="50"/>
      <c r="U474" s="50"/>
      <c r="V474" s="50"/>
      <c r="W474" s="50"/>
      <c r="X474" s="50"/>
      <c r="Y474" s="50"/>
      <c r="Z474" s="50"/>
      <c r="AA474" s="50"/>
      <c r="AB474" s="50"/>
      <c r="AC474" s="50"/>
      <c r="AD474" s="50"/>
      <c r="AE474" s="50"/>
      <c r="AF474" s="50"/>
      <c r="AG474" s="50"/>
      <c r="AH474" s="50"/>
      <c r="AI474" s="50"/>
      <c r="AJ474" s="50"/>
      <c r="AK474" s="50"/>
      <c r="AL474" s="50"/>
      <c r="AM474" s="50"/>
      <c r="AN474" s="50"/>
      <c r="AO474" s="50"/>
      <c r="AP474" s="50"/>
    </row>
    <row r="475" spans="1:42" s="8" customFormat="1" ht="197.25" customHeight="1" x14ac:dyDescent="0.25">
      <c r="A475" s="168" t="s">
        <v>136</v>
      </c>
      <c r="B475" s="198">
        <f>SUM(B476:B479)</f>
        <v>3867</v>
      </c>
      <c r="C475" s="198">
        <f>SUM(C476:C479)</f>
        <v>3867</v>
      </c>
      <c r="D475" s="198">
        <f>C475/B475*100</f>
        <v>100</v>
      </c>
      <c r="E475" s="198">
        <f>SUM(E476:E479)</f>
        <v>3867</v>
      </c>
      <c r="F475" s="198">
        <f>E475/B475*100</f>
        <v>100</v>
      </c>
      <c r="G475" s="198">
        <f>SUM(G476:G479)</f>
        <v>3867</v>
      </c>
      <c r="H475" s="198">
        <f>G475/B475*100</f>
        <v>100</v>
      </c>
      <c r="I475" s="198">
        <f t="shared" si="27"/>
        <v>0</v>
      </c>
      <c r="J475" s="247" t="s">
        <v>336</v>
      </c>
      <c r="K475" s="50"/>
      <c r="L475" s="50"/>
      <c r="M475" s="50"/>
      <c r="N475" s="50"/>
      <c r="O475" s="50"/>
      <c r="P475" s="50"/>
      <c r="Q475" s="50"/>
      <c r="R475" s="50"/>
      <c r="S475" s="50"/>
      <c r="T475" s="50"/>
      <c r="U475" s="50"/>
      <c r="V475" s="50"/>
      <c r="W475" s="50"/>
      <c r="X475" s="50"/>
      <c r="Y475" s="50"/>
      <c r="Z475" s="50"/>
      <c r="AA475" s="50"/>
      <c r="AB475" s="50"/>
      <c r="AC475" s="50"/>
      <c r="AD475" s="50"/>
      <c r="AE475" s="50"/>
      <c r="AF475" s="50"/>
      <c r="AG475" s="50"/>
      <c r="AH475" s="50"/>
      <c r="AI475" s="50"/>
      <c r="AJ475" s="50"/>
      <c r="AK475" s="50"/>
      <c r="AL475" s="50"/>
      <c r="AM475" s="50"/>
      <c r="AN475" s="50"/>
      <c r="AO475" s="50"/>
      <c r="AP475" s="50"/>
    </row>
    <row r="476" spans="1:42" s="8" customFormat="1" ht="19.5" x14ac:dyDescent="0.25">
      <c r="A476" s="58" t="s">
        <v>0</v>
      </c>
      <c r="B476" s="198">
        <v>0</v>
      </c>
      <c r="C476" s="198">
        <v>0</v>
      </c>
      <c r="D476" s="198">
        <v>0</v>
      </c>
      <c r="E476" s="198">
        <v>0</v>
      </c>
      <c r="F476" s="198">
        <v>0</v>
      </c>
      <c r="G476" s="198">
        <v>0</v>
      </c>
      <c r="H476" s="198">
        <v>0</v>
      </c>
      <c r="I476" s="198">
        <f t="shared" si="27"/>
        <v>0</v>
      </c>
      <c r="J476" s="248"/>
      <c r="K476" s="50"/>
      <c r="L476" s="50"/>
      <c r="M476" s="50"/>
      <c r="N476" s="50"/>
      <c r="O476" s="50"/>
      <c r="P476" s="50"/>
      <c r="Q476" s="50"/>
      <c r="R476" s="50"/>
      <c r="S476" s="50"/>
      <c r="T476" s="50"/>
      <c r="U476" s="50"/>
      <c r="V476" s="50"/>
      <c r="W476" s="50"/>
      <c r="X476" s="50"/>
      <c r="Y476" s="50"/>
      <c r="Z476" s="50"/>
      <c r="AA476" s="50"/>
      <c r="AB476" s="50"/>
      <c r="AC476" s="50"/>
      <c r="AD476" s="50"/>
      <c r="AE476" s="50"/>
      <c r="AF476" s="50"/>
      <c r="AG476" s="50"/>
      <c r="AH476" s="50"/>
      <c r="AI476" s="50"/>
      <c r="AJ476" s="50"/>
      <c r="AK476" s="50"/>
      <c r="AL476" s="50"/>
      <c r="AM476" s="50"/>
      <c r="AN476" s="50"/>
      <c r="AO476" s="50"/>
      <c r="AP476" s="50"/>
    </row>
    <row r="477" spans="1:42" s="8" customFormat="1" ht="19.5" x14ac:dyDescent="0.25">
      <c r="A477" s="58" t="s">
        <v>1</v>
      </c>
      <c r="B477" s="198">
        <v>3867</v>
      </c>
      <c r="C477" s="198">
        <v>3867</v>
      </c>
      <c r="D477" s="198">
        <f>C477/B477*100</f>
        <v>100</v>
      </c>
      <c r="E477" s="198">
        <v>3867</v>
      </c>
      <c r="F477" s="198">
        <f>E477/B477*100</f>
        <v>100</v>
      </c>
      <c r="G477" s="198">
        <v>3867</v>
      </c>
      <c r="H477" s="198">
        <f>G477/B477*100</f>
        <v>100</v>
      </c>
      <c r="I477" s="198">
        <f t="shared" si="27"/>
        <v>0</v>
      </c>
      <c r="J477" s="248"/>
      <c r="K477" s="50"/>
      <c r="L477" s="50"/>
      <c r="M477" s="50"/>
      <c r="N477" s="50"/>
      <c r="O477" s="50"/>
      <c r="P477" s="50"/>
      <c r="Q477" s="50"/>
      <c r="R477" s="50"/>
      <c r="S477" s="50"/>
      <c r="T477" s="50"/>
      <c r="U477" s="50"/>
      <c r="V477" s="50"/>
      <c r="W477" s="50"/>
      <c r="X477" s="50"/>
      <c r="Y477" s="50"/>
      <c r="Z477" s="50"/>
      <c r="AA477" s="50"/>
      <c r="AB477" s="50"/>
      <c r="AC477" s="50"/>
      <c r="AD477" s="50"/>
      <c r="AE477" s="50"/>
      <c r="AF477" s="50"/>
      <c r="AG477" s="50"/>
      <c r="AH477" s="50"/>
      <c r="AI477" s="50"/>
      <c r="AJ477" s="50"/>
      <c r="AK477" s="50"/>
      <c r="AL477" s="50"/>
      <c r="AM477" s="50"/>
      <c r="AN477" s="50"/>
      <c r="AO477" s="50"/>
      <c r="AP477" s="50"/>
    </row>
    <row r="478" spans="1:42" s="8" customFormat="1" x14ac:dyDescent="0.25">
      <c r="A478" s="60" t="s">
        <v>2</v>
      </c>
      <c r="B478" s="199">
        <v>0</v>
      </c>
      <c r="C478" s="199">
        <v>0</v>
      </c>
      <c r="D478" s="199">
        <v>0</v>
      </c>
      <c r="E478" s="199">
        <v>0</v>
      </c>
      <c r="F478" s="199">
        <v>0</v>
      </c>
      <c r="G478" s="199">
        <v>0</v>
      </c>
      <c r="H478" s="199">
        <v>0</v>
      </c>
      <c r="I478" s="199">
        <f t="shared" si="27"/>
        <v>0</v>
      </c>
      <c r="J478" s="248"/>
      <c r="K478" s="50"/>
      <c r="L478" s="50"/>
      <c r="M478" s="50"/>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50"/>
      <c r="AL478" s="50"/>
      <c r="AM478" s="50"/>
      <c r="AN478" s="50"/>
      <c r="AO478" s="50"/>
      <c r="AP478" s="50"/>
    </row>
    <row r="479" spans="1:42" s="8" customFormat="1" x14ac:dyDescent="0.25">
      <c r="A479" s="60" t="s">
        <v>3</v>
      </c>
      <c r="B479" s="199">
        <v>0</v>
      </c>
      <c r="C479" s="199">
        <v>0</v>
      </c>
      <c r="D479" s="199">
        <v>0</v>
      </c>
      <c r="E479" s="199">
        <v>0</v>
      </c>
      <c r="F479" s="199">
        <v>0</v>
      </c>
      <c r="G479" s="199">
        <v>0</v>
      </c>
      <c r="H479" s="199">
        <v>0</v>
      </c>
      <c r="I479" s="199">
        <f t="shared" si="27"/>
        <v>0</v>
      </c>
      <c r="J479" s="249"/>
      <c r="K479" s="50"/>
      <c r="L479" s="50"/>
      <c r="M479" s="50"/>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50"/>
      <c r="AL479" s="50"/>
      <c r="AM479" s="50"/>
      <c r="AN479" s="50"/>
      <c r="AO479" s="50"/>
      <c r="AP479" s="50"/>
    </row>
    <row r="480" spans="1:42" s="94" customFormat="1" x14ac:dyDescent="0.25">
      <c r="A480" s="272" t="s">
        <v>165</v>
      </c>
      <c r="B480" s="272"/>
      <c r="C480" s="272"/>
      <c r="D480" s="272"/>
      <c r="E480" s="272"/>
      <c r="F480" s="272"/>
      <c r="G480" s="272"/>
      <c r="H480" s="272"/>
      <c r="I480" s="272"/>
      <c r="J480" s="272"/>
      <c r="K480" s="225"/>
      <c r="L480" s="225"/>
      <c r="M480" s="225"/>
      <c r="N480" s="225"/>
      <c r="O480" s="225"/>
      <c r="P480" s="225"/>
      <c r="Q480" s="225"/>
      <c r="R480" s="225"/>
      <c r="S480" s="225"/>
      <c r="T480" s="225"/>
      <c r="U480" s="225"/>
      <c r="V480" s="225"/>
      <c r="W480" s="225"/>
      <c r="X480" s="225"/>
      <c r="Y480" s="225"/>
      <c r="Z480" s="225"/>
      <c r="AA480" s="225"/>
      <c r="AB480" s="225"/>
      <c r="AC480" s="225"/>
      <c r="AD480" s="225"/>
      <c r="AE480" s="225"/>
      <c r="AF480" s="225"/>
      <c r="AG480" s="225"/>
      <c r="AH480" s="225"/>
      <c r="AI480" s="225"/>
      <c r="AJ480" s="225"/>
      <c r="AK480" s="225"/>
      <c r="AL480" s="225"/>
      <c r="AM480" s="225"/>
      <c r="AN480" s="225"/>
      <c r="AO480" s="225"/>
      <c r="AP480" s="225"/>
    </row>
    <row r="481" spans="1:42" s="175" customFormat="1" x14ac:dyDescent="0.25">
      <c r="A481" s="262" t="s">
        <v>137</v>
      </c>
      <c r="B481" s="262"/>
      <c r="C481" s="262"/>
      <c r="D481" s="262"/>
      <c r="E481" s="262"/>
      <c r="F481" s="262"/>
      <c r="G481" s="262"/>
      <c r="H481" s="262"/>
      <c r="I481" s="262"/>
      <c r="J481" s="262"/>
      <c r="K481" s="238"/>
      <c r="L481" s="238"/>
      <c r="M481" s="238"/>
      <c r="N481" s="238"/>
      <c r="O481" s="238"/>
      <c r="P481" s="238"/>
      <c r="Q481" s="238"/>
      <c r="R481" s="238"/>
      <c r="S481" s="238"/>
      <c r="T481" s="238"/>
      <c r="U481" s="238"/>
      <c r="V481" s="238"/>
      <c r="W481" s="238"/>
      <c r="X481" s="238"/>
      <c r="Y481" s="238"/>
      <c r="Z481" s="238"/>
      <c r="AA481" s="238"/>
      <c r="AB481" s="238"/>
      <c r="AC481" s="238"/>
      <c r="AD481" s="238"/>
      <c r="AE481" s="238"/>
      <c r="AF481" s="238"/>
      <c r="AG481" s="238"/>
      <c r="AH481" s="238"/>
      <c r="AI481" s="238"/>
      <c r="AJ481" s="238"/>
      <c r="AK481" s="238"/>
      <c r="AL481" s="238"/>
      <c r="AM481" s="238"/>
      <c r="AN481" s="238"/>
      <c r="AO481" s="238"/>
      <c r="AP481" s="238"/>
    </row>
    <row r="482" spans="1:42" s="118" customFormat="1" x14ac:dyDescent="0.25">
      <c r="A482" s="274" t="s">
        <v>250</v>
      </c>
      <c r="B482" s="274"/>
      <c r="C482" s="274"/>
      <c r="D482" s="274"/>
      <c r="E482" s="274"/>
      <c r="F482" s="274"/>
      <c r="G482" s="274"/>
      <c r="H482" s="274"/>
      <c r="I482" s="274"/>
      <c r="J482" s="274"/>
      <c r="K482" s="239"/>
      <c r="L482" s="239"/>
      <c r="M482" s="239"/>
      <c r="N482" s="239"/>
      <c r="O482" s="239"/>
      <c r="P482" s="239"/>
      <c r="Q482" s="239"/>
      <c r="R482" s="239"/>
      <c r="S482" s="239"/>
      <c r="T482" s="239"/>
      <c r="U482" s="239"/>
      <c r="V482" s="239"/>
      <c r="W482" s="239"/>
      <c r="X482" s="239"/>
      <c r="Y482" s="239"/>
      <c r="Z482" s="239"/>
      <c r="AA482" s="239"/>
      <c r="AB482" s="239"/>
      <c r="AC482" s="239"/>
      <c r="AD482" s="239"/>
      <c r="AE482" s="239"/>
      <c r="AF482" s="239"/>
      <c r="AG482" s="239"/>
      <c r="AH482" s="239"/>
      <c r="AI482" s="239"/>
      <c r="AJ482" s="239"/>
      <c r="AK482" s="239"/>
      <c r="AL482" s="239"/>
      <c r="AM482" s="239"/>
      <c r="AN482" s="239"/>
      <c r="AO482" s="239"/>
      <c r="AP482" s="239"/>
    </row>
    <row r="483" spans="1:42" s="8" customFormat="1" ht="177.75" customHeight="1" x14ac:dyDescent="0.25">
      <c r="A483" s="168" t="s">
        <v>138</v>
      </c>
      <c r="B483" s="198">
        <f>SUM(B484:B487)</f>
        <v>28368.9</v>
      </c>
      <c r="C483" s="198">
        <f>SUM(C484:C487)</f>
        <v>28368.9</v>
      </c>
      <c r="D483" s="198">
        <f>C483/B483*100</f>
        <v>100</v>
      </c>
      <c r="E483" s="198">
        <f>SUM(E484:E487)</f>
        <v>28368.9</v>
      </c>
      <c r="F483" s="198">
        <f>E483/B483*100</f>
        <v>100</v>
      </c>
      <c r="G483" s="198">
        <f>SUM(G484:G487)</f>
        <v>28368.9</v>
      </c>
      <c r="H483" s="198">
        <f>G483/B483*100</f>
        <v>100</v>
      </c>
      <c r="I483" s="198">
        <f t="shared" ref="I483:I492" si="28">B483-G483</f>
        <v>0</v>
      </c>
      <c r="J483" s="293" t="s">
        <v>338</v>
      </c>
      <c r="K483" s="50"/>
      <c r="L483" s="50"/>
      <c r="M483" s="50"/>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50"/>
      <c r="AL483" s="50"/>
      <c r="AM483" s="50"/>
      <c r="AN483" s="50"/>
      <c r="AO483" s="50"/>
      <c r="AP483" s="50"/>
    </row>
    <row r="484" spans="1:42" s="8" customFormat="1" ht="19.5" x14ac:dyDescent="0.25">
      <c r="A484" s="58" t="s">
        <v>0</v>
      </c>
      <c r="B484" s="198">
        <v>0</v>
      </c>
      <c r="C484" s="198">
        <v>0</v>
      </c>
      <c r="D484" s="198">
        <v>0</v>
      </c>
      <c r="E484" s="198">
        <v>0</v>
      </c>
      <c r="F484" s="198">
        <v>0</v>
      </c>
      <c r="G484" s="198">
        <v>0</v>
      </c>
      <c r="H484" s="198">
        <v>0</v>
      </c>
      <c r="I484" s="198">
        <f t="shared" si="28"/>
        <v>0</v>
      </c>
      <c r="J484" s="248"/>
      <c r="K484" s="50"/>
      <c r="L484" s="50"/>
      <c r="M484" s="50"/>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50"/>
      <c r="AL484" s="50"/>
      <c r="AM484" s="50"/>
      <c r="AN484" s="50"/>
      <c r="AO484" s="50"/>
      <c r="AP484" s="50"/>
    </row>
    <row r="485" spans="1:42" s="8" customFormat="1" ht="19.5" x14ac:dyDescent="0.25">
      <c r="A485" s="58" t="s">
        <v>1</v>
      </c>
      <c r="B485" s="198">
        <v>28368.9</v>
      </c>
      <c r="C485" s="198">
        <v>28368.9</v>
      </c>
      <c r="D485" s="198">
        <f>C485/B485*100</f>
        <v>100</v>
      </c>
      <c r="E485" s="198">
        <v>28368.9</v>
      </c>
      <c r="F485" s="198">
        <f>E485/B485*100</f>
        <v>100</v>
      </c>
      <c r="G485" s="198">
        <v>28368.9</v>
      </c>
      <c r="H485" s="198">
        <f>G485/B485*100</f>
        <v>100</v>
      </c>
      <c r="I485" s="198">
        <f t="shared" si="28"/>
        <v>0</v>
      </c>
      <c r="J485" s="248"/>
      <c r="K485" s="50"/>
      <c r="L485" s="50"/>
      <c r="M485" s="50"/>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50"/>
      <c r="AL485" s="50"/>
      <c r="AM485" s="50"/>
      <c r="AN485" s="50"/>
      <c r="AO485" s="50"/>
      <c r="AP485" s="50"/>
    </row>
    <row r="486" spans="1:42" s="8" customFormat="1" x14ac:dyDescent="0.25">
      <c r="A486" s="60" t="s">
        <v>2</v>
      </c>
      <c r="B486" s="199">
        <v>0</v>
      </c>
      <c r="C486" s="199">
        <v>0</v>
      </c>
      <c r="D486" s="199">
        <v>0</v>
      </c>
      <c r="E486" s="199">
        <v>0</v>
      </c>
      <c r="F486" s="199">
        <v>0</v>
      </c>
      <c r="G486" s="199">
        <v>0</v>
      </c>
      <c r="H486" s="199">
        <v>0</v>
      </c>
      <c r="I486" s="199">
        <f t="shared" si="28"/>
        <v>0</v>
      </c>
      <c r="J486" s="248"/>
      <c r="K486" s="50"/>
      <c r="L486" s="50"/>
      <c r="M486" s="50"/>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50"/>
      <c r="AL486" s="50"/>
      <c r="AM486" s="50"/>
      <c r="AN486" s="50"/>
      <c r="AO486" s="50"/>
      <c r="AP486" s="50"/>
    </row>
    <row r="487" spans="1:42" s="8" customFormat="1" x14ac:dyDescent="0.25">
      <c r="A487" s="60" t="s">
        <v>3</v>
      </c>
      <c r="B487" s="199">
        <v>0</v>
      </c>
      <c r="C487" s="199">
        <v>0</v>
      </c>
      <c r="D487" s="199">
        <v>0</v>
      </c>
      <c r="E487" s="199">
        <v>0</v>
      </c>
      <c r="F487" s="199">
        <v>0</v>
      </c>
      <c r="G487" s="199">
        <v>0</v>
      </c>
      <c r="H487" s="199">
        <v>0</v>
      </c>
      <c r="I487" s="199">
        <f t="shared" si="28"/>
        <v>0</v>
      </c>
      <c r="J487" s="249"/>
      <c r="K487" s="50"/>
      <c r="L487" s="50"/>
      <c r="M487" s="50"/>
      <c r="N487" s="50"/>
      <c r="O487" s="50"/>
      <c r="P487" s="50"/>
      <c r="Q487" s="50"/>
      <c r="R487" s="50"/>
      <c r="S487" s="50"/>
      <c r="T487" s="50"/>
      <c r="U487" s="50"/>
      <c r="V487" s="50"/>
      <c r="W487" s="50"/>
      <c r="X487" s="50"/>
      <c r="Y487" s="50"/>
      <c r="Z487" s="50"/>
      <c r="AA487" s="50"/>
      <c r="AB487" s="50"/>
      <c r="AC487" s="50"/>
      <c r="AD487" s="50"/>
      <c r="AE487" s="50"/>
      <c r="AF487" s="50"/>
      <c r="AG487" s="50"/>
      <c r="AH487" s="50"/>
      <c r="AI487" s="50"/>
      <c r="AJ487" s="50"/>
      <c r="AK487" s="50"/>
      <c r="AL487" s="50"/>
      <c r="AM487" s="50"/>
      <c r="AN487" s="50"/>
      <c r="AO487" s="50"/>
      <c r="AP487" s="50"/>
    </row>
    <row r="488" spans="1:42" s="8" customFormat="1" ht="195.75" customHeight="1" x14ac:dyDescent="0.25">
      <c r="A488" s="168" t="s">
        <v>139</v>
      </c>
      <c r="B488" s="198">
        <f>SUM(B489:B492)</f>
        <v>9314.5</v>
      </c>
      <c r="C488" s="198">
        <f>SUM(C489:C492)</f>
        <v>9314.5</v>
      </c>
      <c r="D488" s="198">
        <f>C488/B488*100</f>
        <v>100</v>
      </c>
      <c r="E488" s="198">
        <f>SUM(E489:E492)</f>
        <v>9314.5</v>
      </c>
      <c r="F488" s="198">
        <f>E488/B488*100</f>
        <v>100</v>
      </c>
      <c r="G488" s="198">
        <f>SUM(G489:G492)</f>
        <v>9314.5</v>
      </c>
      <c r="H488" s="198">
        <f>G488/B488*100</f>
        <v>100</v>
      </c>
      <c r="I488" s="198">
        <f t="shared" si="28"/>
        <v>0</v>
      </c>
      <c r="J488" s="247" t="s">
        <v>339</v>
      </c>
      <c r="K488" s="50"/>
      <c r="L488" s="50"/>
      <c r="M488" s="50"/>
      <c r="N488" s="50"/>
      <c r="O488" s="50"/>
      <c r="P488" s="50"/>
      <c r="Q488" s="50"/>
      <c r="R488" s="50"/>
      <c r="S488" s="50"/>
      <c r="T488" s="50"/>
      <c r="U488" s="50"/>
      <c r="V488" s="50"/>
      <c r="W488" s="50"/>
      <c r="X488" s="50"/>
      <c r="Y488" s="50"/>
      <c r="Z488" s="50"/>
      <c r="AA488" s="50"/>
      <c r="AB488" s="50"/>
      <c r="AC488" s="50"/>
      <c r="AD488" s="50"/>
      <c r="AE488" s="50"/>
      <c r="AF488" s="50"/>
      <c r="AG488" s="50"/>
      <c r="AH488" s="50"/>
      <c r="AI488" s="50"/>
      <c r="AJ488" s="50"/>
      <c r="AK488" s="50"/>
      <c r="AL488" s="50"/>
      <c r="AM488" s="50"/>
      <c r="AN488" s="50"/>
      <c r="AO488" s="50"/>
      <c r="AP488" s="50"/>
    </row>
    <row r="489" spans="1:42" s="8" customFormat="1" ht="19.5" x14ac:dyDescent="0.25">
      <c r="A489" s="58" t="s">
        <v>0</v>
      </c>
      <c r="B489" s="198">
        <v>0</v>
      </c>
      <c r="C489" s="198">
        <v>0</v>
      </c>
      <c r="D489" s="198">
        <v>0</v>
      </c>
      <c r="E489" s="198">
        <v>0</v>
      </c>
      <c r="F489" s="198">
        <v>0</v>
      </c>
      <c r="G489" s="198">
        <v>0</v>
      </c>
      <c r="H489" s="198">
        <v>0</v>
      </c>
      <c r="I489" s="198">
        <f t="shared" si="28"/>
        <v>0</v>
      </c>
      <c r="J489" s="248"/>
      <c r="K489" s="50"/>
      <c r="L489" s="50"/>
      <c r="M489" s="50"/>
      <c r="N489" s="50"/>
      <c r="O489" s="50"/>
      <c r="P489" s="50"/>
      <c r="Q489" s="50"/>
      <c r="R489" s="50"/>
      <c r="S489" s="50"/>
      <c r="T489" s="50"/>
      <c r="U489" s="50"/>
      <c r="V489" s="50"/>
      <c r="W489" s="50"/>
      <c r="X489" s="50"/>
      <c r="Y489" s="50"/>
      <c r="Z489" s="50"/>
      <c r="AA489" s="50"/>
      <c r="AB489" s="50"/>
      <c r="AC489" s="50"/>
      <c r="AD489" s="50"/>
      <c r="AE489" s="50"/>
      <c r="AF489" s="50"/>
      <c r="AG489" s="50"/>
      <c r="AH489" s="50"/>
      <c r="AI489" s="50"/>
      <c r="AJ489" s="50"/>
      <c r="AK489" s="50"/>
      <c r="AL489" s="50"/>
      <c r="AM489" s="50"/>
      <c r="AN489" s="50"/>
      <c r="AO489" s="50"/>
      <c r="AP489" s="50"/>
    </row>
    <row r="490" spans="1:42" s="8" customFormat="1" ht="19.5" x14ac:dyDescent="0.25">
      <c r="A490" s="58" t="s">
        <v>1</v>
      </c>
      <c r="B490" s="198">
        <v>9314.5</v>
      </c>
      <c r="C490" s="198">
        <v>9314.5</v>
      </c>
      <c r="D490" s="198">
        <f>C490/B490*100</f>
        <v>100</v>
      </c>
      <c r="E490" s="198">
        <v>9314.5</v>
      </c>
      <c r="F490" s="198">
        <f>E490/B490*100</f>
        <v>100</v>
      </c>
      <c r="G490" s="198">
        <v>9314.5</v>
      </c>
      <c r="H490" s="198">
        <f>G490/B490*100</f>
        <v>100</v>
      </c>
      <c r="I490" s="198">
        <f t="shared" si="28"/>
        <v>0</v>
      </c>
      <c r="J490" s="248"/>
      <c r="K490" s="50"/>
      <c r="L490" s="50"/>
      <c r="M490" s="50"/>
      <c r="N490" s="50"/>
      <c r="O490" s="50"/>
      <c r="P490" s="50"/>
      <c r="Q490" s="50"/>
      <c r="R490" s="50"/>
      <c r="S490" s="50"/>
      <c r="T490" s="50"/>
      <c r="U490" s="50"/>
      <c r="V490" s="50"/>
      <c r="W490" s="50"/>
      <c r="X490" s="50"/>
      <c r="Y490" s="50"/>
      <c r="Z490" s="50"/>
      <c r="AA490" s="50"/>
      <c r="AB490" s="50"/>
      <c r="AC490" s="50"/>
      <c r="AD490" s="50"/>
      <c r="AE490" s="50"/>
      <c r="AF490" s="50"/>
      <c r="AG490" s="50"/>
      <c r="AH490" s="50"/>
      <c r="AI490" s="50"/>
      <c r="AJ490" s="50"/>
      <c r="AK490" s="50"/>
      <c r="AL490" s="50"/>
      <c r="AM490" s="50"/>
      <c r="AN490" s="50"/>
      <c r="AO490" s="50"/>
      <c r="AP490" s="50"/>
    </row>
    <row r="491" spans="1:42" s="8" customFormat="1" x14ac:dyDescent="0.25">
      <c r="A491" s="60" t="s">
        <v>2</v>
      </c>
      <c r="B491" s="199">
        <v>0</v>
      </c>
      <c r="C491" s="199">
        <v>0</v>
      </c>
      <c r="D491" s="199">
        <v>0</v>
      </c>
      <c r="E491" s="199">
        <v>0</v>
      </c>
      <c r="F491" s="199">
        <v>0</v>
      </c>
      <c r="G491" s="199">
        <v>0</v>
      </c>
      <c r="H491" s="199">
        <v>0</v>
      </c>
      <c r="I491" s="199">
        <f t="shared" si="28"/>
        <v>0</v>
      </c>
      <c r="J491" s="248"/>
      <c r="K491" s="50"/>
      <c r="L491" s="50"/>
      <c r="M491" s="50"/>
      <c r="N491" s="50"/>
      <c r="O491" s="50"/>
      <c r="P491" s="50"/>
      <c r="Q491" s="50"/>
      <c r="R491" s="50"/>
      <c r="S491" s="50"/>
      <c r="T491" s="50"/>
      <c r="U491" s="50"/>
      <c r="V491" s="50"/>
      <c r="W491" s="50"/>
      <c r="X491" s="50"/>
      <c r="Y491" s="50"/>
      <c r="Z491" s="50"/>
      <c r="AA491" s="50"/>
      <c r="AB491" s="50"/>
      <c r="AC491" s="50"/>
      <c r="AD491" s="50"/>
      <c r="AE491" s="50"/>
      <c r="AF491" s="50"/>
      <c r="AG491" s="50"/>
      <c r="AH491" s="50"/>
      <c r="AI491" s="50"/>
      <c r="AJ491" s="50"/>
      <c r="AK491" s="50"/>
      <c r="AL491" s="50"/>
      <c r="AM491" s="50"/>
      <c r="AN491" s="50"/>
      <c r="AO491" s="50"/>
      <c r="AP491" s="50"/>
    </row>
    <row r="492" spans="1:42" s="8" customFormat="1" x14ac:dyDescent="0.25">
      <c r="A492" s="60" t="s">
        <v>3</v>
      </c>
      <c r="B492" s="199">
        <v>0</v>
      </c>
      <c r="C492" s="199">
        <v>0</v>
      </c>
      <c r="D492" s="199">
        <v>0</v>
      </c>
      <c r="E492" s="199">
        <v>0</v>
      </c>
      <c r="F492" s="199">
        <v>0</v>
      </c>
      <c r="G492" s="199">
        <v>0</v>
      </c>
      <c r="H492" s="199">
        <v>0</v>
      </c>
      <c r="I492" s="199">
        <f t="shared" si="28"/>
        <v>0</v>
      </c>
      <c r="J492" s="249"/>
      <c r="K492" s="50"/>
      <c r="L492" s="50"/>
      <c r="M492" s="50"/>
      <c r="N492" s="50"/>
      <c r="O492" s="50"/>
      <c r="P492" s="50"/>
      <c r="Q492" s="50"/>
      <c r="R492" s="50"/>
      <c r="S492" s="50"/>
      <c r="T492" s="50"/>
      <c r="U492" s="50"/>
      <c r="V492" s="50"/>
      <c r="W492" s="50"/>
      <c r="X492" s="50"/>
      <c r="Y492" s="50"/>
      <c r="Z492" s="50"/>
      <c r="AA492" s="50"/>
      <c r="AB492" s="50"/>
      <c r="AC492" s="50"/>
      <c r="AD492" s="50"/>
      <c r="AE492" s="50"/>
      <c r="AF492" s="50"/>
      <c r="AG492" s="50"/>
      <c r="AH492" s="50"/>
      <c r="AI492" s="50"/>
      <c r="AJ492" s="50"/>
      <c r="AK492" s="50"/>
      <c r="AL492" s="50"/>
      <c r="AM492" s="50"/>
      <c r="AN492" s="50"/>
      <c r="AO492" s="50"/>
      <c r="AP492" s="50"/>
    </row>
    <row r="493" spans="1:42" s="8" customFormat="1" ht="290.25" customHeight="1" x14ac:dyDescent="0.25">
      <c r="A493" s="168" t="s">
        <v>140</v>
      </c>
      <c r="B493" s="198">
        <f>SUM(B494:B497)</f>
        <v>31370.799999999999</v>
      </c>
      <c r="C493" s="198">
        <f>SUM(C494:C497)</f>
        <v>31370.799999999999</v>
      </c>
      <c r="D493" s="198">
        <f>C493/B493*100</f>
        <v>100</v>
      </c>
      <c r="E493" s="198">
        <f>SUM(E494:E497)</f>
        <v>31370.799999999999</v>
      </c>
      <c r="F493" s="198">
        <f>E493/B493*100</f>
        <v>100</v>
      </c>
      <c r="G493" s="198">
        <f>SUM(G494:G497)</f>
        <v>31370.799999999999</v>
      </c>
      <c r="H493" s="198">
        <f>G493/B493*100</f>
        <v>100</v>
      </c>
      <c r="I493" s="198">
        <f>B493-G493</f>
        <v>0</v>
      </c>
      <c r="J493" s="247" t="s">
        <v>340</v>
      </c>
      <c r="K493" s="50"/>
      <c r="L493" s="50"/>
      <c r="M493" s="50"/>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50"/>
      <c r="AL493" s="50"/>
      <c r="AM493" s="50"/>
      <c r="AN493" s="50"/>
      <c r="AO493" s="50"/>
      <c r="AP493" s="50"/>
    </row>
    <row r="494" spans="1:42" s="8" customFormat="1" ht="19.5" x14ac:dyDescent="0.25">
      <c r="A494" s="58" t="s">
        <v>0</v>
      </c>
      <c r="B494" s="198">
        <v>0</v>
      </c>
      <c r="C494" s="198">
        <v>0</v>
      </c>
      <c r="D494" s="198">
        <v>0</v>
      </c>
      <c r="E494" s="198">
        <v>0</v>
      </c>
      <c r="F494" s="198">
        <v>0</v>
      </c>
      <c r="G494" s="198">
        <v>0</v>
      </c>
      <c r="H494" s="198">
        <v>0</v>
      </c>
      <c r="I494" s="198">
        <f>B494-G494</f>
        <v>0</v>
      </c>
      <c r="J494" s="248"/>
      <c r="K494" s="50"/>
      <c r="L494" s="50"/>
      <c r="M494" s="50"/>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50"/>
      <c r="AL494" s="50"/>
      <c r="AM494" s="50"/>
      <c r="AN494" s="50"/>
      <c r="AO494" s="50"/>
      <c r="AP494" s="50"/>
    </row>
    <row r="495" spans="1:42" s="8" customFormat="1" ht="19.5" x14ac:dyDescent="0.25">
      <c r="A495" s="58" t="s">
        <v>1</v>
      </c>
      <c r="B495" s="198">
        <v>31370.799999999999</v>
      </c>
      <c r="C495" s="198">
        <v>31370.799999999999</v>
      </c>
      <c r="D495" s="198">
        <f>C495/B495*100</f>
        <v>100</v>
      </c>
      <c r="E495" s="198">
        <v>31370.799999999999</v>
      </c>
      <c r="F495" s="198">
        <f>E495/B495*100</f>
        <v>100</v>
      </c>
      <c r="G495" s="198">
        <v>31370.799999999999</v>
      </c>
      <c r="H495" s="198">
        <f>G495/B495*100</f>
        <v>100</v>
      </c>
      <c r="I495" s="198">
        <f>B495-G495</f>
        <v>0</v>
      </c>
      <c r="J495" s="248"/>
      <c r="K495" s="50"/>
      <c r="L495" s="50"/>
      <c r="M495" s="50"/>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50"/>
      <c r="AL495" s="50"/>
      <c r="AM495" s="50"/>
      <c r="AN495" s="50"/>
      <c r="AO495" s="50"/>
      <c r="AP495" s="50"/>
    </row>
    <row r="496" spans="1:42" s="8" customFormat="1" x14ac:dyDescent="0.25">
      <c r="A496" s="60" t="s">
        <v>2</v>
      </c>
      <c r="B496" s="199">
        <v>0</v>
      </c>
      <c r="C496" s="199">
        <v>0</v>
      </c>
      <c r="D496" s="199">
        <v>0</v>
      </c>
      <c r="E496" s="199">
        <v>0</v>
      </c>
      <c r="F496" s="199">
        <v>0</v>
      </c>
      <c r="G496" s="199">
        <v>0</v>
      </c>
      <c r="H496" s="199">
        <v>0</v>
      </c>
      <c r="I496" s="199">
        <f>B496-G496</f>
        <v>0</v>
      </c>
      <c r="J496" s="248"/>
      <c r="K496" s="50"/>
      <c r="L496" s="50"/>
      <c r="M496" s="50"/>
      <c r="N496" s="50"/>
      <c r="O496" s="50"/>
      <c r="P496" s="50"/>
      <c r="Q496" s="50"/>
      <c r="R496" s="50"/>
      <c r="S496" s="50"/>
      <c r="T496" s="50"/>
      <c r="U496" s="50"/>
      <c r="V496" s="50"/>
      <c r="W496" s="50"/>
      <c r="X496" s="50"/>
      <c r="Y496" s="50"/>
      <c r="Z496" s="50"/>
      <c r="AA496" s="50"/>
      <c r="AB496" s="50"/>
      <c r="AC496" s="50"/>
      <c r="AD496" s="50"/>
      <c r="AE496" s="50"/>
      <c r="AF496" s="50"/>
      <c r="AG496" s="50"/>
      <c r="AH496" s="50"/>
      <c r="AI496" s="50"/>
      <c r="AJ496" s="50"/>
      <c r="AK496" s="50"/>
      <c r="AL496" s="50"/>
      <c r="AM496" s="50"/>
      <c r="AN496" s="50"/>
      <c r="AO496" s="50"/>
      <c r="AP496" s="50"/>
    </row>
    <row r="497" spans="1:42" s="8" customFormat="1" x14ac:dyDescent="0.25">
      <c r="A497" s="60" t="s">
        <v>3</v>
      </c>
      <c r="B497" s="199">
        <v>0</v>
      </c>
      <c r="C497" s="199">
        <v>0</v>
      </c>
      <c r="D497" s="199">
        <v>0</v>
      </c>
      <c r="E497" s="199">
        <v>0</v>
      </c>
      <c r="F497" s="199">
        <v>0</v>
      </c>
      <c r="G497" s="199">
        <v>0</v>
      </c>
      <c r="H497" s="199">
        <v>0</v>
      </c>
      <c r="I497" s="199">
        <f>B497-G497</f>
        <v>0</v>
      </c>
      <c r="J497" s="249"/>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50"/>
      <c r="AL497" s="50"/>
      <c r="AM497" s="50"/>
      <c r="AN497" s="50"/>
      <c r="AO497" s="50"/>
      <c r="AP497" s="50"/>
    </row>
    <row r="498" spans="1:42" x14ac:dyDescent="0.25">
      <c r="A498" s="284" t="s">
        <v>142</v>
      </c>
      <c r="B498" s="285"/>
      <c r="C498" s="285"/>
      <c r="D498" s="285"/>
      <c r="E498" s="285"/>
      <c r="F498" s="285"/>
      <c r="G498" s="285"/>
      <c r="H498" s="285"/>
      <c r="I498" s="285"/>
      <c r="J498" s="286"/>
    </row>
    <row r="499" spans="1:42" x14ac:dyDescent="0.25">
      <c r="A499" s="241" t="s">
        <v>103</v>
      </c>
      <c r="B499" s="242"/>
      <c r="C499" s="242"/>
      <c r="D499" s="242"/>
      <c r="E499" s="242"/>
      <c r="F499" s="242"/>
      <c r="G499" s="242"/>
      <c r="H499" s="242"/>
      <c r="I499" s="242"/>
      <c r="J499" s="243"/>
    </row>
    <row r="500" spans="1:42" x14ac:dyDescent="0.25">
      <c r="A500" s="244" t="s">
        <v>102</v>
      </c>
      <c r="B500" s="245"/>
      <c r="C500" s="245"/>
      <c r="D500" s="245"/>
      <c r="E500" s="245"/>
      <c r="F500" s="245"/>
      <c r="G500" s="245"/>
      <c r="H500" s="245"/>
      <c r="I500" s="245"/>
      <c r="J500" s="246"/>
    </row>
    <row r="501" spans="1:42" ht="291.75" customHeight="1" x14ac:dyDescent="0.25">
      <c r="A501" s="168" t="s">
        <v>94</v>
      </c>
      <c r="B501" s="198">
        <f>SUM(B502:B505)</f>
        <v>1915.09</v>
      </c>
      <c r="C501" s="198">
        <f>SUM(C502:C505)</f>
        <v>1915.1</v>
      </c>
      <c r="D501" s="198">
        <f>C501/B501*100</f>
        <v>100.00052216867093</v>
      </c>
      <c r="E501" s="198">
        <f>SUM(E502:E505)</f>
        <v>1904.2</v>
      </c>
      <c r="F501" s="198">
        <f>E501/B501*100</f>
        <v>99.431358317363689</v>
      </c>
      <c r="G501" s="198">
        <f>SUM(G502:G505)</f>
        <v>1904.2</v>
      </c>
      <c r="H501" s="198">
        <f>G501/B501*100</f>
        <v>99.431358317363689</v>
      </c>
      <c r="I501" s="198">
        <f t="shared" ref="I501:I510" si="29">B501-G501</f>
        <v>10.889999999999873</v>
      </c>
      <c r="J501" s="278" t="s">
        <v>381</v>
      </c>
    </row>
    <row r="502" spans="1:42" ht="19.5" x14ac:dyDescent="0.25">
      <c r="A502" s="58" t="s">
        <v>0</v>
      </c>
      <c r="B502" s="198">
        <v>0</v>
      </c>
      <c r="C502" s="198">
        <v>0</v>
      </c>
      <c r="D502" s="198">
        <v>0</v>
      </c>
      <c r="E502" s="198">
        <v>0</v>
      </c>
      <c r="F502" s="198">
        <v>0</v>
      </c>
      <c r="G502" s="198">
        <v>0</v>
      </c>
      <c r="H502" s="198">
        <v>0</v>
      </c>
      <c r="I502" s="198">
        <f t="shared" si="29"/>
        <v>0</v>
      </c>
      <c r="J502" s="279"/>
    </row>
    <row r="503" spans="1:42" ht="19.5" x14ac:dyDescent="0.25">
      <c r="A503" s="58" t="s">
        <v>1</v>
      </c>
      <c r="B503" s="198">
        <v>1915.09</v>
      </c>
      <c r="C503" s="198">
        <v>1915.1</v>
      </c>
      <c r="D503" s="198">
        <f>C503/B503*100</f>
        <v>100.00052216867093</v>
      </c>
      <c r="E503" s="198">
        <v>1904.2</v>
      </c>
      <c r="F503" s="198">
        <f>E503/B503*100</f>
        <v>99.431358317363689</v>
      </c>
      <c r="G503" s="198">
        <v>1904.2</v>
      </c>
      <c r="H503" s="198">
        <f>G503/B503*100</f>
        <v>99.431358317363689</v>
      </c>
      <c r="I503" s="198">
        <f t="shared" si="29"/>
        <v>10.889999999999873</v>
      </c>
      <c r="J503" s="279"/>
    </row>
    <row r="504" spans="1:42" x14ac:dyDescent="0.25">
      <c r="A504" s="60" t="s">
        <v>2</v>
      </c>
      <c r="B504" s="199">
        <v>0</v>
      </c>
      <c r="C504" s="199">
        <v>0</v>
      </c>
      <c r="D504" s="199">
        <v>0</v>
      </c>
      <c r="E504" s="199">
        <v>0</v>
      </c>
      <c r="F504" s="199">
        <v>0</v>
      </c>
      <c r="G504" s="199">
        <v>0</v>
      </c>
      <c r="H504" s="199">
        <v>0</v>
      </c>
      <c r="I504" s="199">
        <f t="shared" si="29"/>
        <v>0</v>
      </c>
      <c r="J504" s="279"/>
    </row>
    <row r="505" spans="1:42" x14ac:dyDescent="0.25">
      <c r="A505" s="60" t="s">
        <v>3</v>
      </c>
      <c r="B505" s="199">
        <v>0</v>
      </c>
      <c r="C505" s="199">
        <v>0</v>
      </c>
      <c r="D505" s="199">
        <v>0</v>
      </c>
      <c r="E505" s="199">
        <v>0</v>
      </c>
      <c r="F505" s="199">
        <v>0</v>
      </c>
      <c r="G505" s="199">
        <v>0</v>
      </c>
      <c r="H505" s="199">
        <v>0</v>
      </c>
      <c r="I505" s="199">
        <f t="shared" si="29"/>
        <v>0</v>
      </c>
      <c r="J505" s="280"/>
    </row>
    <row r="506" spans="1:42" ht="291" customHeight="1" x14ac:dyDescent="0.25">
      <c r="A506" s="168" t="s">
        <v>95</v>
      </c>
      <c r="B506" s="198">
        <f>SUM(B507:B510)</f>
        <v>36.655999999999999</v>
      </c>
      <c r="C506" s="198">
        <f>SUM(C507:C510)</f>
        <v>10.199999999999999</v>
      </c>
      <c r="D506" s="198">
        <f>C506/B506*100</f>
        <v>27.826276735050193</v>
      </c>
      <c r="E506" s="198">
        <f>SUM(E507:E510)</f>
        <v>10.199999999999999</v>
      </c>
      <c r="F506" s="198">
        <f>E506/B506*100</f>
        <v>27.826276735050193</v>
      </c>
      <c r="G506" s="198">
        <f>SUM(G507:G510)</f>
        <v>10.199999999999999</v>
      </c>
      <c r="H506" s="198">
        <f>G506/B506*100</f>
        <v>27.826276735050193</v>
      </c>
      <c r="I506" s="198">
        <f t="shared" si="29"/>
        <v>26.456</v>
      </c>
      <c r="J506" s="247" t="s">
        <v>382</v>
      </c>
    </row>
    <row r="507" spans="1:42" ht="19.5" x14ac:dyDescent="0.25">
      <c r="A507" s="66" t="s">
        <v>5</v>
      </c>
      <c r="B507" s="198">
        <v>36.655999999999999</v>
      </c>
      <c r="C507" s="198">
        <v>10.199999999999999</v>
      </c>
      <c r="D507" s="198">
        <f>C507/B507*100</f>
        <v>27.826276735050193</v>
      </c>
      <c r="E507" s="198">
        <v>10.199999999999999</v>
      </c>
      <c r="F507" s="198">
        <f>E507/B507*100</f>
        <v>27.826276735050193</v>
      </c>
      <c r="G507" s="198">
        <v>10.199999999999999</v>
      </c>
      <c r="H507" s="198">
        <f>G507/B507*100</f>
        <v>27.826276735050193</v>
      </c>
      <c r="I507" s="198">
        <f t="shared" si="29"/>
        <v>26.456</v>
      </c>
      <c r="J507" s="248"/>
    </row>
    <row r="508" spans="1:42" ht="19.5" x14ac:dyDescent="0.25">
      <c r="A508" s="66" t="s">
        <v>1</v>
      </c>
      <c r="B508" s="198">
        <v>0</v>
      </c>
      <c r="C508" s="198">
        <v>0</v>
      </c>
      <c r="D508" s="198">
        <v>0</v>
      </c>
      <c r="E508" s="198">
        <v>0</v>
      </c>
      <c r="F508" s="198">
        <v>0</v>
      </c>
      <c r="G508" s="198">
        <v>0</v>
      </c>
      <c r="H508" s="198">
        <v>0</v>
      </c>
      <c r="I508" s="198">
        <f t="shared" si="29"/>
        <v>0</v>
      </c>
      <c r="J508" s="248"/>
    </row>
    <row r="509" spans="1:42" x14ac:dyDescent="0.25">
      <c r="A509" s="67" t="s">
        <v>2</v>
      </c>
      <c r="B509" s="199">
        <v>0</v>
      </c>
      <c r="C509" s="199">
        <v>0</v>
      </c>
      <c r="D509" s="199">
        <v>0</v>
      </c>
      <c r="E509" s="199">
        <v>0</v>
      </c>
      <c r="F509" s="199">
        <v>0</v>
      </c>
      <c r="G509" s="199">
        <v>0</v>
      </c>
      <c r="H509" s="199">
        <v>0</v>
      </c>
      <c r="I509" s="199">
        <f t="shared" si="29"/>
        <v>0</v>
      </c>
      <c r="J509" s="248"/>
    </row>
    <row r="510" spans="1:42" x14ac:dyDescent="0.25">
      <c r="A510" s="67" t="s">
        <v>3</v>
      </c>
      <c r="B510" s="199">
        <v>0</v>
      </c>
      <c r="C510" s="199">
        <v>0</v>
      </c>
      <c r="D510" s="199">
        <v>0</v>
      </c>
      <c r="E510" s="199">
        <v>0</v>
      </c>
      <c r="F510" s="199">
        <v>0</v>
      </c>
      <c r="G510" s="199">
        <v>0</v>
      </c>
      <c r="H510" s="199">
        <v>0</v>
      </c>
      <c r="I510" s="199">
        <f t="shared" si="29"/>
        <v>0</v>
      </c>
      <c r="J510" s="249"/>
    </row>
    <row r="511" spans="1:42" s="29" customFormat="1" x14ac:dyDescent="0.25">
      <c r="A511" s="302" t="s">
        <v>251</v>
      </c>
      <c r="B511" s="303"/>
      <c r="C511" s="303"/>
      <c r="D511" s="303"/>
      <c r="E511" s="303"/>
      <c r="F511" s="303"/>
      <c r="G511" s="303"/>
      <c r="H511" s="303"/>
      <c r="I511" s="303"/>
      <c r="J511" s="304"/>
      <c r="K511" s="234"/>
      <c r="L511" s="234"/>
      <c r="M511" s="234"/>
      <c r="N511" s="234"/>
      <c r="O511" s="234"/>
      <c r="P511" s="234"/>
      <c r="Q511" s="234"/>
      <c r="R511" s="234"/>
      <c r="S511" s="234"/>
      <c r="T511" s="234"/>
      <c r="U511" s="234"/>
      <c r="V511" s="234"/>
      <c r="W511" s="234"/>
      <c r="X511" s="234"/>
      <c r="Y511" s="234"/>
      <c r="Z511" s="234"/>
      <c r="AA511" s="234"/>
      <c r="AB511" s="234"/>
      <c r="AC511" s="234"/>
      <c r="AD511" s="234"/>
      <c r="AE511" s="234"/>
      <c r="AF511" s="234"/>
      <c r="AG511" s="234"/>
      <c r="AH511" s="234"/>
      <c r="AI511" s="234"/>
      <c r="AJ511" s="234"/>
      <c r="AK511" s="234"/>
      <c r="AL511" s="234"/>
      <c r="AM511" s="234"/>
      <c r="AN511" s="234"/>
      <c r="AO511" s="234"/>
      <c r="AP511" s="234"/>
    </row>
    <row r="512" spans="1:42" x14ac:dyDescent="0.25">
      <c r="A512" s="275" t="s">
        <v>110</v>
      </c>
      <c r="B512" s="276"/>
      <c r="C512" s="276"/>
      <c r="D512" s="276"/>
      <c r="E512" s="276"/>
      <c r="F512" s="276"/>
      <c r="G512" s="276"/>
      <c r="H512" s="276"/>
      <c r="I512" s="276"/>
      <c r="J512" s="277"/>
    </row>
    <row r="513" spans="1:42" x14ac:dyDescent="0.25">
      <c r="A513" s="287" t="s">
        <v>160</v>
      </c>
      <c r="B513" s="288"/>
      <c r="C513" s="288"/>
      <c r="D513" s="288"/>
      <c r="E513" s="288"/>
      <c r="F513" s="288"/>
      <c r="G513" s="288"/>
      <c r="H513" s="288"/>
      <c r="I513" s="288"/>
      <c r="J513" s="289"/>
    </row>
    <row r="514" spans="1:42" x14ac:dyDescent="0.25">
      <c r="A514" s="250" t="s">
        <v>274</v>
      </c>
      <c r="B514" s="251"/>
      <c r="C514" s="251"/>
      <c r="D514" s="251"/>
      <c r="E514" s="251"/>
      <c r="F514" s="251"/>
      <c r="G514" s="251"/>
      <c r="H514" s="251"/>
      <c r="I514" s="251"/>
      <c r="J514" s="252"/>
    </row>
    <row r="515" spans="1:42" x14ac:dyDescent="0.25">
      <c r="A515" s="296" t="s">
        <v>35</v>
      </c>
      <c r="B515" s="297"/>
      <c r="C515" s="297"/>
      <c r="D515" s="297"/>
      <c r="E515" s="297"/>
      <c r="F515" s="297"/>
      <c r="G515" s="297"/>
      <c r="H515" s="297"/>
      <c r="I515" s="297"/>
      <c r="J515" s="298"/>
    </row>
    <row r="516" spans="1:42" ht="125.25" customHeight="1" x14ac:dyDescent="0.25">
      <c r="A516" s="168" t="s">
        <v>179</v>
      </c>
      <c r="B516" s="198">
        <f>SUM(B517:B520)</f>
        <v>35457</v>
      </c>
      <c r="C516" s="198">
        <f>SUM(C517:C520)</f>
        <v>35457</v>
      </c>
      <c r="D516" s="198">
        <f>C516/B516*100</f>
        <v>100</v>
      </c>
      <c r="E516" s="198">
        <f>SUM(E517:E520)</f>
        <v>35457</v>
      </c>
      <c r="F516" s="198">
        <f>E516/B516*100</f>
        <v>100</v>
      </c>
      <c r="G516" s="198">
        <f>SUM(G517:G520)</f>
        <v>35457</v>
      </c>
      <c r="H516" s="198">
        <f>G516/B516*100</f>
        <v>100</v>
      </c>
      <c r="I516" s="198">
        <f>B516-G516</f>
        <v>0</v>
      </c>
      <c r="J516" s="247" t="s">
        <v>349</v>
      </c>
    </row>
    <row r="517" spans="1:42" ht="19.5" x14ac:dyDescent="0.25">
      <c r="A517" s="66" t="s">
        <v>0</v>
      </c>
      <c r="B517" s="198">
        <v>0</v>
      </c>
      <c r="C517" s="198">
        <v>0</v>
      </c>
      <c r="D517" s="198">
        <v>0</v>
      </c>
      <c r="E517" s="198">
        <v>0</v>
      </c>
      <c r="F517" s="198">
        <v>0</v>
      </c>
      <c r="G517" s="198">
        <v>0</v>
      </c>
      <c r="H517" s="198">
        <v>0</v>
      </c>
      <c r="I517" s="198">
        <f>B517-G517</f>
        <v>0</v>
      </c>
      <c r="J517" s="248"/>
    </row>
    <row r="518" spans="1:42" ht="19.5" x14ac:dyDescent="0.25">
      <c r="A518" s="66" t="s">
        <v>1</v>
      </c>
      <c r="B518" s="198">
        <v>33329.599999999999</v>
      </c>
      <c r="C518" s="198">
        <v>33329.599999999999</v>
      </c>
      <c r="D518" s="198">
        <f>C518/B518*100</f>
        <v>100</v>
      </c>
      <c r="E518" s="198">
        <v>33329.599999999999</v>
      </c>
      <c r="F518" s="198">
        <f>E518/B518*100</f>
        <v>100</v>
      </c>
      <c r="G518" s="198">
        <v>33329.599999999999</v>
      </c>
      <c r="H518" s="198">
        <f>G518/B518*100</f>
        <v>100</v>
      </c>
      <c r="I518" s="198">
        <f>B518-G518</f>
        <v>0</v>
      </c>
      <c r="J518" s="248"/>
    </row>
    <row r="519" spans="1:42" x14ac:dyDescent="0.25">
      <c r="A519" s="67" t="s">
        <v>2</v>
      </c>
      <c r="B519" s="199">
        <v>2127.4</v>
      </c>
      <c r="C519" s="199">
        <v>2127.4</v>
      </c>
      <c r="D519" s="199">
        <f>C519/B519*100</f>
        <v>100</v>
      </c>
      <c r="E519" s="199">
        <v>2127.4</v>
      </c>
      <c r="F519" s="199">
        <f>E519/B519*100</f>
        <v>100</v>
      </c>
      <c r="G519" s="199">
        <v>2127.4</v>
      </c>
      <c r="H519" s="199">
        <f>G519/B519*100</f>
        <v>100</v>
      </c>
      <c r="I519" s="199">
        <f>B519-G519</f>
        <v>0</v>
      </c>
      <c r="J519" s="248"/>
    </row>
    <row r="520" spans="1:42" x14ac:dyDescent="0.25">
      <c r="A520" s="67" t="s">
        <v>3</v>
      </c>
      <c r="B520" s="199">
        <v>0</v>
      </c>
      <c r="C520" s="198">
        <v>0</v>
      </c>
      <c r="D520" s="199">
        <v>0</v>
      </c>
      <c r="E520" s="199">
        <v>0</v>
      </c>
      <c r="F520" s="199">
        <v>0</v>
      </c>
      <c r="G520" s="199">
        <v>0</v>
      </c>
      <c r="H520" s="199">
        <v>0</v>
      </c>
      <c r="I520" s="199">
        <f>B520-G520</f>
        <v>0</v>
      </c>
      <c r="J520" s="249"/>
    </row>
    <row r="521" spans="1:42" s="29" customFormat="1" hidden="1" x14ac:dyDescent="0.25">
      <c r="A521" s="302" t="s">
        <v>251</v>
      </c>
      <c r="B521" s="303"/>
      <c r="C521" s="303"/>
      <c r="D521" s="303"/>
      <c r="E521" s="303"/>
      <c r="F521" s="303"/>
      <c r="G521" s="303"/>
      <c r="H521" s="303"/>
      <c r="I521" s="303"/>
      <c r="J521" s="304"/>
      <c r="K521" s="234"/>
      <c r="L521" s="234"/>
      <c r="M521" s="234"/>
      <c r="N521" s="234"/>
      <c r="O521" s="234"/>
      <c r="P521" s="234"/>
      <c r="Q521" s="234"/>
      <c r="R521" s="234"/>
      <c r="S521" s="234"/>
      <c r="T521" s="234"/>
      <c r="U521" s="234"/>
      <c r="V521" s="234"/>
      <c r="W521" s="234"/>
      <c r="X521" s="234"/>
      <c r="Y521" s="234"/>
      <c r="Z521" s="234"/>
      <c r="AA521" s="234"/>
      <c r="AB521" s="234"/>
      <c r="AC521" s="234"/>
      <c r="AD521" s="234"/>
      <c r="AE521" s="234"/>
      <c r="AF521" s="234"/>
      <c r="AG521" s="234"/>
      <c r="AH521" s="234"/>
      <c r="AI521" s="234"/>
      <c r="AJ521" s="234"/>
      <c r="AK521" s="234"/>
      <c r="AL521" s="234"/>
      <c r="AM521" s="234"/>
      <c r="AN521" s="234"/>
      <c r="AO521" s="234"/>
      <c r="AP521" s="234"/>
    </row>
    <row r="522" spans="1:42" hidden="1" x14ac:dyDescent="0.25">
      <c r="A522" s="347" t="s">
        <v>180</v>
      </c>
      <c r="B522" s="348"/>
      <c r="C522" s="348"/>
      <c r="D522" s="348"/>
      <c r="E522" s="348"/>
      <c r="F522" s="348"/>
      <c r="G522" s="348"/>
      <c r="H522" s="348"/>
      <c r="I522" s="348"/>
      <c r="J522" s="349"/>
    </row>
    <row r="523" spans="1:42" hidden="1" x14ac:dyDescent="0.25">
      <c r="A523" s="287" t="s">
        <v>160</v>
      </c>
      <c r="B523" s="288"/>
      <c r="C523" s="288"/>
      <c r="D523" s="288"/>
      <c r="E523" s="288"/>
      <c r="F523" s="288"/>
      <c r="G523" s="288"/>
      <c r="H523" s="288"/>
      <c r="I523" s="288"/>
      <c r="J523" s="289"/>
    </row>
    <row r="524" spans="1:42" s="8" customFormat="1" hidden="1" x14ac:dyDescent="0.25">
      <c r="A524" s="250" t="s">
        <v>109</v>
      </c>
      <c r="B524" s="251"/>
      <c r="C524" s="251"/>
      <c r="D524" s="251"/>
      <c r="E524" s="251"/>
      <c r="F524" s="251"/>
      <c r="G524" s="251"/>
      <c r="H524" s="251"/>
      <c r="I524" s="251"/>
      <c r="J524" s="252"/>
      <c r="K524" s="50"/>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50"/>
      <c r="AK524" s="50"/>
      <c r="AL524" s="50"/>
      <c r="AM524" s="50"/>
      <c r="AN524" s="50"/>
      <c r="AO524" s="50"/>
      <c r="AP524" s="50"/>
    </row>
    <row r="525" spans="1:42" s="1" customFormat="1" hidden="1" x14ac:dyDescent="0.25">
      <c r="A525" s="244" t="s">
        <v>35</v>
      </c>
      <c r="B525" s="245"/>
      <c r="C525" s="245"/>
      <c r="D525" s="245"/>
      <c r="E525" s="245"/>
      <c r="F525" s="245"/>
      <c r="G525" s="245"/>
      <c r="H525" s="245"/>
      <c r="I525" s="245"/>
      <c r="J525" s="246"/>
      <c r="K525" s="213"/>
      <c r="L525" s="213"/>
      <c r="M525" s="213"/>
      <c r="N525" s="213"/>
      <c r="O525" s="213"/>
      <c r="P525" s="213"/>
      <c r="Q525" s="213"/>
      <c r="R525" s="213"/>
      <c r="S525" s="213"/>
      <c r="T525" s="213"/>
      <c r="U525" s="213"/>
      <c r="V525" s="213"/>
      <c r="W525" s="213"/>
      <c r="X525" s="213"/>
      <c r="Y525" s="213"/>
      <c r="Z525" s="213"/>
      <c r="AA525" s="213"/>
      <c r="AB525" s="213"/>
      <c r="AC525" s="213"/>
      <c r="AD525" s="213"/>
      <c r="AE525" s="213"/>
      <c r="AF525" s="213"/>
      <c r="AG525" s="213"/>
      <c r="AH525" s="213"/>
      <c r="AI525" s="213"/>
      <c r="AJ525" s="213"/>
      <c r="AK525" s="213"/>
      <c r="AL525" s="213"/>
      <c r="AM525" s="213"/>
      <c r="AN525" s="213"/>
      <c r="AO525" s="213"/>
      <c r="AP525" s="213"/>
    </row>
    <row r="526" spans="1:42" ht="64.5" hidden="1" customHeight="1" x14ac:dyDescent="0.25">
      <c r="A526" s="168" t="s">
        <v>181</v>
      </c>
      <c r="B526" s="166">
        <f>SUM(B527:B530)</f>
        <v>0</v>
      </c>
      <c r="C526" s="166">
        <f>SUM(C527:C530)</f>
        <v>0</v>
      </c>
      <c r="D526" s="166">
        <v>0</v>
      </c>
      <c r="E526" s="166">
        <f>SUM(E527:E530)</f>
        <v>0</v>
      </c>
      <c r="F526" s="166">
        <v>0</v>
      </c>
      <c r="G526" s="166">
        <f>SUM(G527:G530)</f>
        <v>0</v>
      </c>
      <c r="H526" s="166">
        <v>0</v>
      </c>
      <c r="I526" s="166">
        <f>B526-G526</f>
        <v>0</v>
      </c>
      <c r="J526" s="353"/>
    </row>
    <row r="527" spans="1:42" ht="19.5" hidden="1" x14ac:dyDescent="0.25">
      <c r="A527" s="58" t="s">
        <v>0</v>
      </c>
      <c r="B527" s="166">
        <v>0</v>
      </c>
      <c r="C527" s="166">
        <v>0</v>
      </c>
      <c r="D527" s="166">
        <v>0</v>
      </c>
      <c r="E527" s="166">
        <v>0</v>
      </c>
      <c r="F527" s="166">
        <v>0</v>
      </c>
      <c r="G527" s="166">
        <v>0</v>
      </c>
      <c r="H527" s="166">
        <v>0</v>
      </c>
      <c r="I527" s="166">
        <f>B527-G527</f>
        <v>0</v>
      </c>
      <c r="J527" s="354"/>
    </row>
    <row r="528" spans="1:42" ht="19.5" hidden="1" x14ac:dyDescent="0.25">
      <c r="A528" s="58" t="s">
        <v>1</v>
      </c>
      <c r="B528" s="166">
        <v>0</v>
      </c>
      <c r="C528" s="166">
        <v>0</v>
      </c>
      <c r="D528" s="166">
        <v>0</v>
      </c>
      <c r="E528" s="166">
        <v>0</v>
      </c>
      <c r="F528" s="166">
        <v>0</v>
      </c>
      <c r="G528" s="166">
        <v>0</v>
      </c>
      <c r="H528" s="166">
        <v>0</v>
      </c>
      <c r="I528" s="166">
        <f>B528-G528</f>
        <v>0</v>
      </c>
      <c r="J528" s="354"/>
    </row>
    <row r="529" spans="1:42" hidden="1" x14ac:dyDescent="0.25">
      <c r="A529" s="60" t="s">
        <v>2</v>
      </c>
      <c r="B529" s="103">
        <v>0</v>
      </c>
      <c r="C529" s="103">
        <v>0</v>
      </c>
      <c r="D529" s="103">
        <v>0</v>
      </c>
      <c r="E529" s="103">
        <v>0</v>
      </c>
      <c r="F529" s="103">
        <v>0</v>
      </c>
      <c r="G529" s="103">
        <v>0</v>
      </c>
      <c r="H529" s="103">
        <v>0</v>
      </c>
      <c r="I529" s="103">
        <f>B529-G529</f>
        <v>0</v>
      </c>
      <c r="J529" s="354"/>
    </row>
    <row r="530" spans="1:42" hidden="1" x14ac:dyDescent="0.25">
      <c r="A530" s="60" t="s">
        <v>3</v>
      </c>
      <c r="B530" s="103">
        <v>0</v>
      </c>
      <c r="C530" s="103">
        <v>0</v>
      </c>
      <c r="D530" s="103">
        <v>0</v>
      </c>
      <c r="E530" s="103">
        <v>0</v>
      </c>
      <c r="F530" s="103">
        <v>0</v>
      </c>
      <c r="G530" s="103">
        <v>0</v>
      </c>
      <c r="H530" s="103">
        <v>0</v>
      </c>
      <c r="I530" s="103">
        <f>B530-G530</f>
        <v>0</v>
      </c>
      <c r="J530" s="355"/>
    </row>
    <row r="531" spans="1:42" s="19" customFormat="1" x14ac:dyDescent="0.25">
      <c r="A531" s="281" t="s">
        <v>266</v>
      </c>
      <c r="B531" s="282"/>
      <c r="C531" s="282"/>
      <c r="D531" s="282"/>
      <c r="E531" s="282"/>
      <c r="F531" s="282"/>
      <c r="G531" s="282"/>
      <c r="H531" s="282"/>
      <c r="I531" s="282"/>
      <c r="J531" s="283"/>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c r="AH531" s="215"/>
      <c r="AI531" s="215"/>
      <c r="AJ531" s="215"/>
      <c r="AK531" s="215"/>
      <c r="AL531" s="215"/>
      <c r="AM531" s="215"/>
      <c r="AN531" s="215"/>
      <c r="AO531" s="215"/>
      <c r="AP531" s="215"/>
    </row>
    <row r="532" spans="1:42" x14ac:dyDescent="0.25">
      <c r="A532" s="250" t="s">
        <v>396</v>
      </c>
      <c r="B532" s="251"/>
      <c r="C532" s="251"/>
      <c r="D532" s="251"/>
      <c r="E532" s="251"/>
      <c r="F532" s="251"/>
      <c r="G532" s="251"/>
      <c r="H532" s="251"/>
      <c r="I532" s="251"/>
      <c r="J532" s="252"/>
    </row>
    <row r="533" spans="1:42" x14ac:dyDescent="0.25">
      <c r="A533" s="241" t="s">
        <v>103</v>
      </c>
      <c r="B533" s="242"/>
      <c r="C533" s="242"/>
      <c r="D533" s="242"/>
      <c r="E533" s="242"/>
      <c r="F533" s="242"/>
      <c r="G533" s="242"/>
      <c r="H533" s="242"/>
      <c r="I533" s="242"/>
      <c r="J533" s="243"/>
    </row>
    <row r="534" spans="1:42" x14ac:dyDescent="0.25">
      <c r="A534" s="244" t="s">
        <v>393</v>
      </c>
      <c r="B534" s="245"/>
      <c r="C534" s="245"/>
      <c r="D534" s="245"/>
      <c r="E534" s="245"/>
      <c r="F534" s="245"/>
      <c r="G534" s="245"/>
      <c r="H534" s="245"/>
      <c r="I534" s="245"/>
      <c r="J534" s="246"/>
    </row>
    <row r="535" spans="1:42" ht="66" customHeight="1" x14ac:dyDescent="0.25">
      <c r="A535" s="168" t="s">
        <v>394</v>
      </c>
      <c r="B535" s="198">
        <f>SUM(B536:B539)</f>
        <v>11426.5</v>
      </c>
      <c r="C535" s="198">
        <f>SUM(C536:C539)</f>
        <v>11300.5</v>
      </c>
      <c r="D535" s="198">
        <f>C535/B535*100</f>
        <v>98.897300135649587</v>
      </c>
      <c r="E535" s="198">
        <f>SUM(E536:E539)</f>
        <v>11300.5</v>
      </c>
      <c r="F535" s="198">
        <f>E535/B535*100</f>
        <v>98.897300135649587</v>
      </c>
      <c r="G535" s="198">
        <f>SUM(G536:G539)</f>
        <v>11300.5</v>
      </c>
      <c r="H535" s="198">
        <f>G535/B535*100</f>
        <v>98.897300135649587</v>
      </c>
      <c r="I535" s="198">
        <f>B535-G535</f>
        <v>126</v>
      </c>
      <c r="J535" s="247" t="s">
        <v>417</v>
      </c>
    </row>
    <row r="536" spans="1:42" ht="19.5" x14ac:dyDescent="0.25">
      <c r="A536" s="58" t="s">
        <v>0</v>
      </c>
      <c r="B536" s="198">
        <v>0</v>
      </c>
      <c r="C536" s="198">
        <v>0</v>
      </c>
      <c r="D536" s="198">
        <v>0</v>
      </c>
      <c r="E536" s="198">
        <v>0</v>
      </c>
      <c r="F536" s="198">
        <v>0</v>
      </c>
      <c r="G536" s="198">
        <v>0</v>
      </c>
      <c r="H536" s="198">
        <v>0</v>
      </c>
      <c r="I536" s="198">
        <f>B536-G536</f>
        <v>0</v>
      </c>
      <c r="J536" s="248"/>
    </row>
    <row r="537" spans="1:42" ht="19.5" x14ac:dyDescent="0.25">
      <c r="A537" s="58" t="s">
        <v>1</v>
      </c>
      <c r="B537" s="198">
        <v>11426.5</v>
      </c>
      <c r="C537" s="198">
        <v>11300.5</v>
      </c>
      <c r="D537" s="198">
        <f>C537/B537*100</f>
        <v>98.897300135649587</v>
      </c>
      <c r="E537" s="198">
        <v>11300.5</v>
      </c>
      <c r="F537" s="198">
        <f>E537/B537*100</f>
        <v>98.897300135649587</v>
      </c>
      <c r="G537" s="198">
        <v>11300.5</v>
      </c>
      <c r="H537" s="198">
        <f>G537/B537*100</f>
        <v>98.897300135649587</v>
      </c>
      <c r="I537" s="198">
        <f>B537-G537</f>
        <v>126</v>
      </c>
      <c r="J537" s="248"/>
    </row>
    <row r="538" spans="1:42" x14ac:dyDescent="0.25">
      <c r="A538" s="60" t="s">
        <v>2</v>
      </c>
      <c r="B538" s="199">
        <v>0</v>
      </c>
      <c r="C538" s="199">
        <v>0</v>
      </c>
      <c r="D538" s="199">
        <v>0</v>
      </c>
      <c r="E538" s="199">
        <v>0</v>
      </c>
      <c r="F538" s="199">
        <v>0</v>
      </c>
      <c r="G538" s="199">
        <v>0</v>
      </c>
      <c r="H538" s="199">
        <v>0</v>
      </c>
      <c r="I538" s="199">
        <f>B538-G538</f>
        <v>0</v>
      </c>
      <c r="J538" s="248"/>
    </row>
    <row r="539" spans="1:42" ht="21.75" customHeight="1" x14ac:dyDescent="0.25">
      <c r="A539" s="60" t="s">
        <v>3</v>
      </c>
      <c r="B539" s="199">
        <v>0</v>
      </c>
      <c r="C539" s="199">
        <v>0</v>
      </c>
      <c r="D539" s="199">
        <v>0</v>
      </c>
      <c r="E539" s="199">
        <v>0</v>
      </c>
      <c r="F539" s="199">
        <v>0</v>
      </c>
      <c r="G539" s="199">
        <v>0</v>
      </c>
      <c r="H539" s="199">
        <v>0</v>
      </c>
      <c r="I539" s="199">
        <f>B539-G539</f>
        <v>0</v>
      </c>
      <c r="J539" s="249"/>
    </row>
  </sheetData>
  <mergeCells count="259">
    <mergeCell ref="A448:J448"/>
    <mergeCell ref="A87:J87"/>
    <mergeCell ref="A82:J82"/>
    <mergeCell ref="A74:J74"/>
    <mergeCell ref="A75:J75"/>
    <mergeCell ref="A76:J76"/>
    <mergeCell ref="J77:J81"/>
    <mergeCell ref="A441:J441"/>
    <mergeCell ref="A440:J440"/>
    <mergeCell ref="A428:J428"/>
    <mergeCell ref="A429:J429"/>
    <mergeCell ref="J332:J336"/>
    <mergeCell ref="J230:J234"/>
    <mergeCell ref="A432:J432"/>
    <mergeCell ref="J433:J437"/>
    <mergeCell ref="A225:J225"/>
    <mergeCell ref="J172:J180"/>
    <mergeCell ref="A153:J153"/>
    <mergeCell ref="A161:J161"/>
    <mergeCell ref="A162:J162"/>
    <mergeCell ref="A169:J169"/>
    <mergeCell ref="A163:J163"/>
    <mergeCell ref="A171:J171"/>
    <mergeCell ref="J164:J168"/>
    <mergeCell ref="J457:J461"/>
    <mergeCell ref="A531:J531"/>
    <mergeCell ref="A532:J532"/>
    <mergeCell ref="J526:J530"/>
    <mergeCell ref="J488:J492"/>
    <mergeCell ref="J493:J497"/>
    <mergeCell ref="A467:J467"/>
    <mergeCell ref="A468:J468"/>
    <mergeCell ref="A469:J469"/>
    <mergeCell ref="J483:J487"/>
    <mergeCell ref="J452:J456"/>
    <mergeCell ref="A128:J128"/>
    <mergeCell ref="A127:J127"/>
    <mergeCell ref="J118:J122"/>
    <mergeCell ref="J145:J149"/>
    <mergeCell ref="J470:J474"/>
    <mergeCell ref="J363:J367"/>
    <mergeCell ref="J373:J377"/>
    <mergeCell ref="J378:J382"/>
    <mergeCell ref="J194:J198"/>
    <mergeCell ref="A222:J222"/>
    <mergeCell ref="A204:J204"/>
    <mergeCell ref="A182:J182"/>
    <mergeCell ref="A183:J183"/>
    <mergeCell ref="A184:J184"/>
    <mergeCell ref="A185:J185"/>
    <mergeCell ref="A151:J151"/>
    <mergeCell ref="J189:J193"/>
    <mergeCell ref="A205:J205"/>
    <mergeCell ref="J213:J217"/>
    <mergeCell ref="J302:J306"/>
    <mergeCell ref="A266:J266"/>
    <mergeCell ref="J240:J244"/>
    <mergeCell ref="A407:J407"/>
    <mergeCell ref="A41:J41"/>
    <mergeCell ref="A45:J45"/>
    <mergeCell ref="A525:J525"/>
    <mergeCell ref="A521:J521"/>
    <mergeCell ref="A522:J522"/>
    <mergeCell ref="A513:J513"/>
    <mergeCell ref="A514:J514"/>
    <mergeCell ref="A515:J515"/>
    <mergeCell ref="J516:J520"/>
    <mergeCell ref="A523:J523"/>
    <mergeCell ref="J506:J510"/>
    <mergeCell ref="A524:J524"/>
    <mergeCell ref="A511:J511"/>
    <mergeCell ref="A512:J512"/>
    <mergeCell ref="J462:J466"/>
    <mergeCell ref="A431:J431"/>
    <mergeCell ref="A430:J430"/>
    <mergeCell ref="J418:J422"/>
    <mergeCell ref="J408:J412"/>
    <mergeCell ref="A416:J416"/>
    <mergeCell ref="J423:J427"/>
    <mergeCell ref="J442:J446"/>
    <mergeCell ref="A438:J438"/>
    <mergeCell ref="A439:J439"/>
    <mergeCell ref="J48:J52"/>
    <mergeCell ref="A44:J44"/>
    <mergeCell ref="A31:J31"/>
    <mergeCell ref="A85:J85"/>
    <mergeCell ref="J4:J5"/>
    <mergeCell ref="B10:F10"/>
    <mergeCell ref="H10:I10"/>
    <mergeCell ref="A1:J1"/>
    <mergeCell ref="A4:A5"/>
    <mergeCell ref="B4:B5"/>
    <mergeCell ref="C4:C5"/>
    <mergeCell ref="D4:D5"/>
    <mergeCell ref="E4:E5"/>
    <mergeCell ref="A42:J42"/>
    <mergeCell ref="A43:J43"/>
    <mergeCell ref="A32:J32"/>
    <mergeCell ref="A33:J33"/>
    <mergeCell ref="A47:J47"/>
    <mergeCell ref="A64:J64"/>
    <mergeCell ref="A65:J65"/>
    <mergeCell ref="A73:J73"/>
    <mergeCell ref="J7:J28"/>
    <mergeCell ref="J59:J63"/>
    <mergeCell ref="J54:J58"/>
    <mergeCell ref="F4:F5"/>
    <mergeCell ref="G4:G5"/>
    <mergeCell ref="H4:H5"/>
    <mergeCell ref="I4:I5"/>
    <mergeCell ref="A89:J89"/>
    <mergeCell ref="J90:J94"/>
    <mergeCell ref="A29:J29"/>
    <mergeCell ref="A30:J30"/>
    <mergeCell ref="A186:J186"/>
    <mergeCell ref="A150:J150"/>
    <mergeCell ref="A101:J101"/>
    <mergeCell ref="A102:J102"/>
    <mergeCell ref="J103:J107"/>
    <mergeCell ref="A97:J97"/>
    <mergeCell ref="A98:J98"/>
    <mergeCell ref="A99:J99"/>
    <mergeCell ref="A100:J100"/>
    <mergeCell ref="A86:J86"/>
    <mergeCell ref="A46:J46"/>
    <mergeCell ref="A34:J34"/>
    <mergeCell ref="A35:J35"/>
    <mergeCell ref="A83:J83"/>
    <mergeCell ref="A84:J84"/>
    <mergeCell ref="J36:J40"/>
    <mergeCell ref="A154:J154"/>
    <mergeCell ref="A187:J187"/>
    <mergeCell ref="A188:J188"/>
    <mergeCell ref="A218:J218"/>
    <mergeCell ref="A219:J219"/>
    <mergeCell ref="A220:J220"/>
    <mergeCell ref="A223:J223"/>
    <mergeCell ref="J208:J212"/>
    <mergeCell ref="A170:J170"/>
    <mergeCell ref="A275:J275"/>
    <mergeCell ref="A267:J267"/>
    <mergeCell ref="J268:J272"/>
    <mergeCell ref="A296:J296"/>
    <mergeCell ref="A226:J226"/>
    <mergeCell ref="A311:J311"/>
    <mergeCell ref="J322:J326"/>
    <mergeCell ref="A294:J294"/>
    <mergeCell ref="A295:J295"/>
    <mergeCell ref="J297:J301"/>
    <mergeCell ref="A265:J265"/>
    <mergeCell ref="A228:J228"/>
    <mergeCell ref="J245:J249"/>
    <mergeCell ref="A282:J282"/>
    <mergeCell ref="J250:J254"/>
    <mergeCell ref="A309:J309"/>
    <mergeCell ref="A235:J235"/>
    <mergeCell ref="A236:J236"/>
    <mergeCell ref="A273:J273"/>
    <mergeCell ref="J260:J264"/>
    <mergeCell ref="J255:J259"/>
    <mergeCell ref="A227:J227"/>
    <mergeCell ref="A286:J286"/>
    <mergeCell ref="A229:J229"/>
    <mergeCell ref="A284:J284"/>
    <mergeCell ref="A274:J274"/>
    <mergeCell ref="A276:J276"/>
    <mergeCell ref="J277:J281"/>
    <mergeCell ref="A117:J117"/>
    <mergeCell ref="A112:J112"/>
    <mergeCell ref="A110:J110"/>
    <mergeCell ref="A108:J108"/>
    <mergeCell ref="A109:J109"/>
    <mergeCell ref="A111:J111"/>
    <mergeCell ref="A113:J113"/>
    <mergeCell ref="A115:J115"/>
    <mergeCell ref="A114:J114"/>
    <mergeCell ref="A116:J116"/>
    <mergeCell ref="A283:J283"/>
    <mergeCell ref="A123:J123"/>
    <mergeCell ref="A124:J124"/>
    <mergeCell ref="A181:J181"/>
    <mergeCell ref="A207:J207"/>
    <mergeCell ref="A206:J206"/>
    <mergeCell ref="J129:J133"/>
    <mergeCell ref="A152:J152"/>
    <mergeCell ref="A221:J221"/>
    <mergeCell ref="A125:J125"/>
    <mergeCell ref="A393:J393"/>
    <mergeCell ref="A394:J394"/>
    <mergeCell ref="A285:J285"/>
    <mergeCell ref="J383:J387"/>
    <mergeCell ref="J388:J392"/>
    <mergeCell ref="A370:J370"/>
    <mergeCell ref="A371:J371"/>
    <mergeCell ref="A352:J352"/>
    <mergeCell ref="A292:J292"/>
    <mergeCell ref="A293:J293"/>
    <mergeCell ref="J317:J321"/>
    <mergeCell ref="A361:J361"/>
    <mergeCell ref="A362:J362"/>
    <mergeCell ref="J355:J359"/>
    <mergeCell ref="A354:J354"/>
    <mergeCell ref="J337:J341"/>
    <mergeCell ref="J312:J316"/>
    <mergeCell ref="J327:J331"/>
    <mergeCell ref="A353:J353"/>
    <mergeCell ref="J342:J346"/>
    <mergeCell ref="J347:J351"/>
    <mergeCell ref="A310:J310"/>
    <mergeCell ref="J287:J291"/>
    <mergeCell ref="A307:J307"/>
    <mergeCell ref="A397:J397"/>
    <mergeCell ref="J398:J402"/>
    <mergeCell ref="A360:J360"/>
    <mergeCell ref="A499:J499"/>
    <mergeCell ref="A481:J481"/>
    <mergeCell ref="A482:J482"/>
    <mergeCell ref="A449:J449"/>
    <mergeCell ref="A450:J450"/>
    <mergeCell ref="A451:J451"/>
    <mergeCell ref="A404:J404"/>
    <mergeCell ref="A403:J403"/>
    <mergeCell ref="A368:J368"/>
    <mergeCell ref="A369:J369"/>
    <mergeCell ref="A372:J372"/>
    <mergeCell ref="A415:J415"/>
    <mergeCell ref="A396:J396"/>
    <mergeCell ref="A395:J395"/>
    <mergeCell ref="J475:J479"/>
    <mergeCell ref="A480:J480"/>
    <mergeCell ref="A405:J405"/>
    <mergeCell ref="A413:J413"/>
    <mergeCell ref="A414:J414"/>
    <mergeCell ref="A417:J417"/>
    <mergeCell ref="A406:J406"/>
    <mergeCell ref="A533:J533"/>
    <mergeCell ref="A534:J534"/>
    <mergeCell ref="J535:J539"/>
    <mergeCell ref="A66:J66"/>
    <mergeCell ref="A67:J67"/>
    <mergeCell ref="J68:J72"/>
    <mergeCell ref="J199:J203"/>
    <mergeCell ref="A126:J126"/>
    <mergeCell ref="J155:J159"/>
    <mergeCell ref="A134:J134"/>
    <mergeCell ref="J135:J139"/>
    <mergeCell ref="J140:J144"/>
    <mergeCell ref="A88:J88"/>
    <mergeCell ref="A224:J224"/>
    <mergeCell ref="A95:J95"/>
    <mergeCell ref="A96:J96"/>
    <mergeCell ref="A237:J237"/>
    <mergeCell ref="A238:J238"/>
    <mergeCell ref="A239:J239"/>
    <mergeCell ref="A308:J308"/>
    <mergeCell ref="J501:J505"/>
    <mergeCell ref="A447:J447"/>
    <mergeCell ref="A498:J498"/>
    <mergeCell ref="A500:J500"/>
  </mergeCells>
  <phoneticPr fontId="62" type="noConversion"/>
  <printOptions horizontalCentered="1"/>
  <pageMargins left="0.19685039370078741" right="0.19685039370078741" top="0.39370078740157483" bottom="0.19685039370078741" header="0" footer="0"/>
  <pageSetup paperSize="9" scale="43" fitToHeight="15" orientation="landscape" r:id="rId1"/>
  <rowBreaks count="13" manualBreakCount="13">
    <brk id="40" max="9" man="1"/>
    <brk id="81" max="9" man="1"/>
    <brk id="115" max="9" man="1"/>
    <brk id="181" max="9" man="1"/>
    <brk id="203" max="9" man="1"/>
    <brk id="234" max="9" man="1"/>
    <brk id="281" max="9" man="1"/>
    <brk id="351" max="9" man="1"/>
    <brk id="382" max="9" man="1"/>
    <brk id="412" max="9" man="1"/>
    <brk id="437" max="9" man="1"/>
    <brk id="466" max="9" man="1"/>
    <brk id="51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2"/>
  <sheetViews>
    <sheetView view="pageBreakPreview" zoomScale="85" zoomScaleNormal="85" zoomScaleSheetLayoutView="85" workbookViewId="0">
      <pane xSplit="1" ySplit="7" topLeftCell="B8" activePane="bottomRight" state="frozen"/>
      <selection pane="topRight" activeCell="B1" sqref="B1"/>
      <selection pane="bottomLeft" activeCell="A9" sqref="A9"/>
      <selection pane="bottomRight" activeCell="D9" sqref="D9"/>
    </sheetView>
  </sheetViews>
  <sheetFormatPr defaultRowHeight="18.75" x14ac:dyDescent="0.3"/>
  <cols>
    <col min="1" max="1" width="46.7109375" style="56" customWidth="1"/>
    <col min="2" max="2" width="21.42578125" style="81" customWidth="1"/>
    <col min="3" max="3" width="18" style="81" customWidth="1"/>
    <col min="4" max="9" width="21.42578125" style="81" customWidth="1"/>
    <col min="10" max="10" width="101.42578125" style="129" customWidth="1"/>
    <col min="11" max="11" width="37.5703125" style="2" customWidth="1"/>
    <col min="12" max="12" width="24.5703125" style="2" customWidth="1"/>
    <col min="13" max="16384" width="9.140625" style="2"/>
  </cols>
  <sheetData>
    <row r="2" spans="1:12" s="3" customFormat="1" ht="22.5" x14ac:dyDescent="0.35">
      <c r="A2" s="344" t="s">
        <v>314</v>
      </c>
      <c r="B2" s="344"/>
      <c r="C2" s="344"/>
      <c r="D2" s="344"/>
      <c r="E2" s="344"/>
      <c r="F2" s="344"/>
      <c r="G2" s="344"/>
      <c r="H2" s="344"/>
      <c r="I2" s="344"/>
      <c r="J2" s="344"/>
      <c r="K2" s="11"/>
    </row>
    <row r="3" spans="1:12" s="3" customFormat="1" ht="21" x14ac:dyDescent="0.35">
      <c r="A3" s="55"/>
      <c r="B3" s="82"/>
      <c r="C3" s="82"/>
      <c r="D3" s="82"/>
      <c r="E3" s="82"/>
      <c r="F3" s="82"/>
      <c r="G3" s="82"/>
      <c r="H3" s="82"/>
      <c r="I3" s="82"/>
      <c r="J3" s="124"/>
      <c r="K3" s="11"/>
    </row>
    <row r="4" spans="1:12" s="115" customFormat="1" ht="23.25" x14ac:dyDescent="0.35">
      <c r="A4" s="111"/>
      <c r="B4" s="112"/>
      <c r="C4" s="112"/>
      <c r="D4" s="112"/>
      <c r="E4" s="112"/>
      <c r="F4" s="112"/>
      <c r="G4" s="112"/>
      <c r="H4" s="112"/>
      <c r="I4" s="112"/>
      <c r="J4" s="125" t="s">
        <v>6</v>
      </c>
      <c r="K4" s="113" t="s">
        <v>147</v>
      </c>
      <c r="L4" s="114" t="s">
        <v>9</v>
      </c>
    </row>
    <row r="5" spans="1:12" ht="67.5" customHeight="1" x14ac:dyDescent="0.25">
      <c r="A5" s="345" t="s">
        <v>96</v>
      </c>
      <c r="B5" s="363" t="s">
        <v>228</v>
      </c>
      <c r="C5" s="363" t="s">
        <v>4</v>
      </c>
      <c r="D5" s="363" t="s">
        <v>99</v>
      </c>
      <c r="E5" s="363" t="s">
        <v>23</v>
      </c>
      <c r="F5" s="363" t="s">
        <v>100</v>
      </c>
      <c r="G5" s="363" t="s">
        <v>24</v>
      </c>
      <c r="H5" s="363" t="s">
        <v>101</v>
      </c>
      <c r="I5" s="363" t="s">
        <v>25</v>
      </c>
      <c r="J5" s="365" t="s">
        <v>7</v>
      </c>
      <c r="K5" s="367" t="s">
        <v>227</v>
      </c>
      <c r="L5" s="51" t="s">
        <v>97</v>
      </c>
    </row>
    <row r="6" spans="1:12" ht="45.75" customHeight="1" x14ac:dyDescent="0.25">
      <c r="A6" s="346"/>
      <c r="B6" s="364"/>
      <c r="C6" s="364"/>
      <c r="D6" s="364"/>
      <c r="E6" s="364"/>
      <c r="F6" s="364"/>
      <c r="G6" s="364"/>
      <c r="H6" s="364"/>
      <c r="I6" s="364"/>
      <c r="J6" s="366"/>
      <c r="K6" s="367"/>
      <c r="L6" s="88" t="s">
        <v>98</v>
      </c>
    </row>
    <row r="7" spans="1:12" s="87" customFormat="1" x14ac:dyDescent="0.25">
      <c r="A7" s="85">
        <v>1</v>
      </c>
      <c r="B7" s="86">
        <v>2</v>
      </c>
      <c r="C7" s="86">
        <v>3</v>
      </c>
      <c r="D7" s="86">
        <v>4</v>
      </c>
      <c r="E7" s="86">
        <v>5</v>
      </c>
      <c r="F7" s="86">
        <v>6</v>
      </c>
      <c r="G7" s="86">
        <v>7</v>
      </c>
      <c r="H7" s="86">
        <v>8</v>
      </c>
      <c r="I7" s="86">
        <v>9</v>
      </c>
      <c r="J7" s="126">
        <v>10</v>
      </c>
      <c r="K7" s="123">
        <f>B9+B10</f>
        <v>6402288.1630000006</v>
      </c>
    </row>
    <row r="8" spans="1:12" s="8" customFormat="1" x14ac:dyDescent="0.25">
      <c r="A8" s="102" t="s">
        <v>258</v>
      </c>
      <c r="B8" s="59">
        <f>SUM(B9:B13)</f>
        <v>6683568.9630000005</v>
      </c>
      <c r="C8" s="59">
        <f>SUM(C9:C13)</f>
        <v>3748287.0359299993</v>
      </c>
      <c r="D8" s="59">
        <f>C8/B8*100</f>
        <v>56.082118052202091</v>
      </c>
      <c r="E8" s="59">
        <f>SUM(E9:E13)</f>
        <v>3730464.1359299994</v>
      </c>
      <c r="F8" s="59">
        <f>E8/B8*100</f>
        <v>55.815450645930575</v>
      </c>
      <c r="G8" s="59">
        <f>SUM(G9:G13)</f>
        <v>3443524.5359299998</v>
      </c>
      <c r="H8" s="59">
        <f>(G8-G11)/B8*100</f>
        <v>51.522241410139237</v>
      </c>
      <c r="I8" s="59">
        <f>B8-G8</f>
        <v>3240044.4270700007</v>
      </c>
      <c r="J8" s="368" t="s">
        <v>151</v>
      </c>
    </row>
    <row r="9" spans="1:12" s="9" customFormat="1" ht="19.5" x14ac:dyDescent="0.25">
      <c r="A9" s="74" t="s">
        <v>5</v>
      </c>
      <c r="B9" s="59">
        <f>B16+B21</f>
        <v>709834.85600000003</v>
      </c>
      <c r="C9" s="59">
        <f>C16+C21</f>
        <v>536804.9</v>
      </c>
      <c r="D9" s="59">
        <f>C9/B9*100</f>
        <v>75.623913852999067</v>
      </c>
      <c r="E9" s="59">
        <f>E16+E21</f>
        <v>537804.9</v>
      </c>
      <c r="F9" s="59">
        <f>E9/B9*100</f>
        <v>75.764791691209936</v>
      </c>
      <c r="G9" s="59">
        <f>G16+G21</f>
        <v>536804.9</v>
      </c>
      <c r="H9" s="59">
        <f>G9/B9*100</f>
        <v>75.623913852999067</v>
      </c>
      <c r="I9" s="59">
        <f>B9-G9</f>
        <v>173029.95600000001</v>
      </c>
      <c r="J9" s="369"/>
      <c r="K9" s="9" t="s">
        <v>115</v>
      </c>
    </row>
    <row r="10" spans="1:12" s="9" customFormat="1" ht="19.5" x14ac:dyDescent="0.25">
      <c r="A10" s="74" t="s">
        <v>1</v>
      </c>
      <c r="B10" s="59">
        <f>B17+B22</f>
        <v>5692453.307000001</v>
      </c>
      <c r="C10" s="59">
        <f>C17+C22</f>
        <v>3079653.8669499992</v>
      </c>
      <c r="D10" s="59">
        <f>C10/B10*100</f>
        <v>54.100643445998116</v>
      </c>
      <c r="E10" s="59">
        <f>E17+E22</f>
        <v>3062602.4669499993</v>
      </c>
      <c r="F10" s="59">
        <f>E10/B10*100</f>
        <v>53.801099486998375</v>
      </c>
      <c r="G10" s="59">
        <f>G17+G22</f>
        <v>2789045.8669499997</v>
      </c>
      <c r="H10" s="59">
        <f>G10/B10*100</f>
        <v>48.995498364831811</v>
      </c>
      <c r="I10" s="59">
        <f>B10-G10</f>
        <v>2903407.4400500013</v>
      </c>
      <c r="J10" s="369"/>
      <c r="K10" s="9" t="s">
        <v>116</v>
      </c>
    </row>
    <row r="11" spans="1:12" s="9" customFormat="1" hidden="1" x14ac:dyDescent="0.25">
      <c r="A11" s="116" t="s">
        <v>117</v>
      </c>
      <c r="B11" s="341"/>
      <c r="C11" s="342"/>
      <c r="D11" s="342"/>
      <c r="E11" s="342"/>
      <c r="F11" s="343"/>
      <c r="G11" s="57"/>
      <c r="H11" s="341"/>
      <c r="I11" s="343"/>
      <c r="J11" s="369"/>
    </row>
    <row r="12" spans="1:12" s="8" customFormat="1" x14ac:dyDescent="0.25">
      <c r="A12" s="117" t="s">
        <v>2</v>
      </c>
      <c r="B12" s="57">
        <f>B18+B23</f>
        <v>218272.6</v>
      </c>
      <c r="C12" s="57">
        <f>C18+C23</f>
        <v>83889.168980000002</v>
      </c>
      <c r="D12" s="57">
        <f>C12/B12*100</f>
        <v>38.433211030610352</v>
      </c>
      <c r="E12" s="57">
        <f>E18+E23</f>
        <v>82117.668980000002</v>
      </c>
      <c r="F12" s="57">
        <f>E12/B12*100</f>
        <v>37.62161122376331</v>
      </c>
      <c r="G12" s="57">
        <f>G18+G23</f>
        <v>69734.668980000002</v>
      </c>
      <c r="H12" s="57">
        <f>G12/B12*100</f>
        <v>31.948430073220369</v>
      </c>
      <c r="I12" s="57">
        <f>B12-G12</f>
        <v>148537.93102000002</v>
      </c>
      <c r="J12" s="369"/>
    </row>
    <row r="13" spans="1:12" s="8" customFormat="1" x14ac:dyDescent="0.25">
      <c r="A13" s="117" t="s">
        <v>3</v>
      </c>
      <c r="B13" s="57">
        <f>B19+B24</f>
        <v>63008.2</v>
      </c>
      <c r="C13" s="57">
        <f>C19+C24</f>
        <v>47939.1</v>
      </c>
      <c r="D13" s="57">
        <f>C13/B13*100</f>
        <v>76.08390653914887</v>
      </c>
      <c r="E13" s="57">
        <f>E19+E24</f>
        <v>47939.1</v>
      </c>
      <c r="F13" s="57">
        <f>E13/B13*100</f>
        <v>76.08390653914887</v>
      </c>
      <c r="G13" s="57">
        <f>G19+G24</f>
        <v>47939.1</v>
      </c>
      <c r="H13" s="57">
        <f>G13/B13*100</f>
        <v>76.08390653914887</v>
      </c>
      <c r="I13" s="57">
        <f>B13-G13</f>
        <v>15069.099999999999</v>
      </c>
      <c r="J13" s="369"/>
    </row>
    <row r="14" spans="1:12" x14ac:dyDescent="0.25">
      <c r="A14" s="63" t="s">
        <v>38</v>
      </c>
      <c r="B14" s="103"/>
      <c r="C14" s="57"/>
      <c r="D14" s="57"/>
      <c r="E14" s="57"/>
      <c r="F14" s="57"/>
      <c r="G14" s="57"/>
      <c r="H14" s="57"/>
      <c r="I14" s="57"/>
      <c r="J14" s="369"/>
    </row>
    <row r="15" spans="1:12" x14ac:dyDescent="0.25">
      <c r="A15" s="98" t="s">
        <v>39</v>
      </c>
      <c r="B15" s="59">
        <f>SUM(B16:B19)</f>
        <v>1300341.8</v>
      </c>
      <c r="C15" s="59">
        <f>SUM(C16:C19)</f>
        <v>443802</v>
      </c>
      <c r="D15" s="59">
        <f>C15/B15*100</f>
        <v>34.129641914149033</v>
      </c>
      <c r="E15" s="59">
        <f>SUM(E16:E19)</f>
        <v>435663.6</v>
      </c>
      <c r="F15" s="59">
        <f>E15/B15*100</f>
        <v>33.503775699589134</v>
      </c>
      <c r="G15" s="59">
        <f>SUM(G16:G19)</f>
        <v>433866.4</v>
      </c>
      <c r="H15" s="59">
        <f>G15/B15*100</f>
        <v>33.365565884292884</v>
      </c>
      <c r="I15" s="59">
        <f>B15-G15</f>
        <v>866475.4</v>
      </c>
      <c r="J15" s="369"/>
      <c r="K15" s="120" t="s">
        <v>144</v>
      </c>
      <c r="L15" s="121">
        <f>L16+L17</f>
        <v>185134.163</v>
      </c>
    </row>
    <row r="16" spans="1:12" s="1" customFormat="1" ht="19.5" x14ac:dyDescent="0.25">
      <c r="A16" s="61" t="s">
        <v>0</v>
      </c>
      <c r="B16" s="130">
        <f>B51+B84+B92+B107+B122+B188+B386</f>
        <v>315417.2</v>
      </c>
      <c r="C16" s="130">
        <f>C51+C84+C92+C107+C122+C188+C386</f>
        <v>142413.70000000001</v>
      </c>
      <c r="D16" s="130">
        <v>0</v>
      </c>
      <c r="E16" s="130">
        <f>E51+E84+E92+E107+E122+E188+E386</f>
        <v>143413.70000000001</v>
      </c>
      <c r="F16" s="130">
        <v>0</v>
      </c>
      <c r="G16" s="130">
        <f>G51+G84+G92+G107+G122+G188+G386</f>
        <v>142413.70000000001</v>
      </c>
      <c r="H16" s="130">
        <v>0</v>
      </c>
      <c r="I16" s="130">
        <f>I51+I84+I92+I107+I122+I188+I386</f>
        <v>173003.5</v>
      </c>
      <c r="J16" s="369"/>
      <c r="K16" s="122" t="s">
        <v>145</v>
      </c>
      <c r="L16" s="121">
        <f>B101+B203+B280+B395+B454+B459</f>
        <v>36.655999999999999</v>
      </c>
    </row>
    <row r="17" spans="1:12" s="1" customFormat="1" ht="19.5" x14ac:dyDescent="0.25">
      <c r="A17" s="61" t="s">
        <v>1</v>
      </c>
      <c r="B17" s="130">
        <f t="shared" ref="B17:C19" si="0">B52+B85+B93+B108+B123+B132+B189+B387</f>
        <v>926324</v>
      </c>
      <c r="C17" s="130">
        <f t="shared" si="0"/>
        <v>284956</v>
      </c>
      <c r="D17" s="130">
        <f>C17/B17*100</f>
        <v>30.762022791161627</v>
      </c>
      <c r="E17" s="130">
        <f>E52+E85+E93+E108+E123+E132+E189+E387</f>
        <v>275848.59999999998</v>
      </c>
      <c r="F17" s="130">
        <f>E17/B17*100</f>
        <v>29.778846278407983</v>
      </c>
      <c r="G17" s="130">
        <f>G52+G85+G93+G108+G123+G132+G189+G387</f>
        <v>275099.2</v>
      </c>
      <c r="H17" s="130">
        <f>G17/B17*100</f>
        <v>29.697945859116249</v>
      </c>
      <c r="I17" s="130">
        <f t="shared" ref="I17:I24" si="1">B17-G17</f>
        <v>651224.80000000005</v>
      </c>
      <c r="J17" s="369"/>
      <c r="K17" s="122" t="s">
        <v>146</v>
      </c>
      <c r="L17" s="121">
        <f>B102+B204+B281+B396+B455+B460</f>
        <v>185097.50700000001</v>
      </c>
    </row>
    <row r="18" spans="1:12" x14ac:dyDescent="0.25">
      <c r="A18" s="62" t="s">
        <v>2</v>
      </c>
      <c r="B18" s="130">
        <f t="shared" si="0"/>
        <v>58600.6</v>
      </c>
      <c r="C18" s="130">
        <f t="shared" si="0"/>
        <v>16432.3</v>
      </c>
      <c r="D18" s="131">
        <f>C18/B18*100</f>
        <v>28.04118046572902</v>
      </c>
      <c r="E18" s="130">
        <f>E53+E86+E94+E109+E124+E133+E190+E388</f>
        <v>16401.3</v>
      </c>
      <c r="F18" s="131">
        <f>E18/B18*100</f>
        <v>27.988279983481394</v>
      </c>
      <c r="G18" s="130">
        <f>G53+G86+G94+G109+G124+G133+G190+G388</f>
        <v>16353.5</v>
      </c>
      <c r="H18" s="131">
        <f>G18/B18*100</f>
        <v>27.906710852789907</v>
      </c>
      <c r="I18" s="131">
        <f t="shared" si="1"/>
        <v>42247.1</v>
      </c>
      <c r="J18" s="369"/>
    </row>
    <row r="19" spans="1:12" x14ac:dyDescent="0.25">
      <c r="A19" s="60" t="s">
        <v>3</v>
      </c>
      <c r="B19" s="130">
        <f t="shared" si="0"/>
        <v>0</v>
      </c>
      <c r="C19" s="130">
        <f t="shared" si="0"/>
        <v>0</v>
      </c>
      <c r="D19" s="131">
        <v>0</v>
      </c>
      <c r="E19" s="130">
        <f>E54+E87+E95+E110+E125+E134+E191+E389</f>
        <v>0</v>
      </c>
      <c r="F19" s="131">
        <v>0</v>
      </c>
      <c r="G19" s="130">
        <f>G54+G87+G95+G110+G125+G134+G191+G389</f>
        <v>0</v>
      </c>
      <c r="H19" s="131">
        <v>0</v>
      </c>
      <c r="I19" s="131">
        <f t="shared" si="1"/>
        <v>0</v>
      </c>
      <c r="J19" s="369"/>
    </row>
    <row r="20" spans="1:12" x14ac:dyDescent="0.25">
      <c r="A20" s="17" t="s">
        <v>40</v>
      </c>
      <c r="B20" s="59">
        <f>SUM(B21:B24)</f>
        <v>5383227.1630000016</v>
      </c>
      <c r="C20" s="59">
        <f>SUM(C21:C24)</f>
        <v>3304485.0359299993</v>
      </c>
      <c r="D20" s="59">
        <f>C20/B20*100</f>
        <v>61.384833592800746</v>
      </c>
      <c r="E20" s="59">
        <f>SUM(E21:E24)</f>
        <v>3294800.5359299993</v>
      </c>
      <c r="F20" s="59">
        <f>E20/B20*100</f>
        <v>61.204932211960575</v>
      </c>
      <c r="G20" s="59">
        <f>SUM(G21:G24)</f>
        <v>3009658.1359299999</v>
      </c>
      <c r="H20" s="59">
        <f>G20/B20*100</f>
        <v>55.908064898616637</v>
      </c>
      <c r="I20" s="59">
        <f>B20-G20</f>
        <v>2373569.0270700017</v>
      </c>
      <c r="J20" s="369"/>
    </row>
    <row r="21" spans="1:12" s="1" customFormat="1" ht="19.5" x14ac:dyDescent="0.25">
      <c r="A21" s="61" t="s">
        <v>0</v>
      </c>
      <c r="B21" s="130">
        <f>+B33+B56+B69+B112+B149+B158+B173+B183+B193+B198+B203+B213+B222+B242+B252+B257+B262+B267+B272+B280+B296+B306+B311+B316+B321+B331+B341+B351+B361+B371+B376+B395+B405+B410+B415+B423+B428+B436+B441+B446+B454+B459+B469+B479</f>
        <v>394417.65600000002</v>
      </c>
      <c r="C21" s="130">
        <f t="shared" ref="B21:C24" si="2">+C33+C56+C69+C112+C149+C158+C173+C183+C193+C198+C203+C213+C222+C242+C252+C257+C262+C267+C272+C280+C296+C306+C311+C316+C321+C331+C341+C351+C361+C371+C376+C395+C405+C410+C415+C423+C428+C436+C441+C446+C454+C459+C469+C479</f>
        <v>394391.2</v>
      </c>
      <c r="D21" s="130">
        <f>C21/B21*100</f>
        <v>99.993292389527312</v>
      </c>
      <c r="E21" s="130">
        <f>+E33+E56+E69+E112+E149+E158+E173+E183+E193+E198+E203+E213+E222+E242+E252+E257+E262+E267+E272+E280+E296+E306+E311+E316+E321+E331+E341+E351+E361+E371+E376+E395+E405+E410+E415+E423+E428+E436+E441+E446+E454+E459+E469+E479</f>
        <v>394391.2</v>
      </c>
      <c r="F21" s="130">
        <f>E21/B21*100</f>
        <v>99.993292389527312</v>
      </c>
      <c r="G21" s="130">
        <f>+G33+G56+G69+G112+G149+G158+G173+G183+G193+G198+G203+G213+G222+G242+G252+G257+G262+G267+G272+G280+G296+G306+G311+G316+G321+G331+G341+G351+G361+G371+G376+G395+G405+G410+G415+G423+G428+G436+G441+G446+G454+G459+G469+G479</f>
        <v>394391.2</v>
      </c>
      <c r="H21" s="130">
        <f>G21/B21*100</f>
        <v>99.993292389527312</v>
      </c>
      <c r="I21" s="130">
        <f t="shared" si="1"/>
        <v>26.456000000005588</v>
      </c>
      <c r="J21" s="369"/>
    </row>
    <row r="22" spans="1:12" s="1" customFormat="1" ht="19.5" x14ac:dyDescent="0.25">
      <c r="A22" s="61" t="s">
        <v>1</v>
      </c>
      <c r="B22" s="130">
        <f t="shared" si="2"/>
        <v>4766129.307000001</v>
      </c>
      <c r="C22" s="130">
        <f t="shared" si="2"/>
        <v>2794697.8669499992</v>
      </c>
      <c r="D22" s="130">
        <f>C22/B22*100</f>
        <v>58.636635452702343</v>
      </c>
      <c r="E22" s="130">
        <f>+E34+E57+E70+E113+E150+E159+E174+E184+E194+E199+E204+E214+E223+E243+E253+E258+E263+E268+E273+E281+E297+E307+E312+E317+E322+E332+E342+E352+E362+E372+E377+E396+E406+E411+E416+E424+E429+E437+E442+E447+E455+E460+E470+E480</f>
        <v>2786753.8669499992</v>
      </c>
      <c r="F22" s="130">
        <f>E22/B22*100</f>
        <v>58.469959320178354</v>
      </c>
      <c r="G22" s="130">
        <f>+G34+G57+G70+G113+G150+G159+G174+G184+G194+G199+G204+G214+G223+G243+G253+G258+G263+G268+G273+G281+G297+G307+G312+G317+G322+G332+G342+G352+G362+G372+G377+G396+G406+G411+G416+G424+G429+G437+G442+G447+G455+G460+G470+G480</f>
        <v>2513946.6669499995</v>
      </c>
      <c r="H22" s="130">
        <f>G22/B22*100</f>
        <v>52.746086079909183</v>
      </c>
      <c r="I22" s="130">
        <f t="shared" si="1"/>
        <v>2252182.6400500014</v>
      </c>
      <c r="J22" s="369"/>
    </row>
    <row r="23" spans="1:12" x14ac:dyDescent="0.25">
      <c r="A23" s="62" t="s">
        <v>2</v>
      </c>
      <c r="B23" s="130">
        <f t="shared" si="2"/>
        <v>159672</v>
      </c>
      <c r="C23" s="130">
        <f t="shared" si="2"/>
        <v>67456.868979999999</v>
      </c>
      <c r="D23" s="130">
        <f>C23/B23*100</f>
        <v>42.247149769527532</v>
      </c>
      <c r="E23" s="130">
        <f>+E35+E58+E71+E114+E151+E160+E175+E185+E195+E200+E205+E215+E224+E244+E254+E259+E264+E269+E274+E282+E298+E308+E313+E318+E323+E333+E343+E353+E363+E373+E378+E397+E407+E412+E417+E425+E430+E438+E443+E448+E456+E461+E471+E481</f>
        <v>65716.368979999999</v>
      </c>
      <c r="F23" s="130">
        <f>E23/B23*100</f>
        <v>41.157102672979605</v>
      </c>
      <c r="G23" s="130">
        <f>+G35+G58+G71+G114+G151+G160+G175+G185+G195+G200+G205+G215+G224+G244+G254+G259+G264+G269+G274+G282+G298+G308+G313+G318+G323+G333+G343+G353+G363+G373+G378+G397+G407+G412+G417+G425+G430+G438+G443+G448+G456+G461+G471+G481</f>
        <v>53381.168980000002</v>
      </c>
      <c r="H23" s="130">
        <f>G23/B23*100</f>
        <v>33.431765732251115</v>
      </c>
      <c r="I23" s="130">
        <f t="shared" si="1"/>
        <v>106290.83102</v>
      </c>
      <c r="J23" s="369"/>
    </row>
    <row r="24" spans="1:12" x14ac:dyDescent="0.25">
      <c r="A24" s="60" t="s">
        <v>3</v>
      </c>
      <c r="B24" s="130">
        <f t="shared" si="2"/>
        <v>63008.2</v>
      </c>
      <c r="C24" s="130">
        <f t="shared" si="2"/>
        <v>47939.1</v>
      </c>
      <c r="D24" s="130">
        <f>C24/B24*100</f>
        <v>76.08390653914887</v>
      </c>
      <c r="E24" s="130">
        <f>+E36+E59+E72+E115+E152+E161+E176+E186+E196+E201+E206+E216+E225+E245+E255+E260+E265+E270+E275+E283+E299+E309+E314+E319+E324+E334+E344+E354+E364+E374+E379+E398+E408+E413+E418+E426+E431+E439+E444+E449+E457+E462+E472+E482</f>
        <v>47939.1</v>
      </c>
      <c r="F24" s="130">
        <f>E24/B24*100</f>
        <v>76.08390653914887</v>
      </c>
      <c r="G24" s="130">
        <f>+G36+G59+G72+G115+G152+G161+G176+G186+G196+G201+G206+G216+G225+G245+G255+G260+G265+G270+G275+G283+G299+G309+G314+G319+G324+G334+G344+G354+G364+G374+G379+G398+G408+G413+G418+G426+G431+G439+G444+G449+G457+G462+G472+G482</f>
        <v>47939.1</v>
      </c>
      <c r="H24" s="130">
        <f>G24/B24*100</f>
        <v>76.08390653914887</v>
      </c>
      <c r="I24" s="130">
        <f t="shared" si="1"/>
        <v>15069.099999999999</v>
      </c>
      <c r="J24" s="370"/>
    </row>
    <row r="25" spans="1:12" s="18" customFormat="1" x14ac:dyDescent="0.25">
      <c r="A25" s="311" t="s">
        <v>264</v>
      </c>
      <c r="B25" s="312"/>
      <c r="C25" s="312"/>
      <c r="D25" s="312"/>
      <c r="E25" s="312"/>
      <c r="F25" s="312"/>
      <c r="G25" s="312"/>
      <c r="H25" s="312"/>
      <c r="I25" s="312"/>
      <c r="J25" s="313"/>
      <c r="K25" s="18" t="s">
        <v>267</v>
      </c>
    </row>
    <row r="26" spans="1:12" x14ac:dyDescent="0.25">
      <c r="A26" s="256" t="s">
        <v>285</v>
      </c>
      <c r="B26" s="257"/>
      <c r="C26" s="257"/>
      <c r="D26" s="257"/>
      <c r="E26" s="257"/>
      <c r="F26" s="257"/>
      <c r="G26" s="257"/>
      <c r="H26" s="257"/>
      <c r="I26" s="257"/>
      <c r="J26" s="257"/>
      <c r="K26" s="40"/>
    </row>
    <row r="27" spans="1:12" s="19" customFormat="1" x14ac:dyDescent="0.25">
      <c r="A27" s="281" t="s">
        <v>266</v>
      </c>
      <c r="B27" s="282"/>
      <c r="C27" s="282"/>
      <c r="D27" s="282"/>
      <c r="E27" s="282"/>
      <c r="F27" s="282"/>
      <c r="G27" s="282"/>
      <c r="H27" s="282"/>
      <c r="I27" s="282"/>
      <c r="J27" s="283"/>
      <c r="K27" s="19" t="s">
        <v>43</v>
      </c>
    </row>
    <row r="28" spans="1:12" x14ac:dyDescent="0.25">
      <c r="A28" s="250" t="s">
        <v>52</v>
      </c>
      <c r="B28" s="251"/>
      <c r="C28" s="251"/>
      <c r="D28" s="251"/>
      <c r="E28" s="251"/>
      <c r="F28" s="251"/>
      <c r="G28" s="251"/>
      <c r="H28" s="251"/>
      <c r="I28" s="251"/>
      <c r="J28" s="252"/>
    </row>
    <row r="29" spans="1:12" s="20" customFormat="1" x14ac:dyDescent="0.25">
      <c r="A29" s="287" t="s">
        <v>148</v>
      </c>
      <c r="B29" s="288"/>
      <c r="C29" s="288"/>
      <c r="D29" s="288"/>
      <c r="E29" s="288"/>
      <c r="F29" s="288"/>
      <c r="G29" s="288"/>
      <c r="H29" s="288"/>
      <c r="I29" s="288"/>
      <c r="J29" s="288"/>
      <c r="K29" s="53"/>
    </row>
    <row r="30" spans="1:12" s="20" customFormat="1" x14ac:dyDescent="0.25">
      <c r="A30" s="250" t="s">
        <v>229</v>
      </c>
      <c r="B30" s="251"/>
      <c r="C30" s="251"/>
      <c r="D30" s="251"/>
      <c r="E30" s="251"/>
      <c r="F30" s="251"/>
      <c r="G30" s="251"/>
      <c r="H30" s="251"/>
      <c r="I30" s="251"/>
      <c r="J30" s="251"/>
      <c r="K30" s="52"/>
    </row>
    <row r="31" spans="1:12" x14ac:dyDescent="0.25">
      <c r="A31" s="244" t="s">
        <v>268</v>
      </c>
      <c r="B31" s="245"/>
      <c r="C31" s="245"/>
      <c r="D31" s="245"/>
      <c r="E31" s="245"/>
      <c r="F31" s="245"/>
      <c r="G31" s="245"/>
      <c r="H31" s="245"/>
      <c r="I31" s="245"/>
      <c r="J31" s="245"/>
      <c r="K31" s="54"/>
    </row>
    <row r="32" spans="1:12" ht="75.75" customHeight="1" x14ac:dyDescent="0.25">
      <c r="A32" s="157" t="s">
        <v>53</v>
      </c>
      <c r="B32" s="133">
        <f>SUM(B33:B36)</f>
        <v>96929.9</v>
      </c>
      <c r="C32" s="133">
        <f>SUM(C33:C36)</f>
        <v>81840.899999999994</v>
      </c>
      <c r="D32" s="133">
        <f>C32/B32*100</f>
        <v>84.433079988734121</v>
      </c>
      <c r="E32" s="133">
        <f>SUM(E33:E36)</f>
        <v>81840.899999999994</v>
      </c>
      <c r="F32" s="133">
        <f>E32/B32*100</f>
        <v>84.433079988734121</v>
      </c>
      <c r="G32" s="133">
        <f>SUM(G33:G36)</f>
        <v>74320.2</v>
      </c>
      <c r="H32" s="133">
        <f>G32/B32*100</f>
        <v>76.674173810145277</v>
      </c>
      <c r="I32" s="133">
        <f>B32-G32</f>
        <v>22609.699999999997</v>
      </c>
      <c r="J32" s="373" t="s">
        <v>221</v>
      </c>
      <c r="K32" s="372" t="s">
        <v>230</v>
      </c>
    </row>
    <row r="33" spans="1:11" ht="19.5" x14ac:dyDescent="0.25">
      <c r="A33" s="58" t="s">
        <v>0</v>
      </c>
      <c r="B33" s="133">
        <v>0</v>
      </c>
      <c r="C33" s="133">
        <v>0</v>
      </c>
      <c r="D33" s="133">
        <v>0</v>
      </c>
      <c r="E33" s="133">
        <v>0</v>
      </c>
      <c r="F33" s="133">
        <v>0</v>
      </c>
      <c r="G33" s="133">
        <v>0</v>
      </c>
      <c r="H33" s="133">
        <v>0</v>
      </c>
      <c r="I33" s="133">
        <f>B33-G33</f>
        <v>0</v>
      </c>
      <c r="J33" s="374"/>
      <c r="K33" s="372"/>
    </row>
    <row r="34" spans="1:11" s="1" customFormat="1" ht="19.5" x14ac:dyDescent="0.25">
      <c r="A34" s="58" t="s">
        <v>1</v>
      </c>
      <c r="B34" s="134">
        <v>31891.8</v>
      </c>
      <c r="C34" s="134">
        <v>31891.8</v>
      </c>
      <c r="D34" s="133">
        <f>C34/B34*100</f>
        <v>100</v>
      </c>
      <c r="E34" s="134">
        <v>31891.8</v>
      </c>
      <c r="F34" s="133">
        <f>E34/B34*100</f>
        <v>100</v>
      </c>
      <c r="G34" s="133">
        <v>24798.2</v>
      </c>
      <c r="H34" s="133">
        <f>G34/B34*100</f>
        <v>77.7572918430443</v>
      </c>
      <c r="I34" s="133">
        <f>B34-G34</f>
        <v>7093.5999999999985</v>
      </c>
      <c r="J34" s="374"/>
      <c r="K34" s="372"/>
    </row>
    <row r="35" spans="1:11" x14ac:dyDescent="0.25">
      <c r="A35" s="60" t="s">
        <v>2</v>
      </c>
      <c r="B35" s="135">
        <v>2029.9</v>
      </c>
      <c r="C35" s="135">
        <v>2010</v>
      </c>
      <c r="D35" s="132">
        <f>C35/B35*100</f>
        <v>99.019656140696583</v>
      </c>
      <c r="E35" s="135">
        <v>2010</v>
      </c>
      <c r="F35" s="132">
        <f>E35/B35*100</f>
        <v>99.019656140696583</v>
      </c>
      <c r="G35" s="132">
        <v>1582.9</v>
      </c>
      <c r="H35" s="132">
        <f>G35/B35*100</f>
        <v>77.97921079856151</v>
      </c>
      <c r="I35" s="132">
        <f>B35-G35</f>
        <v>447</v>
      </c>
      <c r="J35" s="374"/>
      <c r="K35" s="372"/>
    </row>
    <row r="36" spans="1:11" x14ac:dyDescent="0.25">
      <c r="A36" s="60" t="s">
        <v>3</v>
      </c>
      <c r="B36" s="135">
        <v>63008.2</v>
      </c>
      <c r="C36" s="135">
        <v>47939.1</v>
      </c>
      <c r="D36" s="132">
        <f>C36/B36*100</f>
        <v>76.08390653914887</v>
      </c>
      <c r="E36" s="135">
        <v>47939.1</v>
      </c>
      <c r="F36" s="132">
        <f>E36/B36*100</f>
        <v>76.08390653914887</v>
      </c>
      <c r="G36" s="132">
        <v>47939.1</v>
      </c>
      <c r="H36" s="132">
        <f>G36/B36*100</f>
        <v>76.08390653914887</v>
      </c>
      <c r="I36" s="132">
        <f>B36-G36</f>
        <v>15069.099999999999</v>
      </c>
      <c r="J36" s="375"/>
      <c r="K36" s="372"/>
    </row>
    <row r="37" spans="1:11" s="106" customFormat="1" x14ac:dyDescent="0.25">
      <c r="A37" s="308" t="s">
        <v>265</v>
      </c>
      <c r="B37" s="309"/>
      <c r="C37" s="309"/>
      <c r="D37" s="309"/>
      <c r="E37" s="309"/>
      <c r="F37" s="309"/>
      <c r="G37" s="309"/>
      <c r="H37" s="309"/>
      <c r="I37" s="309"/>
      <c r="J37" s="310"/>
    </row>
    <row r="38" spans="1:11" s="107" customFormat="1" x14ac:dyDescent="0.25">
      <c r="A38" s="267" t="s">
        <v>13</v>
      </c>
      <c r="B38" s="268"/>
      <c r="C38" s="268"/>
      <c r="D38" s="268"/>
      <c r="E38" s="268"/>
      <c r="F38" s="268"/>
      <c r="G38" s="268"/>
      <c r="H38" s="268"/>
      <c r="I38" s="268"/>
      <c r="J38" s="269"/>
    </row>
    <row r="39" spans="1:11" s="106" customFormat="1" x14ac:dyDescent="0.25">
      <c r="A39" s="308" t="s">
        <v>42</v>
      </c>
      <c r="B39" s="309"/>
      <c r="C39" s="309"/>
      <c r="D39" s="309"/>
      <c r="E39" s="309"/>
      <c r="F39" s="309"/>
      <c r="G39" s="309"/>
      <c r="H39" s="309"/>
      <c r="I39" s="309"/>
      <c r="J39" s="310"/>
    </row>
    <row r="40" spans="1:11" x14ac:dyDescent="0.25">
      <c r="A40" s="256" t="s">
        <v>54</v>
      </c>
      <c r="B40" s="257"/>
      <c r="C40" s="257"/>
      <c r="D40" s="257"/>
      <c r="E40" s="257"/>
      <c r="F40" s="257"/>
      <c r="G40" s="257"/>
      <c r="H40" s="257"/>
      <c r="I40" s="257"/>
      <c r="J40" s="258"/>
    </row>
    <row r="41" spans="1:11" s="20" customFormat="1" x14ac:dyDescent="0.25">
      <c r="A41" s="287" t="s">
        <v>148</v>
      </c>
      <c r="B41" s="288"/>
      <c r="C41" s="288"/>
      <c r="D41" s="288"/>
      <c r="E41" s="288"/>
      <c r="F41" s="288"/>
      <c r="G41" s="288"/>
      <c r="H41" s="288"/>
      <c r="I41" s="288"/>
      <c r="J41" s="289"/>
    </row>
    <row r="42" spans="1:11" s="20" customFormat="1" x14ac:dyDescent="0.25">
      <c r="A42" s="250" t="s">
        <v>269</v>
      </c>
      <c r="B42" s="251"/>
      <c r="C42" s="251"/>
      <c r="D42" s="251"/>
      <c r="E42" s="251"/>
      <c r="F42" s="251"/>
      <c r="G42" s="251"/>
      <c r="H42" s="251"/>
      <c r="I42" s="251"/>
      <c r="J42" s="252"/>
    </row>
    <row r="43" spans="1:11" x14ac:dyDescent="0.25">
      <c r="A43" s="244" t="s">
        <v>268</v>
      </c>
      <c r="B43" s="245"/>
      <c r="C43" s="245"/>
      <c r="D43" s="245"/>
      <c r="E43" s="245"/>
      <c r="F43" s="245"/>
      <c r="G43" s="245"/>
      <c r="H43" s="245"/>
      <c r="I43" s="245"/>
      <c r="J43" s="246"/>
    </row>
    <row r="44" spans="1:11" s="8" customFormat="1" ht="150.75" customHeight="1" x14ac:dyDescent="0.25">
      <c r="A44" s="156" t="s">
        <v>55</v>
      </c>
      <c r="B44" s="133">
        <f>SUM(B45:B48)</f>
        <v>105966.40000000001</v>
      </c>
      <c r="C44" s="133">
        <f>SUM(C45:C48)</f>
        <v>34628</v>
      </c>
      <c r="D44" s="133">
        <f>C44/B44*100</f>
        <v>32.6782829274185</v>
      </c>
      <c r="E44" s="133">
        <f>SUM(E45:E48)</f>
        <v>3051.7</v>
      </c>
      <c r="F44" s="133">
        <f>E44/B44*100</f>
        <v>2.8798751302299594</v>
      </c>
      <c r="G44" s="133">
        <f>SUM(G45:G48)</f>
        <v>19473.600000000002</v>
      </c>
      <c r="H44" s="133">
        <f>G44/B44*100</f>
        <v>18.377145963248729</v>
      </c>
      <c r="I44" s="133">
        <f>B44-G44</f>
        <v>86492.800000000003</v>
      </c>
      <c r="J44" s="368" t="s">
        <v>220</v>
      </c>
      <c r="K44" s="14" t="s">
        <v>21</v>
      </c>
    </row>
    <row r="45" spans="1:11" s="8" customFormat="1" ht="19.5" x14ac:dyDescent="0.25">
      <c r="A45" s="61" t="s">
        <v>0</v>
      </c>
      <c r="B45" s="133">
        <f t="shared" ref="B45:C48" si="3">B51+B56</f>
        <v>0</v>
      </c>
      <c r="C45" s="133">
        <f>C51+C56</f>
        <v>0</v>
      </c>
      <c r="D45" s="133">
        <v>0</v>
      </c>
      <c r="E45" s="133">
        <v>0</v>
      </c>
      <c r="F45" s="133">
        <v>0</v>
      </c>
      <c r="G45" s="133">
        <f>G51+G56</f>
        <v>0</v>
      </c>
      <c r="H45" s="133">
        <v>0</v>
      </c>
      <c r="I45" s="133">
        <f>B45-G45</f>
        <v>0</v>
      </c>
      <c r="J45" s="369"/>
    </row>
    <row r="46" spans="1:11" s="8" customFormat="1" ht="19.5" x14ac:dyDescent="0.25">
      <c r="A46" s="61" t="s">
        <v>1</v>
      </c>
      <c r="B46" s="133">
        <f t="shared" si="3"/>
        <v>103830.40000000001</v>
      </c>
      <c r="C46" s="133">
        <f>C52+C57</f>
        <v>34628</v>
      </c>
      <c r="D46" s="133">
        <f>C46/B46*100</f>
        <v>33.350540882053807</v>
      </c>
      <c r="E46" s="133">
        <f>SUM(E47:E50)</f>
        <v>3051.7</v>
      </c>
      <c r="F46" s="133">
        <f>E46/B46*100</f>
        <v>2.9391199494560354</v>
      </c>
      <c r="G46" s="133">
        <f>G52+G57</f>
        <v>19473.600000000002</v>
      </c>
      <c r="H46" s="133">
        <f>G46/B46*100</f>
        <v>18.75520078897895</v>
      </c>
      <c r="I46" s="133">
        <f>B46-G46</f>
        <v>84356.800000000003</v>
      </c>
      <c r="J46" s="369"/>
    </row>
    <row r="47" spans="1:11" s="8" customFormat="1" x14ac:dyDescent="0.25">
      <c r="A47" s="62" t="s">
        <v>2</v>
      </c>
      <c r="B47" s="132">
        <f t="shared" si="3"/>
        <v>2136</v>
      </c>
      <c r="C47" s="132">
        <v>0</v>
      </c>
      <c r="D47" s="132">
        <f>C47/B47*100</f>
        <v>0</v>
      </c>
      <c r="E47" s="132">
        <v>0</v>
      </c>
      <c r="F47" s="132">
        <v>0</v>
      </c>
      <c r="G47" s="132">
        <v>0</v>
      </c>
      <c r="H47" s="132">
        <f>G47/B47*100</f>
        <v>0</v>
      </c>
      <c r="I47" s="132">
        <f>B47-G47</f>
        <v>2136</v>
      </c>
      <c r="J47" s="369"/>
    </row>
    <row r="48" spans="1:11" s="8" customFormat="1" x14ac:dyDescent="0.25">
      <c r="A48" s="60" t="s">
        <v>3</v>
      </c>
      <c r="B48" s="132">
        <f t="shared" si="3"/>
        <v>0</v>
      </c>
      <c r="C48" s="132">
        <f t="shared" si="3"/>
        <v>0</v>
      </c>
      <c r="D48" s="132">
        <v>0</v>
      </c>
      <c r="E48" s="132">
        <f>E54+E59</f>
        <v>0</v>
      </c>
      <c r="F48" s="132">
        <v>0</v>
      </c>
      <c r="G48" s="132">
        <f>G54+G59</f>
        <v>0</v>
      </c>
      <c r="H48" s="132">
        <v>0</v>
      </c>
      <c r="I48" s="132">
        <f>B48-G48</f>
        <v>0</v>
      </c>
      <c r="J48" s="370"/>
    </row>
    <row r="49" spans="1:11" s="8" customFormat="1" x14ac:dyDescent="0.25">
      <c r="A49" s="63" t="s">
        <v>38</v>
      </c>
      <c r="B49" s="133"/>
      <c r="C49" s="133"/>
      <c r="D49" s="133"/>
      <c r="E49" s="133"/>
      <c r="F49" s="133"/>
      <c r="G49" s="133"/>
      <c r="H49" s="133"/>
      <c r="I49" s="133"/>
      <c r="J49" s="127"/>
    </row>
    <row r="50" spans="1:11" s="8" customFormat="1" x14ac:dyDescent="0.25">
      <c r="A50" s="98" t="s">
        <v>39</v>
      </c>
      <c r="B50" s="133">
        <f>SUM(B51:B54)</f>
        <v>12159.1</v>
      </c>
      <c r="C50" s="133">
        <f>SUM(C51:C54)</f>
        <v>12159.1</v>
      </c>
      <c r="D50" s="133">
        <f>C50/B50*100</f>
        <v>100</v>
      </c>
      <c r="E50" s="133">
        <f>SUM(E51:E54)</f>
        <v>3051.7</v>
      </c>
      <c r="F50" s="133">
        <f>E50/B50*100</f>
        <v>25.098074693028266</v>
      </c>
      <c r="G50" s="133">
        <f>SUM(G51:G54)</f>
        <v>3051.7</v>
      </c>
      <c r="H50" s="133">
        <f>G50/B50*100</f>
        <v>25.098074693028266</v>
      </c>
      <c r="I50" s="133">
        <f t="shared" ref="I50:I59" si="4">B50-G50</f>
        <v>9107.4000000000015</v>
      </c>
      <c r="J50" s="376" t="s">
        <v>218</v>
      </c>
      <c r="K50" s="14" t="s">
        <v>32</v>
      </c>
    </row>
    <row r="51" spans="1:11" s="8" customFormat="1" ht="19.5" x14ac:dyDescent="0.25">
      <c r="A51" s="61" t="s">
        <v>0</v>
      </c>
      <c r="B51" s="133">
        <v>0</v>
      </c>
      <c r="C51" s="133">
        <v>0</v>
      </c>
      <c r="D51" s="133">
        <v>0</v>
      </c>
      <c r="E51" s="133">
        <v>0</v>
      </c>
      <c r="F51" s="133">
        <v>0</v>
      </c>
      <c r="G51" s="133">
        <v>0</v>
      </c>
      <c r="H51" s="133">
        <v>0</v>
      </c>
      <c r="I51" s="133">
        <f t="shared" si="4"/>
        <v>0</v>
      </c>
      <c r="J51" s="377"/>
    </row>
    <row r="52" spans="1:11" s="8" customFormat="1" ht="19.5" x14ac:dyDescent="0.25">
      <c r="A52" s="61" t="s">
        <v>1</v>
      </c>
      <c r="B52" s="133">
        <v>12159.1</v>
      </c>
      <c r="C52" s="133">
        <v>12159.1</v>
      </c>
      <c r="D52" s="133">
        <f>C52/B52*100</f>
        <v>100</v>
      </c>
      <c r="E52" s="133">
        <v>3051.7</v>
      </c>
      <c r="F52" s="133">
        <f>E52/B52*100</f>
        <v>25.098074693028266</v>
      </c>
      <c r="G52" s="133">
        <v>3051.7</v>
      </c>
      <c r="H52" s="133">
        <f>G52/B52*100</f>
        <v>25.098074693028266</v>
      </c>
      <c r="I52" s="133">
        <f t="shared" si="4"/>
        <v>9107.4000000000015</v>
      </c>
      <c r="J52" s="377"/>
    </row>
    <row r="53" spans="1:11" s="8" customFormat="1" x14ac:dyDescent="0.25">
      <c r="A53" s="62" t="s">
        <v>2</v>
      </c>
      <c r="B53" s="132">
        <v>0</v>
      </c>
      <c r="C53" s="132">
        <v>0</v>
      </c>
      <c r="D53" s="132">
        <v>0</v>
      </c>
      <c r="E53" s="132">
        <v>0</v>
      </c>
      <c r="F53" s="132">
        <v>0</v>
      </c>
      <c r="G53" s="132">
        <v>0</v>
      </c>
      <c r="H53" s="132">
        <v>0</v>
      </c>
      <c r="I53" s="132">
        <f t="shared" si="4"/>
        <v>0</v>
      </c>
      <c r="J53" s="377"/>
    </row>
    <row r="54" spans="1:11" s="8" customFormat="1" x14ac:dyDescent="0.25">
      <c r="A54" s="60" t="s">
        <v>3</v>
      </c>
      <c r="B54" s="132">
        <v>0</v>
      </c>
      <c r="C54" s="132">
        <v>0</v>
      </c>
      <c r="D54" s="132">
        <v>0</v>
      </c>
      <c r="E54" s="132">
        <v>0</v>
      </c>
      <c r="F54" s="132">
        <v>0</v>
      </c>
      <c r="G54" s="132">
        <v>0</v>
      </c>
      <c r="H54" s="132">
        <v>0</v>
      </c>
      <c r="I54" s="132">
        <f t="shared" si="4"/>
        <v>0</v>
      </c>
      <c r="J54" s="378"/>
    </row>
    <row r="55" spans="1:11" s="8" customFormat="1" ht="45.75" customHeight="1" x14ac:dyDescent="0.25">
      <c r="A55" s="17" t="s">
        <v>40</v>
      </c>
      <c r="B55" s="133">
        <f>SUM(B56:B59)</f>
        <v>93807.3</v>
      </c>
      <c r="C55" s="133">
        <f>SUM(C56:C59)</f>
        <v>22468.9</v>
      </c>
      <c r="D55" s="133">
        <f>C55/B55*100</f>
        <v>23.952187089917309</v>
      </c>
      <c r="E55" s="133">
        <f>SUM(E56:E59)</f>
        <v>16421.900000000001</v>
      </c>
      <c r="F55" s="133">
        <f>E55/B55*100</f>
        <v>17.50599367000223</v>
      </c>
      <c r="G55" s="133">
        <f>SUM(G56:G59)</f>
        <v>16421.900000000001</v>
      </c>
      <c r="H55" s="133">
        <f>G55/B55*100</f>
        <v>17.50599367000223</v>
      </c>
      <c r="I55" s="133">
        <f t="shared" si="4"/>
        <v>77385.399999999994</v>
      </c>
      <c r="J55" s="376" t="s">
        <v>219</v>
      </c>
      <c r="K55" s="14" t="s">
        <v>41</v>
      </c>
    </row>
    <row r="56" spans="1:11" s="8" customFormat="1" ht="19.5" x14ac:dyDescent="0.25">
      <c r="A56" s="61" t="s">
        <v>0</v>
      </c>
      <c r="B56" s="133">
        <v>0</v>
      </c>
      <c r="C56" s="133">
        <v>0</v>
      </c>
      <c r="D56" s="133">
        <v>0</v>
      </c>
      <c r="E56" s="133">
        <v>0</v>
      </c>
      <c r="F56" s="133">
        <v>0</v>
      </c>
      <c r="G56" s="133">
        <v>0</v>
      </c>
      <c r="H56" s="133">
        <v>0</v>
      </c>
      <c r="I56" s="133">
        <f t="shared" si="4"/>
        <v>0</v>
      </c>
      <c r="J56" s="377"/>
    </row>
    <row r="57" spans="1:11" s="8" customFormat="1" ht="19.5" x14ac:dyDescent="0.25">
      <c r="A57" s="61" t="s">
        <v>1</v>
      </c>
      <c r="B57" s="133">
        <v>91671.3</v>
      </c>
      <c r="C57" s="133">
        <v>22468.9</v>
      </c>
      <c r="D57" s="133">
        <f>C57/B57*100</f>
        <v>24.51028838905961</v>
      </c>
      <c r="E57" s="133">
        <v>16421.900000000001</v>
      </c>
      <c r="F57" s="133">
        <f>E57/B57*100</f>
        <v>17.913894534058098</v>
      </c>
      <c r="G57" s="133">
        <v>16421.900000000001</v>
      </c>
      <c r="H57" s="133">
        <f>G57/B57*100</f>
        <v>17.913894534058098</v>
      </c>
      <c r="I57" s="133">
        <f t="shared" si="4"/>
        <v>75249.399999999994</v>
      </c>
      <c r="J57" s="377"/>
    </row>
    <row r="58" spans="1:11" s="8" customFormat="1" x14ac:dyDescent="0.25">
      <c r="A58" s="62" t="s">
        <v>2</v>
      </c>
      <c r="B58" s="132">
        <v>2136</v>
      </c>
      <c r="C58" s="132">
        <v>0</v>
      </c>
      <c r="D58" s="132">
        <v>0</v>
      </c>
      <c r="E58" s="132">
        <v>0</v>
      </c>
      <c r="F58" s="132">
        <v>0</v>
      </c>
      <c r="G58" s="132">
        <v>0</v>
      </c>
      <c r="H58" s="132">
        <f>G58/B58*100</f>
        <v>0</v>
      </c>
      <c r="I58" s="132">
        <f t="shared" si="4"/>
        <v>2136</v>
      </c>
      <c r="J58" s="377"/>
    </row>
    <row r="59" spans="1:11" x14ac:dyDescent="0.25">
      <c r="A59" s="60" t="s">
        <v>3</v>
      </c>
      <c r="B59" s="132">
        <v>0</v>
      </c>
      <c r="C59" s="132">
        <v>0</v>
      </c>
      <c r="D59" s="132">
        <v>0</v>
      </c>
      <c r="E59" s="132">
        <v>0</v>
      </c>
      <c r="F59" s="132">
        <v>0</v>
      </c>
      <c r="G59" s="132">
        <v>0</v>
      </c>
      <c r="H59" s="132">
        <v>0</v>
      </c>
      <c r="I59" s="132">
        <f t="shared" si="4"/>
        <v>0</v>
      </c>
      <c r="J59" s="378"/>
      <c r="K59" s="33"/>
    </row>
    <row r="60" spans="1:11" s="32" customFormat="1" x14ac:dyDescent="0.25">
      <c r="A60" s="308" t="s">
        <v>265</v>
      </c>
      <c r="B60" s="309"/>
      <c r="C60" s="309"/>
      <c r="D60" s="309"/>
      <c r="E60" s="309"/>
      <c r="F60" s="309"/>
      <c r="G60" s="309"/>
      <c r="H60" s="309"/>
      <c r="I60" s="309"/>
      <c r="J60" s="310"/>
    </row>
    <row r="61" spans="1:11" s="34" customFormat="1" x14ac:dyDescent="0.25">
      <c r="A61" s="267" t="s">
        <v>11</v>
      </c>
      <c r="B61" s="268"/>
      <c r="C61" s="268"/>
      <c r="D61" s="268"/>
      <c r="E61" s="268"/>
      <c r="F61" s="268"/>
      <c r="G61" s="268"/>
      <c r="H61" s="268"/>
      <c r="I61" s="268"/>
      <c r="J61" s="269"/>
    </row>
    <row r="62" spans="1:11" s="34" customFormat="1" x14ac:dyDescent="0.25">
      <c r="A62" s="267" t="s">
        <v>225</v>
      </c>
      <c r="B62" s="268"/>
      <c r="C62" s="268"/>
      <c r="D62" s="268"/>
      <c r="E62" s="268"/>
      <c r="F62" s="268"/>
      <c r="G62" s="268"/>
      <c r="H62" s="268"/>
      <c r="I62" s="268"/>
      <c r="J62" s="269"/>
      <c r="K62" s="35"/>
    </row>
    <row r="63" spans="1:11" x14ac:dyDescent="0.25">
      <c r="A63" s="256" t="s">
        <v>56</v>
      </c>
      <c r="B63" s="257"/>
      <c r="C63" s="257"/>
      <c r="D63" s="257"/>
      <c r="E63" s="257"/>
      <c r="F63" s="257"/>
      <c r="G63" s="257"/>
      <c r="H63" s="257"/>
      <c r="I63" s="257"/>
      <c r="J63" s="258"/>
    </row>
    <row r="64" spans="1:11" s="19" customFormat="1" x14ac:dyDescent="0.25">
      <c r="A64" s="281" t="s">
        <v>8</v>
      </c>
      <c r="B64" s="282"/>
      <c r="C64" s="282"/>
      <c r="D64" s="282"/>
      <c r="E64" s="282"/>
      <c r="F64" s="282"/>
      <c r="G64" s="282"/>
      <c r="H64" s="282"/>
      <c r="I64" s="282"/>
      <c r="J64" s="283"/>
    </row>
    <row r="65" spans="1:12" s="1" customFormat="1" x14ac:dyDescent="0.25">
      <c r="A65" s="256" t="s">
        <v>57</v>
      </c>
      <c r="B65" s="257"/>
      <c r="C65" s="257"/>
      <c r="D65" s="257"/>
      <c r="E65" s="257"/>
      <c r="F65" s="257"/>
      <c r="G65" s="257"/>
      <c r="H65" s="257"/>
      <c r="I65" s="257"/>
      <c r="J65" s="258"/>
    </row>
    <row r="66" spans="1:12" s="36" customFormat="1" x14ac:dyDescent="0.25">
      <c r="A66" s="264" t="s">
        <v>12</v>
      </c>
      <c r="B66" s="265"/>
      <c r="C66" s="265"/>
      <c r="D66" s="265"/>
      <c r="E66" s="265"/>
      <c r="F66" s="265"/>
      <c r="G66" s="265"/>
      <c r="H66" s="265"/>
      <c r="I66" s="265"/>
      <c r="J66" s="266"/>
    </row>
    <row r="67" spans="1:12" s="37" customFormat="1" x14ac:dyDescent="0.25">
      <c r="A67" s="332" t="s">
        <v>226</v>
      </c>
      <c r="B67" s="333"/>
      <c r="C67" s="333"/>
      <c r="D67" s="333"/>
      <c r="E67" s="333"/>
      <c r="F67" s="333"/>
      <c r="G67" s="333"/>
      <c r="H67" s="333"/>
      <c r="I67" s="333"/>
      <c r="J67" s="334"/>
    </row>
    <row r="68" spans="1:12" ht="56.25" x14ac:dyDescent="0.25">
      <c r="A68" s="156" t="s">
        <v>58</v>
      </c>
      <c r="B68" s="133">
        <f>SUM(B69:B72)</f>
        <v>118497.2</v>
      </c>
      <c r="C68" s="133">
        <f>SUM(C69:C72)</f>
        <v>101462.90000000001</v>
      </c>
      <c r="D68" s="133">
        <f>C68/B68*100</f>
        <v>85.624723622161554</v>
      </c>
      <c r="E68" s="133">
        <f>SUM(E69:E72)</f>
        <v>101462.90000000001</v>
      </c>
      <c r="F68" s="133">
        <f>E68/B68*100</f>
        <v>85.624723622161554</v>
      </c>
      <c r="G68" s="133">
        <f>SUM(G69:G72)</f>
        <v>101462.90000000001</v>
      </c>
      <c r="H68" s="133">
        <f>G68/B68*100</f>
        <v>85.624723622161554</v>
      </c>
      <c r="I68" s="133">
        <f>B68-G68</f>
        <v>17034.299999999988</v>
      </c>
      <c r="J68" s="368" t="s">
        <v>152</v>
      </c>
      <c r="K68" s="371" t="s">
        <v>51</v>
      </c>
      <c r="L68" s="371" t="s">
        <v>17</v>
      </c>
    </row>
    <row r="69" spans="1:12" ht="19.5" x14ac:dyDescent="0.25">
      <c r="A69" s="64" t="s">
        <v>0</v>
      </c>
      <c r="B69" s="133">
        <v>0</v>
      </c>
      <c r="C69" s="133">
        <v>0</v>
      </c>
      <c r="D69" s="133">
        <v>0</v>
      </c>
      <c r="E69" s="133">
        <v>0</v>
      </c>
      <c r="F69" s="133">
        <v>0</v>
      </c>
      <c r="G69" s="133">
        <v>0</v>
      </c>
      <c r="H69" s="133">
        <v>0</v>
      </c>
      <c r="I69" s="133">
        <f>B69-G69</f>
        <v>0</v>
      </c>
      <c r="J69" s="369"/>
      <c r="K69" s="371"/>
      <c r="L69" s="371"/>
    </row>
    <row r="70" spans="1:12" ht="19.5" x14ac:dyDescent="0.25">
      <c r="A70" s="64" t="s">
        <v>1</v>
      </c>
      <c r="B70" s="133">
        <v>111387.4</v>
      </c>
      <c r="C70" s="133">
        <v>95375.1</v>
      </c>
      <c r="D70" s="133">
        <f>C70/B70*100</f>
        <v>85.624675681450512</v>
      </c>
      <c r="E70" s="133">
        <v>95375.1</v>
      </c>
      <c r="F70" s="133">
        <f>E70/B70*100</f>
        <v>85.624675681450512</v>
      </c>
      <c r="G70" s="133">
        <v>95375.1</v>
      </c>
      <c r="H70" s="133">
        <f>G70/B70*100</f>
        <v>85.624675681450512</v>
      </c>
      <c r="I70" s="133">
        <f>B70-G70</f>
        <v>16012.299999999988</v>
      </c>
      <c r="J70" s="369"/>
      <c r="K70" s="371"/>
      <c r="L70" s="371"/>
    </row>
    <row r="71" spans="1:12" x14ac:dyDescent="0.25">
      <c r="A71" s="65" t="s">
        <v>2</v>
      </c>
      <c r="B71" s="132">
        <v>7109.8</v>
      </c>
      <c r="C71" s="132">
        <v>6087.8</v>
      </c>
      <c r="D71" s="132">
        <f>C71/B71*100</f>
        <v>85.625474696897243</v>
      </c>
      <c r="E71" s="132">
        <v>6087.8</v>
      </c>
      <c r="F71" s="132">
        <f>E71/B71*100</f>
        <v>85.625474696897243</v>
      </c>
      <c r="G71" s="132">
        <v>6087.8</v>
      </c>
      <c r="H71" s="132">
        <f>G71/B71*100</f>
        <v>85.625474696897243</v>
      </c>
      <c r="I71" s="132">
        <f>B71-G71</f>
        <v>1022</v>
      </c>
      <c r="J71" s="369"/>
      <c r="K71" s="371"/>
      <c r="L71" s="371"/>
    </row>
    <row r="72" spans="1:12" x14ac:dyDescent="0.25">
      <c r="A72" s="60" t="s">
        <v>3</v>
      </c>
      <c r="B72" s="132">
        <v>0</v>
      </c>
      <c r="C72" s="132">
        <v>0</v>
      </c>
      <c r="D72" s="132">
        <v>0</v>
      </c>
      <c r="E72" s="132">
        <v>0</v>
      </c>
      <c r="F72" s="132">
        <v>0</v>
      </c>
      <c r="G72" s="132">
        <v>0</v>
      </c>
      <c r="H72" s="132">
        <v>0</v>
      </c>
      <c r="I72" s="132">
        <f>B72-G72</f>
        <v>0</v>
      </c>
      <c r="J72" s="370"/>
      <c r="K72" s="38"/>
      <c r="L72" s="38"/>
    </row>
    <row r="73" spans="1:12" x14ac:dyDescent="0.25">
      <c r="A73" s="308" t="s">
        <v>270</v>
      </c>
      <c r="B73" s="309"/>
      <c r="C73" s="309"/>
      <c r="D73" s="309"/>
      <c r="E73" s="309"/>
      <c r="F73" s="309"/>
      <c r="G73" s="309"/>
      <c r="H73" s="309"/>
      <c r="I73" s="309"/>
      <c r="J73" s="310"/>
    </row>
    <row r="74" spans="1:12" x14ac:dyDescent="0.25">
      <c r="A74" s="311" t="s">
        <v>271</v>
      </c>
      <c r="B74" s="312"/>
      <c r="C74" s="312"/>
      <c r="D74" s="312"/>
      <c r="E74" s="312"/>
      <c r="F74" s="312"/>
      <c r="G74" s="312"/>
      <c r="H74" s="312"/>
      <c r="I74" s="312"/>
      <c r="J74" s="313"/>
      <c r="K74" s="2" t="s">
        <v>33</v>
      </c>
    </row>
    <row r="75" spans="1:12" x14ac:dyDescent="0.25">
      <c r="A75" s="256" t="s">
        <v>272</v>
      </c>
      <c r="B75" s="257"/>
      <c r="C75" s="257"/>
      <c r="D75" s="257"/>
      <c r="E75" s="257"/>
      <c r="F75" s="257"/>
      <c r="G75" s="257"/>
      <c r="H75" s="257"/>
      <c r="I75" s="257"/>
      <c r="J75" s="258"/>
    </row>
    <row r="76" spans="1:12" x14ac:dyDescent="0.25">
      <c r="A76" s="281" t="s">
        <v>273</v>
      </c>
      <c r="B76" s="282"/>
      <c r="C76" s="282"/>
      <c r="D76" s="282"/>
      <c r="E76" s="282"/>
      <c r="F76" s="282"/>
      <c r="G76" s="282"/>
      <c r="H76" s="282"/>
      <c r="I76" s="282"/>
      <c r="J76" s="283"/>
      <c r="K76" s="2" t="s">
        <v>34</v>
      </c>
    </row>
    <row r="77" spans="1:12" x14ac:dyDescent="0.25">
      <c r="A77" s="256" t="s">
        <v>274</v>
      </c>
      <c r="B77" s="257"/>
      <c r="C77" s="257"/>
      <c r="D77" s="257"/>
      <c r="E77" s="257"/>
      <c r="F77" s="257"/>
      <c r="G77" s="257"/>
      <c r="H77" s="257"/>
      <c r="I77" s="257"/>
      <c r="J77" s="258"/>
    </row>
    <row r="78" spans="1:12" x14ac:dyDescent="0.25">
      <c r="A78" s="287" t="s">
        <v>160</v>
      </c>
      <c r="B78" s="288"/>
      <c r="C78" s="288"/>
      <c r="D78" s="288"/>
      <c r="E78" s="288"/>
      <c r="F78" s="288"/>
      <c r="G78" s="288"/>
      <c r="H78" s="288"/>
      <c r="I78" s="288"/>
      <c r="J78" s="289"/>
    </row>
    <row r="79" spans="1:12" x14ac:dyDescent="0.25">
      <c r="A79" s="250" t="s">
        <v>274</v>
      </c>
      <c r="B79" s="251"/>
      <c r="C79" s="251"/>
      <c r="D79" s="251"/>
      <c r="E79" s="251"/>
      <c r="F79" s="251"/>
      <c r="G79" s="251"/>
      <c r="H79" s="251"/>
      <c r="I79" s="251"/>
      <c r="J79" s="252"/>
    </row>
    <row r="80" spans="1:12" x14ac:dyDescent="0.25">
      <c r="A80" s="296" t="s">
        <v>35</v>
      </c>
      <c r="B80" s="297"/>
      <c r="C80" s="297"/>
      <c r="D80" s="297"/>
      <c r="E80" s="297"/>
      <c r="F80" s="297"/>
      <c r="G80" s="297"/>
      <c r="H80" s="297"/>
      <c r="I80" s="297"/>
      <c r="J80" s="298"/>
    </row>
    <row r="81" spans="1:11" s="8" customFormat="1" x14ac:dyDescent="0.25">
      <c r="A81" s="267" t="s">
        <v>14</v>
      </c>
      <c r="B81" s="268"/>
      <c r="C81" s="268"/>
      <c r="D81" s="268"/>
      <c r="E81" s="268"/>
      <c r="F81" s="268"/>
      <c r="G81" s="268"/>
      <c r="H81" s="268"/>
      <c r="I81" s="268"/>
      <c r="J81" s="269"/>
    </row>
    <row r="82" spans="1:11" x14ac:dyDescent="0.25">
      <c r="A82" s="267" t="s">
        <v>36</v>
      </c>
      <c r="B82" s="268"/>
      <c r="C82" s="268"/>
      <c r="D82" s="268"/>
      <c r="E82" s="268"/>
      <c r="F82" s="268"/>
      <c r="G82" s="268"/>
      <c r="H82" s="268"/>
      <c r="I82" s="268"/>
      <c r="J82" s="269"/>
    </row>
    <row r="83" spans="1:11" ht="156" customHeight="1" x14ac:dyDescent="0.25">
      <c r="A83" s="153" t="s">
        <v>59</v>
      </c>
      <c r="B83" s="133">
        <f>SUM(B84:B87)</f>
        <v>526916.80000000005</v>
      </c>
      <c r="C83" s="133">
        <f>SUM(C84:C87)</f>
        <v>164552.09999999998</v>
      </c>
      <c r="D83" s="133">
        <f>C83/B83*100</f>
        <v>31.229237708875473</v>
      </c>
      <c r="E83" s="133">
        <f>SUM(E84:E87)</f>
        <v>164521.09999999998</v>
      </c>
      <c r="F83" s="133">
        <f>E83/B83*100</f>
        <v>31.223354427112582</v>
      </c>
      <c r="G83" s="133">
        <f>SUM(G84:G87)</f>
        <v>164521.09999999998</v>
      </c>
      <c r="H83" s="133">
        <f>G83/B83*100</f>
        <v>31.223354427112582</v>
      </c>
      <c r="I83" s="133">
        <f>B83-G83</f>
        <v>362395.70000000007</v>
      </c>
      <c r="J83" s="368" t="s">
        <v>153</v>
      </c>
      <c r="K83" s="382" t="s">
        <v>32</v>
      </c>
    </row>
    <row r="84" spans="1:11" s="7" customFormat="1" ht="19.5" x14ac:dyDescent="0.25">
      <c r="A84" s="64" t="s">
        <v>0</v>
      </c>
      <c r="B84" s="133">
        <v>0</v>
      </c>
      <c r="C84" s="133">
        <v>0</v>
      </c>
      <c r="D84" s="133">
        <v>0</v>
      </c>
      <c r="E84" s="133">
        <v>0</v>
      </c>
      <c r="F84" s="133">
        <v>0</v>
      </c>
      <c r="G84" s="133">
        <v>0</v>
      </c>
      <c r="H84" s="133">
        <v>0</v>
      </c>
      <c r="I84" s="133">
        <f>B84-G84</f>
        <v>0</v>
      </c>
      <c r="J84" s="369"/>
      <c r="K84" s="382"/>
    </row>
    <row r="85" spans="1:11" s="4" customFormat="1" ht="19.5" x14ac:dyDescent="0.25">
      <c r="A85" s="66" t="s">
        <v>1</v>
      </c>
      <c r="B85" s="133">
        <v>495301.8</v>
      </c>
      <c r="C85" s="133">
        <v>154649.79999999999</v>
      </c>
      <c r="D85" s="133">
        <f>C85/B85*100</f>
        <v>31.223347058298597</v>
      </c>
      <c r="E85" s="133">
        <v>154649.79999999999</v>
      </c>
      <c r="F85" s="133">
        <f>E85/B85*100</f>
        <v>31.223347058298597</v>
      </c>
      <c r="G85" s="133">
        <v>154649.79999999999</v>
      </c>
      <c r="H85" s="133">
        <f>G85/B85*100</f>
        <v>31.223347058298597</v>
      </c>
      <c r="I85" s="133">
        <f>B85-G85</f>
        <v>340652</v>
      </c>
      <c r="J85" s="369"/>
      <c r="K85" s="382"/>
    </row>
    <row r="86" spans="1:11" x14ac:dyDescent="0.25">
      <c r="A86" s="67" t="s">
        <v>2</v>
      </c>
      <c r="B86" s="132">
        <v>31615</v>
      </c>
      <c r="C86" s="132">
        <v>9902.2999999999993</v>
      </c>
      <c r="D86" s="132">
        <f>C86/B86*100</f>
        <v>31.3215245927566</v>
      </c>
      <c r="E86" s="132">
        <v>9871.2999999999993</v>
      </c>
      <c r="F86" s="132">
        <f>E86/B86*100</f>
        <v>31.223469871896249</v>
      </c>
      <c r="G86" s="132">
        <v>9871.2999999999993</v>
      </c>
      <c r="H86" s="132">
        <f>G86/B86*100</f>
        <v>31.223469871896249</v>
      </c>
      <c r="I86" s="132">
        <f>B86-G86</f>
        <v>21743.7</v>
      </c>
      <c r="J86" s="369"/>
      <c r="K86" s="382"/>
    </row>
    <row r="87" spans="1:11" x14ac:dyDescent="0.25">
      <c r="A87" s="60" t="s">
        <v>3</v>
      </c>
      <c r="B87" s="132">
        <v>0</v>
      </c>
      <c r="C87" s="132">
        <v>0</v>
      </c>
      <c r="D87" s="132">
        <v>0</v>
      </c>
      <c r="E87" s="132">
        <v>0</v>
      </c>
      <c r="F87" s="132">
        <v>0</v>
      </c>
      <c r="G87" s="132">
        <v>0</v>
      </c>
      <c r="H87" s="132">
        <v>0</v>
      </c>
      <c r="I87" s="132">
        <f>B87-G87</f>
        <v>0</v>
      </c>
      <c r="J87" s="370"/>
      <c r="K87" s="39"/>
    </row>
    <row r="88" spans="1:11" s="32" customFormat="1" ht="20.100000000000001" customHeight="1" x14ac:dyDescent="0.25">
      <c r="A88" s="308" t="s">
        <v>215</v>
      </c>
      <c r="B88" s="309"/>
      <c r="C88" s="309"/>
      <c r="D88" s="309"/>
      <c r="E88" s="309"/>
      <c r="F88" s="309"/>
      <c r="G88" s="309"/>
      <c r="H88" s="309"/>
      <c r="I88" s="309"/>
      <c r="J88" s="310"/>
      <c r="K88" s="32" t="s">
        <v>32</v>
      </c>
    </row>
    <row r="89" spans="1:11" s="6" customFormat="1" ht="20.100000000000001" customHeight="1" x14ac:dyDescent="0.25">
      <c r="A89" s="267" t="s">
        <v>216</v>
      </c>
      <c r="B89" s="268"/>
      <c r="C89" s="268"/>
      <c r="D89" s="268"/>
      <c r="E89" s="268"/>
      <c r="F89" s="268"/>
      <c r="G89" s="268"/>
      <c r="H89" s="268"/>
      <c r="I89" s="268"/>
      <c r="J89" s="269"/>
    </row>
    <row r="90" spans="1:11" s="6" customFormat="1" ht="20.100000000000001" customHeight="1" x14ac:dyDescent="0.25">
      <c r="A90" s="267" t="s">
        <v>217</v>
      </c>
      <c r="B90" s="268"/>
      <c r="C90" s="268"/>
      <c r="D90" s="268"/>
      <c r="E90" s="268"/>
      <c r="F90" s="268"/>
      <c r="G90" s="268"/>
      <c r="H90" s="268"/>
      <c r="I90" s="268"/>
      <c r="J90" s="269"/>
    </row>
    <row r="91" spans="1:11" ht="63" customHeight="1" x14ac:dyDescent="0.25">
      <c r="A91" s="153" t="s">
        <v>291</v>
      </c>
      <c r="B91" s="133">
        <f>SUM(B92:B95)</f>
        <v>10000</v>
      </c>
      <c r="C91" s="133">
        <f>SUM(C92:C95)</f>
        <v>0</v>
      </c>
      <c r="D91" s="133">
        <f>C91/B91*100</f>
        <v>0</v>
      </c>
      <c r="E91" s="133">
        <f>E92+E93+E94+E95</f>
        <v>0</v>
      </c>
      <c r="F91" s="133">
        <f>E91/B91*100</f>
        <v>0</v>
      </c>
      <c r="G91" s="133">
        <f>G92+G93+G94+G95</f>
        <v>0</v>
      </c>
      <c r="H91" s="133">
        <f>G91/B91*100</f>
        <v>0</v>
      </c>
      <c r="I91" s="133">
        <f>B91-G91</f>
        <v>10000</v>
      </c>
      <c r="J91" s="376" t="s">
        <v>290</v>
      </c>
      <c r="K91" s="15" t="s">
        <v>32</v>
      </c>
    </row>
    <row r="92" spans="1:11" ht="19.5" x14ac:dyDescent="0.25">
      <c r="A92" s="58" t="s">
        <v>0</v>
      </c>
      <c r="B92" s="133">
        <v>0</v>
      </c>
      <c r="C92" s="133">
        <v>0</v>
      </c>
      <c r="D92" s="133">
        <v>0</v>
      </c>
      <c r="E92" s="133">
        <v>0</v>
      </c>
      <c r="F92" s="133">
        <v>0</v>
      </c>
      <c r="G92" s="133">
        <v>0</v>
      </c>
      <c r="H92" s="133">
        <v>0</v>
      </c>
      <c r="I92" s="133">
        <f>B92-G92</f>
        <v>0</v>
      </c>
      <c r="J92" s="377"/>
    </row>
    <row r="93" spans="1:11" ht="19.5" x14ac:dyDescent="0.25">
      <c r="A93" s="58" t="s">
        <v>1</v>
      </c>
      <c r="B93" s="133">
        <v>9400</v>
      </c>
      <c r="C93" s="133">
        <v>0</v>
      </c>
      <c r="D93" s="133">
        <v>0</v>
      </c>
      <c r="E93" s="133">
        <v>0</v>
      </c>
      <c r="F93" s="133">
        <v>0</v>
      </c>
      <c r="G93" s="133">
        <v>0</v>
      </c>
      <c r="H93" s="133">
        <f>G93/B93*100</f>
        <v>0</v>
      </c>
      <c r="I93" s="133">
        <f>B93-G93</f>
        <v>9400</v>
      </c>
      <c r="J93" s="377"/>
    </row>
    <row r="94" spans="1:11" x14ac:dyDescent="0.25">
      <c r="A94" s="60" t="s">
        <v>2</v>
      </c>
      <c r="B94" s="132">
        <v>600</v>
      </c>
      <c r="C94" s="132">
        <v>0</v>
      </c>
      <c r="D94" s="132">
        <v>0</v>
      </c>
      <c r="E94" s="132">
        <v>0</v>
      </c>
      <c r="F94" s="132">
        <v>0</v>
      </c>
      <c r="G94" s="132">
        <v>0</v>
      </c>
      <c r="H94" s="132">
        <f>G94/B94*100</f>
        <v>0</v>
      </c>
      <c r="I94" s="132">
        <f>B94-G94</f>
        <v>600</v>
      </c>
      <c r="J94" s="377"/>
    </row>
    <row r="95" spans="1:11" x14ac:dyDescent="0.25">
      <c r="A95" s="60" t="s">
        <v>3</v>
      </c>
      <c r="B95" s="132">
        <v>0</v>
      </c>
      <c r="C95" s="132">
        <v>0</v>
      </c>
      <c r="D95" s="132">
        <v>0</v>
      </c>
      <c r="E95" s="132">
        <v>0</v>
      </c>
      <c r="F95" s="132">
        <v>0</v>
      </c>
      <c r="G95" s="132">
        <v>0</v>
      </c>
      <c r="H95" s="132">
        <v>0</v>
      </c>
      <c r="I95" s="132">
        <f>B95-G95</f>
        <v>0</v>
      </c>
      <c r="J95" s="378"/>
    </row>
    <row r="96" spans="1:11" s="19" customFormat="1" x14ac:dyDescent="0.25">
      <c r="A96" s="281" t="s">
        <v>231</v>
      </c>
      <c r="B96" s="282"/>
      <c r="C96" s="282"/>
      <c r="D96" s="282"/>
      <c r="E96" s="282"/>
      <c r="F96" s="282"/>
      <c r="G96" s="282"/>
      <c r="H96" s="282"/>
      <c r="I96" s="282"/>
      <c r="J96" s="283"/>
    </row>
    <row r="97" spans="1:11" x14ac:dyDescent="0.25">
      <c r="A97" s="379" t="s">
        <v>60</v>
      </c>
      <c r="B97" s="380"/>
      <c r="C97" s="380"/>
      <c r="D97" s="380"/>
      <c r="E97" s="380"/>
      <c r="F97" s="380"/>
      <c r="G97" s="380"/>
      <c r="H97" s="380"/>
      <c r="I97" s="380"/>
      <c r="J97" s="381"/>
    </row>
    <row r="98" spans="1:11" ht="18.75" customHeight="1" x14ac:dyDescent="0.25">
      <c r="A98" s="287" t="s">
        <v>148</v>
      </c>
      <c r="B98" s="288"/>
      <c r="C98" s="288"/>
      <c r="D98" s="288"/>
      <c r="E98" s="288"/>
      <c r="F98" s="288"/>
      <c r="G98" s="288"/>
      <c r="H98" s="288"/>
      <c r="I98" s="288"/>
      <c r="J98" s="289"/>
    </row>
    <row r="99" spans="1:11" x14ac:dyDescent="0.25">
      <c r="A99" s="244" t="s">
        <v>232</v>
      </c>
      <c r="B99" s="245"/>
      <c r="C99" s="245"/>
      <c r="D99" s="245"/>
      <c r="E99" s="245"/>
      <c r="F99" s="245"/>
      <c r="G99" s="245"/>
      <c r="H99" s="245"/>
      <c r="I99" s="245"/>
      <c r="J99" s="246"/>
    </row>
    <row r="100" spans="1:11" ht="112.5" x14ac:dyDescent="0.25">
      <c r="A100" s="153" t="s">
        <v>61</v>
      </c>
      <c r="B100" s="133">
        <f>SUM(B101:B104)</f>
        <v>16979.899999999998</v>
      </c>
      <c r="C100" s="133">
        <f>SUM(C101:C104)</f>
        <v>13297.9</v>
      </c>
      <c r="D100" s="133">
        <f>C100/B100*100</f>
        <v>78.315537782908024</v>
      </c>
      <c r="E100" s="133">
        <f>SUM(E101:E104)</f>
        <v>13297.9</v>
      </c>
      <c r="F100" s="133">
        <f>E100/B100*100</f>
        <v>78.315537782908024</v>
      </c>
      <c r="G100" s="133">
        <f>SUM(G101:G104)</f>
        <v>13297.9</v>
      </c>
      <c r="H100" s="136">
        <f>G100/B100*100</f>
        <v>78.315537782908024</v>
      </c>
      <c r="I100" s="133">
        <f>B100-G100</f>
        <v>3681.9999999999982</v>
      </c>
      <c r="J100" s="368" t="s">
        <v>154</v>
      </c>
      <c r="K100" s="372" t="s">
        <v>150</v>
      </c>
    </row>
    <row r="101" spans="1:11" ht="19.5" x14ac:dyDescent="0.25">
      <c r="A101" s="68" t="s">
        <v>0</v>
      </c>
      <c r="B101" s="133">
        <f>B107+B112</f>
        <v>0</v>
      </c>
      <c r="C101" s="133">
        <f>C107+C112</f>
        <v>0</v>
      </c>
      <c r="D101" s="133">
        <v>0</v>
      </c>
      <c r="E101" s="133">
        <f>E107+E112</f>
        <v>0</v>
      </c>
      <c r="F101" s="133">
        <v>0</v>
      </c>
      <c r="G101" s="133">
        <f>G107+G112</f>
        <v>0</v>
      </c>
      <c r="H101" s="137">
        <v>0</v>
      </c>
      <c r="I101" s="133">
        <f>B101-G101</f>
        <v>0</v>
      </c>
      <c r="J101" s="369"/>
      <c r="K101" s="372"/>
    </row>
    <row r="102" spans="1:11" ht="19.5" x14ac:dyDescent="0.25">
      <c r="A102" s="68" t="s">
        <v>1</v>
      </c>
      <c r="B102" s="133">
        <f>B108+B113</f>
        <v>16979.899999999998</v>
      </c>
      <c r="C102" s="133">
        <f t="shared" ref="B102:C104" si="5">C108+C113</f>
        <v>13297.9</v>
      </c>
      <c r="D102" s="133">
        <f>C102/B102*100</f>
        <v>78.315537782908024</v>
      </c>
      <c r="E102" s="133">
        <f>E108+E113</f>
        <v>13297.9</v>
      </c>
      <c r="F102" s="133">
        <f>E102/B102*100</f>
        <v>78.315537782908024</v>
      </c>
      <c r="G102" s="133">
        <f>G108+G113</f>
        <v>13297.9</v>
      </c>
      <c r="H102" s="137">
        <f>G102/B102*100</f>
        <v>78.315537782908024</v>
      </c>
      <c r="I102" s="133">
        <f>B102-G102</f>
        <v>3681.9999999999982</v>
      </c>
      <c r="J102" s="369"/>
      <c r="K102" s="372"/>
    </row>
    <row r="103" spans="1:11" x14ac:dyDescent="0.25">
      <c r="A103" s="69" t="s">
        <v>2</v>
      </c>
      <c r="B103" s="132">
        <f t="shared" si="5"/>
        <v>0</v>
      </c>
      <c r="C103" s="132">
        <f t="shared" si="5"/>
        <v>0</v>
      </c>
      <c r="D103" s="132">
        <v>0</v>
      </c>
      <c r="E103" s="132">
        <f>E109+E114</f>
        <v>0</v>
      </c>
      <c r="F103" s="136">
        <v>0</v>
      </c>
      <c r="G103" s="132">
        <f>G109+G114</f>
        <v>0</v>
      </c>
      <c r="H103" s="136">
        <v>0</v>
      </c>
      <c r="I103" s="132">
        <f>B103-G103</f>
        <v>0</v>
      </c>
      <c r="J103" s="369"/>
      <c r="K103" s="372"/>
    </row>
    <row r="104" spans="1:11" x14ac:dyDescent="0.25">
      <c r="A104" s="69" t="s">
        <v>3</v>
      </c>
      <c r="B104" s="132">
        <f t="shared" si="5"/>
        <v>0</v>
      </c>
      <c r="C104" s="132">
        <f t="shared" si="5"/>
        <v>0</v>
      </c>
      <c r="D104" s="132">
        <v>0</v>
      </c>
      <c r="E104" s="132">
        <f>E110+E115</f>
        <v>0</v>
      </c>
      <c r="F104" s="136">
        <v>0</v>
      </c>
      <c r="G104" s="132">
        <f>G110+G115</f>
        <v>0</v>
      </c>
      <c r="H104" s="136">
        <v>0</v>
      </c>
      <c r="I104" s="132">
        <f>B104-G104</f>
        <v>0</v>
      </c>
      <c r="J104" s="370"/>
      <c r="K104" s="372"/>
    </row>
    <row r="105" spans="1:11" s="8" customFormat="1" x14ac:dyDescent="0.25">
      <c r="A105" s="256" t="s">
        <v>38</v>
      </c>
      <c r="B105" s="257"/>
      <c r="C105" s="257"/>
      <c r="D105" s="257"/>
      <c r="E105" s="257"/>
      <c r="F105" s="257"/>
      <c r="G105" s="257"/>
      <c r="H105" s="257"/>
      <c r="I105" s="257"/>
      <c r="J105" s="257"/>
      <c r="K105" s="97"/>
    </row>
    <row r="106" spans="1:11" s="8" customFormat="1" x14ac:dyDescent="0.25">
      <c r="A106" s="98" t="s">
        <v>39</v>
      </c>
      <c r="B106" s="133">
        <f>SUM(B107:B110)</f>
        <v>16878.599999999999</v>
      </c>
      <c r="C106" s="133">
        <f>SUM(C107:C110)</f>
        <v>13252.4</v>
      </c>
      <c r="D106" s="133">
        <f>C106/B106*100</f>
        <v>78.51599066273269</v>
      </c>
      <c r="E106" s="133">
        <f>SUM(E107:E110)</f>
        <v>13252.4</v>
      </c>
      <c r="F106" s="133">
        <f>E106/B106*100</f>
        <v>78.51599066273269</v>
      </c>
      <c r="G106" s="133">
        <f>SUM(G107:G110)</f>
        <v>13252.4</v>
      </c>
      <c r="H106" s="133">
        <f>G106/B106*100</f>
        <v>78.51599066273269</v>
      </c>
      <c r="I106" s="133">
        <f t="shared" ref="I106:I115" si="6">B106-G106</f>
        <v>3626.1999999999989</v>
      </c>
      <c r="J106" s="353" t="s">
        <v>129</v>
      </c>
      <c r="K106" s="97"/>
    </row>
    <row r="107" spans="1:11" s="8" customFormat="1" ht="19.5" x14ac:dyDescent="0.25">
      <c r="A107" s="99" t="s">
        <v>0</v>
      </c>
      <c r="B107" s="133">
        <v>0</v>
      </c>
      <c r="C107" s="133">
        <v>0</v>
      </c>
      <c r="D107" s="133">
        <v>0</v>
      </c>
      <c r="E107" s="133">
        <v>0</v>
      </c>
      <c r="F107" s="133">
        <v>0</v>
      </c>
      <c r="G107" s="133">
        <v>0</v>
      </c>
      <c r="H107" s="133">
        <v>0</v>
      </c>
      <c r="I107" s="133">
        <f t="shared" si="6"/>
        <v>0</v>
      </c>
      <c r="J107" s="354"/>
      <c r="K107" s="97"/>
    </row>
    <row r="108" spans="1:11" s="8" customFormat="1" ht="19.5" x14ac:dyDescent="0.25">
      <c r="A108" s="99" t="s">
        <v>1</v>
      </c>
      <c r="B108" s="133">
        <v>16878.599999999999</v>
      </c>
      <c r="C108" s="133">
        <v>13252.4</v>
      </c>
      <c r="D108" s="133">
        <f>C108/B108*100</f>
        <v>78.51599066273269</v>
      </c>
      <c r="E108" s="133">
        <v>13252.4</v>
      </c>
      <c r="F108" s="133">
        <f>E108/B108*100</f>
        <v>78.51599066273269</v>
      </c>
      <c r="G108" s="133">
        <v>13252.4</v>
      </c>
      <c r="H108" s="133">
        <f>G108/B108*100</f>
        <v>78.51599066273269</v>
      </c>
      <c r="I108" s="133">
        <f t="shared" si="6"/>
        <v>3626.1999999999989</v>
      </c>
      <c r="J108" s="354"/>
      <c r="K108" s="97"/>
    </row>
    <row r="109" spans="1:11" s="8" customFormat="1" x14ac:dyDescent="0.25">
      <c r="A109" s="100" t="s">
        <v>2</v>
      </c>
      <c r="B109" s="132">
        <v>0</v>
      </c>
      <c r="C109" s="132">
        <v>0</v>
      </c>
      <c r="D109" s="132">
        <v>0</v>
      </c>
      <c r="E109" s="132">
        <v>0</v>
      </c>
      <c r="F109" s="132">
        <v>0</v>
      </c>
      <c r="G109" s="132">
        <v>0</v>
      </c>
      <c r="H109" s="132">
        <v>0</v>
      </c>
      <c r="I109" s="132">
        <f t="shared" si="6"/>
        <v>0</v>
      </c>
      <c r="J109" s="354"/>
      <c r="K109" s="97"/>
    </row>
    <row r="110" spans="1:11" s="8" customFormat="1" x14ac:dyDescent="0.25">
      <c r="A110" s="101" t="s">
        <v>3</v>
      </c>
      <c r="B110" s="132">
        <v>0</v>
      </c>
      <c r="C110" s="132">
        <v>0</v>
      </c>
      <c r="D110" s="132">
        <v>0</v>
      </c>
      <c r="E110" s="132">
        <v>0</v>
      </c>
      <c r="F110" s="132">
        <v>0</v>
      </c>
      <c r="G110" s="132">
        <v>0</v>
      </c>
      <c r="H110" s="132">
        <v>0</v>
      </c>
      <c r="I110" s="132">
        <f t="shared" si="6"/>
        <v>0</v>
      </c>
      <c r="J110" s="355"/>
      <c r="K110" s="97"/>
    </row>
    <row r="111" spans="1:11" s="8" customFormat="1" x14ac:dyDescent="0.25">
      <c r="A111" s="17" t="s">
        <v>40</v>
      </c>
      <c r="B111" s="133">
        <f>SUM(B112:B115)</f>
        <v>101.3</v>
      </c>
      <c r="C111" s="133">
        <f>SUM(C112:C115)</f>
        <v>45.5</v>
      </c>
      <c r="D111" s="133">
        <f>C111/B111*100</f>
        <v>44.916090819348469</v>
      </c>
      <c r="E111" s="133">
        <f>SUM(E112:E115)</f>
        <v>45.5</v>
      </c>
      <c r="F111" s="133">
        <f>E111/B111*100</f>
        <v>44.916090819348469</v>
      </c>
      <c r="G111" s="133">
        <f>SUM(G112:G115)</f>
        <v>45.5</v>
      </c>
      <c r="H111" s="133">
        <f>G111/B111*100</f>
        <v>44.916090819348469</v>
      </c>
      <c r="I111" s="133">
        <f t="shared" si="6"/>
        <v>55.8</v>
      </c>
      <c r="J111" s="353" t="s">
        <v>128</v>
      </c>
      <c r="K111" s="97"/>
    </row>
    <row r="112" spans="1:11" s="8" customFormat="1" ht="19.5" x14ac:dyDescent="0.25">
      <c r="A112" s="61" t="s">
        <v>0</v>
      </c>
      <c r="B112" s="133">
        <v>0</v>
      </c>
      <c r="C112" s="133">
        <v>0</v>
      </c>
      <c r="D112" s="133">
        <v>0</v>
      </c>
      <c r="E112" s="133">
        <v>0</v>
      </c>
      <c r="F112" s="133">
        <v>0</v>
      </c>
      <c r="G112" s="133">
        <v>0</v>
      </c>
      <c r="H112" s="133">
        <v>0</v>
      </c>
      <c r="I112" s="133">
        <f t="shared" si="6"/>
        <v>0</v>
      </c>
      <c r="J112" s="354"/>
      <c r="K112" s="97"/>
    </row>
    <row r="113" spans="1:11" s="8" customFormat="1" ht="19.5" x14ac:dyDescent="0.25">
      <c r="A113" s="61" t="s">
        <v>1</v>
      </c>
      <c r="B113" s="133">
        <v>101.3</v>
      </c>
      <c r="C113" s="133">
        <v>45.5</v>
      </c>
      <c r="D113" s="133">
        <f>C113/B113*100</f>
        <v>44.916090819348469</v>
      </c>
      <c r="E113" s="133">
        <v>45.5</v>
      </c>
      <c r="F113" s="133">
        <f>E113/B113*100</f>
        <v>44.916090819348469</v>
      </c>
      <c r="G113" s="133">
        <v>45.5</v>
      </c>
      <c r="H113" s="133">
        <v>0</v>
      </c>
      <c r="I113" s="133">
        <f t="shared" si="6"/>
        <v>55.8</v>
      </c>
      <c r="J113" s="354"/>
    </row>
    <row r="114" spans="1:11" s="8" customFormat="1" x14ac:dyDescent="0.25">
      <c r="A114" s="62" t="s">
        <v>2</v>
      </c>
      <c r="B114" s="132">
        <v>0</v>
      </c>
      <c r="C114" s="132">
        <v>0</v>
      </c>
      <c r="D114" s="132">
        <v>0</v>
      </c>
      <c r="E114" s="132">
        <v>0</v>
      </c>
      <c r="F114" s="132">
        <v>0</v>
      </c>
      <c r="G114" s="132">
        <v>0</v>
      </c>
      <c r="H114" s="132">
        <v>0</v>
      </c>
      <c r="I114" s="132">
        <f t="shared" si="6"/>
        <v>0</v>
      </c>
      <c r="J114" s="354"/>
    </row>
    <row r="115" spans="1:11" s="8" customFormat="1" x14ac:dyDescent="0.25">
      <c r="A115" s="96" t="s">
        <v>3</v>
      </c>
      <c r="B115" s="132">
        <v>0</v>
      </c>
      <c r="C115" s="132">
        <v>0</v>
      </c>
      <c r="D115" s="132">
        <v>0</v>
      </c>
      <c r="E115" s="132">
        <v>0</v>
      </c>
      <c r="F115" s="132">
        <v>0</v>
      </c>
      <c r="G115" s="132">
        <v>0</v>
      </c>
      <c r="H115" s="132">
        <v>0</v>
      </c>
      <c r="I115" s="132">
        <f t="shared" si="6"/>
        <v>0</v>
      </c>
      <c r="J115" s="355"/>
    </row>
    <row r="116" spans="1:11" s="18" customFormat="1" x14ac:dyDescent="0.25">
      <c r="A116" s="311" t="s">
        <v>275</v>
      </c>
      <c r="B116" s="312"/>
      <c r="C116" s="312"/>
      <c r="D116" s="312"/>
      <c r="E116" s="312"/>
      <c r="F116" s="312"/>
      <c r="G116" s="312"/>
      <c r="H116" s="312"/>
      <c r="I116" s="312"/>
      <c r="J116" s="313"/>
    </row>
    <row r="117" spans="1:11" s="1" customFormat="1" x14ac:dyDescent="0.25">
      <c r="A117" s="256" t="s">
        <v>62</v>
      </c>
      <c r="B117" s="257"/>
      <c r="C117" s="257"/>
      <c r="D117" s="257"/>
      <c r="E117" s="257"/>
      <c r="F117" s="257"/>
      <c r="G117" s="257"/>
      <c r="H117" s="257"/>
      <c r="I117" s="257"/>
      <c r="J117" s="258"/>
    </row>
    <row r="118" spans="1:11" s="19" customFormat="1" x14ac:dyDescent="0.25">
      <c r="A118" s="281" t="s">
        <v>235</v>
      </c>
      <c r="B118" s="282"/>
      <c r="C118" s="282"/>
      <c r="D118" s="282"/>
      <c r="E118" s="282"/>
      <c r="F118" s="282"/>
      <c r="G118" s="282"/>
      <c r="H118" s="282"/>
      <c r="I118" s="282"/>
      <c r="J118" s="283"/>
    </row>
    <row r="119" spans="1:11" s="1" customFormat="1" x14ac:dyDescent="0.25">
      <c r="A119" s="256" t="s">
        <v>63</v>
      </c>
      <c r="B119" s="257"/>
      <c r="C119" s="257"/>
      <c r="D119" s="257"/>
      <c r="E119" s="257"/>
      <c r="F119" s="257"/>
      <c r="G119" s="257"/>
      <c r="H119" s="257"/>
      <c r="I119" s="257"/>
      <c r="J119" s="258"/>
    </row>
    <row r="120" spans="1:11" s="20" customFormat="1" x14ac:dyDescent="0.25">
      <c r="A120" s="287" t="s">
        <v>161</v>
      </c>
      <c r="B120" s="288"/>
      <c r="C120" s="288"/>
      <c r="D120" s="288"/>
      <c r="E120" s="288"/>
      <c r="F120" s="288"/>
      <c r="G120" s="288"/>
      <c r="H120" s="288"/>
      <c r="I120" s="288"/>
      <c r="J120" s="289"/>
    </row>
    <row r="121" spans="1:11" s="8" customFormat="1" ht="112.5" x14ac:dyDescent="0.25">
      <c r="A121" s="153" t="s">
        <v>222</v>
      </c>
      <c r="B121" s="133">
        <f>SUM(B122:B125)</f>
        <v>318008.40000000002</v>
      </c>
      <c r="C121" s="133">
        <f>SUM(C122:C125)</f>
        <v>145004.90000000002</v>
      </c>
      <c r="D121" s="133">
        <f>C121/B121*100</f>
        <v>45.597820686497592</v>
      </c>
      <c r="E121" s="133">
        <f>SUM(E122:E125)</f>
        <v>146004.90000000002</v>
      </c>
      <c r="F121" s="133">
        <f>E121/B121*100</f>
        <v>45.912277788888602</v>
      </c>
      <c r="G121" s="133">
        <f>SUM(G122:G125)</f>
        <v>145004.90000000002</v>
      </c>
      <c r="H121" s="133">
        <f>G121/B121*100</f>
        <v>45.597820686497592</v>
      </c>
      <c r="I121" s="133">
        <f>B121-G121</f>
        <v>173003.5</v>
      </c>
      <c r="J121" s="368" t="s">
        <v>223</v>
      </c>
      <c r="K121" s="41" t="s">
        <v>127</v>
      </c>
    </row>
    <row r="122" spans="1:11" s="8" customFormat="1" ht="19.5" x14ac:dyDescent="0.25">
      <c r="A122" s="70" t="s">
        <v>237</v>
      </c>
      <c r="B122" s="133">
        <f>142413.7+173003.5</f>
        <v>315417.2</v>
      </c>
      <c r="C122" s="133">
        <v>142413.70000000001</v>
      </c>
      <c r="D122" s="133">
        <f>C122/B122*100</f>
        <v>45.150898555944316</v>
      </c>
      <c r="E122" s="133">
        <v>143413.70000000001</v>
      </c>
      <c r="F122" s="133">
        <f>E122/B122*100</f>
        <v>45.467938970988271</v>
      </c>
      <c r="G122" s="133">
        <v>142413.70000000001</v>
      </c>
      <c r="H122" s="133">
        <f>G122/B122*100</f>
        <v>45.150898555944316</v>
      </c>
      <c r="I122" s="133">
        <f>B122-G122</f>
        <v>173003.5</v>
      </c>
      <c r="J122" s="369"/>
    </row>
    <row r="123" spans="1:11" s="8" customFormat="1" ht="19.5" x14ac:dyDescent="0.25">
      <c r="A123" s="58" t="s">
        <v>1</v>
      </c>
      <c r="B123" s="133">
        <v>2591.1999999999998</v>
      </c>
      <c r="C123" s="133">
        <v>2591.1999999999998</v>
      </c>
      <c r="D123" s="133">
        <f>C123/B123*100</f>
        <v>100</v>
      </c>
      <c r="E123" s="133">
        <v>2591.1999999999998</v>
      </c>
      <c r="F123" s="133">
        <f>E123/B123*100</f>
        <v>100</v>
      </c>
      <c r="G123" s="133">
        <v>2591.1999999999998</v>
      </c>
      <c r="H123" s="133">
        <f>G123/B123*100</f>
        <v>100</v>
      </c>
      <c r="I123" s="133">
        <f>B123-G123</f>
        <v>0</v>
      </c>
      <c r="J123" s="369"/>
    </row>
    <row r="124" spans="1:11" s="8" customFormat="1" x14ac:dyDescent="0.25">
      <c r="A124" s="60" t="s">
        <v>2</v>
      </c>
      <c r="B124" s="132">
        <v>0</v>
      </c>
      <c r="C124" s="132">
        <v>0</v>
      </c>
      <c r="D124" s="132">
        <v>0</v>
      </c>
      <c r="E124" s="132">
        <v>0</v>
      </c>
      <c r="F124" s="132">
        <v>0</v>
      </c>
      <c r="G124" s="132">
        <v>0</v>
      </c>
      <c r="H124" s="132">
        <v>0</v>
      </c>
      <c r="I124" s="132">
        <f>B124-G124</f>
        <v>0</v>
      </c>
      <c r="J124" s="369"/>
    </row>
    <row r="125" spans="1:11" s="8" customFormat="1" ht="217.5" customHeight="1" x14ac:dyDescent="0.25">
      <c r="A125" s="60" t="s">
        <v>3</v>
      </c>
      <c r="B125" s="132">
        <v>0</v>
      </c>
      <c r="C125" s="132">
        <v>0</v>
      </c>
      <c r="D125" s="132">
        <v>0</v>
      </c>
      <c r="E125" s="132">
        <v>0</v>
      </c>
      <c r="F125" s="132">
        <v>0</v>
      </c>
      <c r="G125" s="132">
        <v>0</v>
      </c>
      <c r="H125" s="132">
        <v>0</v>
      </c>
      <c r="I125" s="132">
        <f>B125-G125</f>
        <v>0</v>
      </c>
      <c r="J125" s="370"/>
    </row>
    <row r="126" spans="1:11" s="8" customFormat="1" x14ac:dyDescent="0.25">
      <c r="A126" s="108" t="s">
        <v>38</v>
      </c>
      <c r="B126" s="109"/>
      <c r="C126" s="109"/>
      <c r="D126" s="109"/>
      <c r="E126" s="109"/>
      <c r="F126" s="109"/>
      <c r="G126" s="109"/>
      <c r="H126" s="109"/>
      <c r="I126" s="109"/>
      <c r="J126" s="128"/>
    </row>
    <row r="127" spans="1:11" s="42" customFormat="1" x14ac:dyDescent="0.25">
      <c r="A127" s="287" t="s">
        <v>162</v>
      </c>
      <c r="B127" s="288"/>
      <c r="C127" s="288"/>
      <c r="D127" s="288"/>
      <c r="E127" s="288"/>
      <c r="F127" s="288"/>
      <c r="G127" s="288"/>
      <c r="H127" s="288"/>
      <c r="I127" s="288"/>
      <c r="J127" s="289"/>
    </row>
    <row r="128" spans="1:11" s="8" customFormat="1" x14ac:dyDescent="0.25">
      <c r="A128" s="250" t="s">
        <v>276</v>
      </c>
      <c r="B128" s="251"/>
      <c r="C128" s="251"/>
      <c r="D128" s="251"/>
      <c r="E128" s="251"/>
      <c r="F128" s="251"/>
      <c r="G128" s="251"/>
      <c r="H128" s="251"/>
      <c r="I128" s="251"/>
      <c r="J128" s="252"/>
    </row>
    <row r="129" spans="1:12" s="8" customFormat="1" x14ac:dyDescent="0.25">
      <c r="A129" s="305" t="s">
        <v>279</v>
      </c>
      <c r="B129" s="306"/>
      <c r="C129" s="306"/>
      <c r="D129" s="306"/>
      <c r="E129" s="306"/>
      <c r="F129" s="306"/>
      <c r="G129" s="306"/>
      <c r="H129" s="306"/>
      <c r="I129" s="306"/>
      <c r="J129" s="307"/>
    </row>
    <row r="130" spans="1:12" s="8" customFormat="1" ht="112.5" x14ac:dyDescent="0.25">
      <c r="A130" s="154" t="s">
        <v>149</v>
      </c>
      <c r="B130" s="133">
        <f>SUM(B131:B134)</f>
        <v>173003.5</v>
      </c>
      <c r="C130" s="133">
        <f>SUM(C131:C134)</f>
        <v>0</v>
      </c>
      <c r="D130" s="133">
        <f>C130/B130*100</f>
        <v>0</v>
      </c>
      <c r="E130" s="133">
        <f>SUM(E131:E134)</f>
        <v>0</v>
      </c>
      <c r="F130" s="133">
        <f>E130/B130*100</f>
        <v>0</v>
      </c>
      <c r="G130" s="133">
        <f>SUM(G131:G134)</f>
        <v>0</v>
      </c>
      <c r="H130" s="133">
        <f>G130/B130*100</f>
        <v>0</v>
      </c>
      <c r="I130" s="133">
        <f>B130-G130</f>
        <v>173003.5</v>
      </c>
      <c r="J130" s="368" t="s">
        <v>294</v>
      </c>
    </row>
    <row r="131" spans="1:12" s="8" customFormat="1" ht="19.5" x14ac:dyDescent="0.25">
      <c r="A131" s="61" t="s">
        <v>0</v>
      </c>
      <c r="B131" s="133">
        <v>173003.5</v>
      </c>
      <c r="C131" s="133">
        <v>0</v>
      </c>
      <c r="D131" s="133">
        <f>C131/B131*100</f>
        <v>0</v>
      </c>
      <c r="E131" s="133">
        <v>0</v>
      </c>
      <c r="F131" s="133">
        <f>E131/B131*100</f>
        <v>0</v>
      </c>
      <c r="G131" s="133">
        <v>0</v>
      </c>
      <c r="H131" s="133">
        <f>G131/B131*100</f>
        <v>0</v>
      </c>
      <c r="I131" s="133">
        <f>B131-G131</f>
        <v>173003.5</v>
      </c>
      <c r="J131" s="369"/>
      <c r="K131" s="8" t="s">
        <v>236</v>
      </c>
    </row>
    <row r="132" spans="1:12" s="9" customFormat="1" ht="19.5" x14ac:dyDescent="0.25">
      <c r="A132" s="61" t="s">
        <v>1</v>
      </c>
      <c r="B132" s="139">
        <v>0</v>
      </c>
      <c r="C132" s="139">
        <v>0</v>
      </c>
      <c r="D132" s="133">
        <v>0</v>
      </c>
      <c r="E132" s="139">
        <v>0</v>
      </c>
      <c r="F132" s="133">
        <v>0</v>
      </c>
      <c r="G132" s="139">
        <v>0</v>
      </c>
      <c r="H132" s="133">
        <v>0</v>
      </c>
      <c r="I132" s="133">
        <f>B132-G132</f>
        <v>0</v>
      </c>
      <c r="J132" s="369"/>
    </row>
    <row r="133" spans="1:12" s="8" customFormat="1" x14ac:dyDescent="0.25">
      <c r="A133" s="62" t="s">
        <v>2</v>
      </c>
      <c r="B133" s="140">
        <v>0</v>
      </c>
      <c r="C133" s="140">
        <v>0</v>
      </c>
      <c r="D133" s="132">
        <v>0</v>
      </c>
      <c r="E133" s="140">
        <v>0</v>
      </c>
      <c r="F133" s="132">
        <v>0</v>
      </c>
      <c r="G133" s="140">
        <v>0</v>
      </c>
      <c r="H133" s="132">
        <v>0</v>
      </c>
      <c r="I133" s="132">
        <f>B133-G133</f>
        <v>0</v>
      </c>
      <c r="J133" s="369"/>
    </row>
    <row r="134" spans="1:12" s="8" customFormat="1" x14ac:dyDescent="0.25">
      <c r="A134" s="60" t="s">
        <v>3</v>
      </c>
      <c r="B134" s="132">
        <v>0</v>
      </c>
      <c r="C134" s="132">
        <v>0</v>
      </c>
      <c r="D134" s="132">
        <v>0</v>
      </c>
      <c r="E134" s="132">
        <v>0</v>
      </c>
      <c r="F134" s="132">
        <v>0</v>
      </c>
      <c r="G134" s="132">
        <v>0</v>
      </c>
      <c r="H134" s="132">
        <v>0</v>
      </c>
      <c r="I134" s="132">
        <f>B134-G134</f>
        <v>0</v>
      </c>
      <c r="J134" s="370"/>
    </row>
    <row r="135" spans="1:12" s="18" customFormat="1" x14ac:dyDescent="0.25">
      <c r="A135" s="311" t="s">
        <v>278</v>
      </c>
      <c r="B135" s="312"/>
      <c r="C135" s="312"/>
      <c r="D135" s="312"/>
      <c r="E135" s="312"/>
      <c r="F135" s="312"/>
      <c r="G135" s="312"/>
      <c r="H135" s="312"/>
      <c r="I135" s="312"/>
      <c r="J135" s="313"/>
      <c r="K135" s="2" t="s">
        <v>28</v>
      </c>
    </row>
    <row r="136" spans="1:12" s="7" customFormat="1" x14ac:dyDescent="0.25">
      <c r="A136" s="256" t="s">
        <v>64</v>
      </c>
      <c r="B136" s="257"/>
      <c r="C136" s="257"/>
      <c r="D136" s="257"/>
      <c r="E136" s="257"/>
      <c r="F136" s="257"/>
      <c r="G136" s="257"/>
      <c r="H136" s="257"/>
      <c r="I136" s="257"/>
      <c r="J136" s="258"/>
    </row>
    <row r="137" spans="1:12" s="19" customFormat="1" x14ac:dyDescent="0.25">
      <c r="A137" s="281" t="s">
        <v>238</v>
      </c>
      <c r="B137" s="282"/>
      <c r="C137" s="282"/>
      <c r="D137" s="282"/>
      <c r="E137" s="282"/>
      <c r="F137" s="282"/>
      <c r="G137" s="282"/>
      <c r="H137" s="282"/>
      <c r="I137" s="282"/>
      <c r="J137" s="283"/>
      <c r="K137" s="2" t="s">
        <v>30</v>
      </c>
    </row>
    <row r="138" spans="1:12" x14ac:dyDescent="0.25">
      <c r="A138" s="256" t="s">
        <v>65</v>
      </c>
      <c r="B138" s="257"/>
      <c r="C138" s="257"/>
      <c r="D138" s="257"/>
      <c r="E138" s="257"/>
      <c r="F138" s="257"/>
      <c r="G138" s="257"/>
      <c r="H138" s="257"/>
      <c r="I138" s="257"/>
      <c r="J138" s="258"/>
    </row>
    <row r="139" spans="1:12" s="92" customFormat="1" x14ac:dyDescent="0.25">
      <c r="A139" s="264" t="s">
        <v>163</v>
      </c>
      <c r="B139" s="265"/>
      <c r="C139" s="265"/>
      <c r="D139" s="265"/>
      <c r="E139" s="265"/>
      <c r="F139" s="265"/>
      <c r="G139" s="265"/>
      <c r="H139" s="265"/>
      <c r="I139" s="265"/>
      <c r="J139" s="266"/>
    </row>
    <row r="140" spans="1:12" s="6" customFormat="1" x14ac:dyDescent="0.25">
      <c r="A140" s="290" t="s">
        <v>280</v>
      </c>
      <c r="B140" s="291"/>
      <c r="C140" s="291"/>
      <c r="D140" s="291"/>
      <c r="E140" s="291"/>
      <c r="F140" s="291"/>
      <c r="G140" s="291"/>
      <c r="H140" s="291"/>
      <c r="I140" s="291"/>
      <c r="J140" s="292"/>
    </row>
    <row r="141" spans="1:12" hidden="1" x14ac:dyDescent="0.25">
      <c r="A141" s="305" t="s">
        <v>279</v>
      </c>
      <c r="B141" s="306"/>
      <c r="C141" s="306"/>
      <c r="D141" s="306"/>
      <c r="E141" s="306"/>
      <c r="F141" s="306"/>
      <c r="G141" s="306"/>
      <c r="H141" s="306"/>
      <c r="I141" s="306"/>
      <c r="J141" s="307"/>
    </row>
    <row r="142" spans="1:12" s="8" customFormat="1" ht="272.25" hidden="1" customHeight="1" x14ac:dyDescent="0.25">
      <c r="A142" s="91" t="s">
        <v>66</v>
      </c>
      <c r="B142" s="59">
        <f>SUM(B143:B146)</f>
        <v>0</v>
      </c>
      <c r="C142" s="59">
        <f>SUM(C143:C146)</f>
        <v>0</v>
      </c>
      <c r="D142" s="59" t="e">
        <f>C142/B142*100</f>
        <v>#DIV/0!</v>
      </c>
      <c r="E142" s="59">
        <f>SUM(E143:E146)</f>
        <v>0</v>
      </c>
      <c r="F142" s="59" t="e">
        <f>E142/B142*100</f>
        <v>#DIV/0!</v>
      </c>
      <c r="G142" s="59">
        <f>SUM(G143:G146)</f>
        <v>0</v>
      </c>
      <c r="H142" s="59" t="e">
        <f>G142/B142*100</f>
        <v>#DIV/0!</v>
      </c>
      <c r="I142" s="59">
        <f>B142-G142</f>
        <v>0</v>
      </c>
      <c r="J142" s="384" t="s">
        <v>155</v>
      </c>
      <c r="K142" s="16" t="s">
        <v>281</v>
      </c>
      <c r="L142" s="41" t="s">
        <v>262</v>
      </c>
    </row>
    <row r="143" spans="1:12" s="8" customFormat="1" ht="19.5" hidden="1" x14ac:dyDescent="0.25">
      <c r="A143" s="68" t="s">
        <v>0</v>
      </c>
      <c r="B143" s="59">
        <v>0</v>
      </c>
      <c r="C143" s="59">
        <v>0</v>
      </c>
      <c r="D143" s="59">
        <f>SUM(D144:D147)</f>
        <v>0</v>
      </c>
      <c r="E143" s="59">
        <v>0</v>
      </c>
      <c r="F143" s="59">
        <f>SUM(F144:F147)</f>
        <v>0</v>
      </c>
      <c r="G143" s="59">
        <v>0</v>
      </c>
      <c r="H143" s="59">
        <f>SUM(H144:H147)</f>
        <v>0</v>
      </c>
      <c r="I143" s="59">
        <v>0</v>
      </c>
      <c r="J143" s="385"/>
    </row>
    <row r="144" spans="1:12" s="8" customFormat="1" ht="39" hidden="1" x14ac:dyDescent="0.25">
      <c r="A144" s="71" t="s">
        <v>239</v>
      </c>
      <c r="B144" s="59">
        <v>0</v>
      </c>
      <c r="C144" s="59">
        <v>0</v>
      </c>
      <c r="D144" s="59">
        <v>0</v>
      </c>
      <c r="E144" s="59">
        <v>0</v>
      </c>
      <c r="F144" s="59">
        <v>0</v>
      </c>
      <c r="G144" s="59">
        <v>0</v>
      </c>
      <c r="H144" s="59">
        <v>0</v>
      </c>
      <c r="I144" s="59">
        <f>B144-G144</f>
        <v>0</v>
      </c>
      <c r="J144" s="385"/>
    </row>
    <row r="145" spans="1:13" s="8" customFormat="1" hidden="1" x14ac:dyDescent="0.25">
      <c r="A145" s="72" t="s">
        <v>2</v>
      </c>
      <c r="B145" s="57">
        <v>0</v>
      </c>
      <c r="C145" s="57">
        <v>0</v>
      </c>
      <c r="D145" s="57">
        <v>0</v>
      </c>
      <c r="E145" s="57">
        <v>0</v>
      </c>
      <c r="F145" s="57">
        <v>0</v>
      </c>
      <c r="G145" s="57">
        <v>0</v>
      </c>
      <c r="H145" s="57">
        <v>0</v>
      </c>
      <c r="I145" s="57">
        <f>B145-G145</f>
        <v>0</v>
      </c>
      <c r="J145" s="385"/>
    </row>
    <row r="146" spans="1:13" s="8" customFormat="1" hidden="1" x14ac:dyDescent="0.25">
      <c r="A146" s="72" t="s">
        <v>3</v>
      </c>
      <c r="B146" s="57">
        <v>0</v>
      </c>
      <c r="C146" s="57">
        <v>0</v>
      </c>
      <c r="D146" s="57">
        <v>0</v>
      </c>
      <c r="E146" s="57">
        <v>0</v>
      </c>
      <c r="F146" s="57">
        <v>0</v>
      </c>
      <c r="G146" s="57">
        <v>0</v>
      </c>
      <c r="H146" s="57">
        <v>0</v>
      </c>
      <c r="I146" s="57">
        <v>0</v>
      </c>
      <c r="J146" s="386"/>
    </row>
    <row r="147" spans="1:13" x14ac:dyDescent="0.25">
      <c r="A147" s="305" t="s">
        <v>283</v>
      </c>
      <c r="B147" s="306"/>
      <c r="C147" s="306"/>
      <c r="D147" s="306"/>
      <c r="E147" s="306"/>
      <c r="F147" s="306"/>
      <c r="G147" s="306"/>
      <c r="H147" s="306"/>
      <c r="I147" s="306"/>
      <c r="J147" s="307"/>
    </row>
    <row r="148" spans="1:13" s="8" customFormat="1" ht="318.75" customHeight="1" x14ac:dyDescent="0.25">
      <c r="A148" s="155" t="s">
        <v>67</v>
      </c>
      <c r="B148" s="133">
        <f>SUM(B149:B152)</f>
        <v>642605.6</v>
      </c>
      <c r="C148" s="133">
        <f>SUM(C149:C152)</f>
        <v>370368.10000000003</v>
      </c>
      <c r="D148" s="133">
        <f>C148/B148*100</f>
        <v>57.635367634517976</v>
      </c>
      <c r="E148" s="133">
        <f>SUM(E149:E152)</f>
        <v>369783.9</v>
      </c>
      <c r="F148" s="133">
        <f>E148/B148*100</f>
        <v>57.544456506448128</v>
      </c>
      <c r="G148" s="133">
        <f>SUM(G149:G152)</f>
        <v>369783.9</v>
      </c>
      <c r="H148" s="133">
        <f>G148/B148*100</f>
        <v>57.544456506448128</v>
      </c>
      <c r="I148" s="133">
        <f>B148-G148</f>
        <v>272821.69999999995</v>
      </c>
      <c r="J148" s="368" t="s">
        <v>289</v>
      </c>
      <c r="K148" s="41" t="s">
        <v>282</v>
      </c>
      <c r="L148" s="16" t="s">
        <v>240</v>
      </c>
    </row>
    <row r="149" spans="1:13" s="8" customFormat="1" ht="19.5" x14ac:dyDescent="0.25">
      <c r="A149" s="68" t="s">
        <v>0</v>
      </c>
      <c r="B149" s="133">
        <v>0</v>
      </c>
      <c r="C149" s="141">
        <v>0</v>
      </c>
      <c r="D149" s="133">
        <v>0</v>
      </c>
      <c r="E149" s="132">
        <v>0</v>
      </c>
      <c r="F149" s="133">
        <v>0</v>
      </c>
      <c r="G149" s="132">
        <v>0</v>
      </c>
      <c r="H149" s="133">
        <v>0</v>
      </c>
      <c r="I149" s="133">
        <f>B149-G149</f>
        <v>0</v>
      </c>
      <c r="J149" s="369"/>
    </row>
    <row r="150" spans="1:13" s="138" customFormat="1" ht="19.5" x14ac:dyDescent="0.25">
      <c r="A150" s="110" t="s">
        <v>130</v>
      </c>
      <c r="B150" s="142">
        <v>602135.9</v>
      </c>
      <c r="C150" s="143">
        <v>347461.7</v>
      </c>
      <c r="D150" s="133">
        <f>C150/B150*100</f>
        <v>57.7048636362655</v>
      </c>
      <c r="E150" s="133">
        <v>346912.5</v>
      </c>
      <c r="F150" s="133">
        <f>E150/B150*100</f>
        <v>57.613654990509609</v>
      </c>
      <c r="G150" s="133">
        <v>346912.5</v>
      </c>
      <c r="H150" s="133">
        <f>G150/B150*100</f>
        <v>57.613654990509609</v>
      </c>
      <c r="I150" s="133">
        <f>B150-G150</f>
        <v>255223.40000000002</v>
      </c>
      <c r="J150" s="369"/>
    </row>
    <row r="151" spans="1:13" s="8" customFormat="1" x14ac:dyDescent="0.25">
      <c r="A151" s="72" t="s">
        <v>2</v>
      </c>
      <c r="B151" s="144">
        <v>40469.699999999997</v>
      </c>
      <c r="C151" s="145">
        <v>22906.400000000001</v>
      </c>
      <c r="D151" s="132">
        <f>C151/B151*100</f>
        <v>56.601358547258819</v>
      </c>
      <c r="E151" s="132">
        <v>22871.4</v>
      </c>
      <c r="F151" s="132">
        <f>E151/B151*100</f>
        <v>56.514874090986602</v>
      </c>
      <c r="G151" s="132">
        <v>22871.4</v>
      </c>
      <c r="H151" s="132">
        <f>G151/B151*100</f>
        <v>56.514874090986602</v>
      </c>
      <c r="I151" s="132">
        <f>B151-G151</f>
        <v>17598.299999999996</v>
      </c>
      <c r="J151" s="369"/>
    </row>
    <row r="152" spans="1:13" s="8" customFormat="1" x14ac:dyDescent="0.25">
      <c r="A152" s="72" t="s">
        <v>3</v>
      </c>
      <c r="B152" s="132">
        <v>0</v>
      </c>
      <c r="C152" s="146">
        <v>0</v>
      </c>
      <c r="D152" s="132">
        <v>0</v>
      </c>
      <c r="E152" s="132">
        <v>0</v>
      </c>
      <c r="F152" s="132">
        <v>0</v>
      </c>
      <c r="G152" s="132">
        <v>0</v>
      </c>
      <c r="H152" s="132">
        <v>0</v>
      </c>
      <c r="I152" s="132">
        <f>B152-G152</f>
        <v>0</v>
      </c>
      <c r="J152" s="370"/>
    </row>
    <row r="153" spans="1:13" x14ac:dyDescent="0.25">
      <c r="A153" s="267" t="s">
        <v>68</v>
      </c>
      <c r="B153" s="268"/>
      <c r="C153" s="268"/>
      <c r="D153" s="268"/>
      <c r="E153" s="268"/>
      <c r="F153" s="268"/>
      <c r="G153" s="268"/>
      <c r="H153" s="268"/>
      <c r="I153" s="268"/>
      <c r="J153" s="269"/>
      <c r="K153" s="2" t="s">
        <v>31</v>
      </c>
    </row>
    <row r="154" spans="1:13" x14ac:dyDescent="0.25">
      <c r="A154" s="267" t="s">
        <v>15</v>
      </c>
      <c r="B154" s="268"/>
      <c r="C154" s="268"/>
      <c r="D154" s="268"/>
      <c r="E154" s="268"/>
      <c r="F154" s="268"/>
      <c r="G154" s="268"/>
      <c r="H154" s="268"/>
      <c r="I154" s="268"/>
      <c r="J154" s="269"/>
    </row>
    <row r="155" spans="1:13" x14ac:dyDescent="0.25">
      <c r="A155" s="267" t="s">
        <v>29</v>
      </c>
      <c r="B155" s="268"/>
      <c r="C155" s="268"/>
      <c r="D155" s="268"/>
      <c r="E155" s="268"/>
      <c r="F155" s="268"/>
      <c r="G155" s="268"/>
      <c r="H155" s="268"/>
      <c r="I155" s="268"/>
      <c r="J155" s="269"/>
    </row>
    <row r="156" spans="1:13" x14ac:dyDescent="0.25">
      <c r="A156" s="305" t="s">
        <v>283</v>
      </c>
      <c r="B156" s="306"/>
      <c r="C156" s="306"/>
      <c r="D156" s="306"/>
      <c r="E156" s="306"/>
      <c r="F156" s="306"/>
      <c r="G156" s="306"/>
      <c r="H156" s="306"/>
      <c r="I156" s="306"/>
      <c r="J156" s="307"/>
    </row>
    <row r="157" spans="1:13" ht="408" customHeight="1" x14ac:dyDescent="0.25">
      <c r="A157" s="153" t="s">
        <v>114</v>
      </c>
      <c r="B157" s="133">
        <f>SUM(B158:B161)</f>
        <v>608790.9</v>
      </c>
      <c r="C157" s="133">
        <f>SUM(C158:C161)</f>
        <v>495882.63592999999</v>
      </c>
      <c r="D157" s="133">
        <f>C157/B157*100</f>
        <v>81.453687289018276</v>
      </c>
      <c r="E157" s="133">
        <f>SUM(E158:E161)</f>
        <v>495882.63592999999</v>
      </c>
      <c r="F157" s="133">
        <f>E157/B157*100</f>
        <v>81.453687289018276</v>
      </c>
      <c r="G157" s="133">
        <f>SUM(G158:G161)</f>
        <v>495882.63592999999</v>
      </c>
      <c r="H157" s="133">
        <f>G157/B157*100</f>
        <v>81.453687289018276</v>
      </c>
      <c r="I157" s="133">
        <f t="shared" ref="I157:I166" si="7">B157-G157</f>
        <v>112908.26407000003</v>
      </c>
      <c r="J157" s="368" t="s">
        <v>224</v>
      </c>
      <c r="K157" s="10" t="s">
        <v>22</v>
      </c>
      <c r="L157" s="10" t="s">
        <v>18</v>
      </c>
      <c r="M157" s="10" t="s">
        <v>20</v>
      </c>
    </row>
    <row r="158" spans="1:13" ht="19.5" x14ac:dyDescent="0.25">
      <c r="A158" s="73" t="s">
        <v>0</v>
      </c>
      <c r="B158" s="133">
        <v>394381</v>
      </c>
      <c r="C158" s="133">
        <v>394381</v>
      </c>
      <c r="D158" s="133">
        <f>C158/B158*100</f>
        <v>100</v>
      </c>
      <c r="E158" s="133">
        <v>394381</v>
      </c>
      <c r="F158" s="133">
        <f>E158/B158*100</f>
        <v>100</v>
      </c>
      <c r="G158" s="133">
        <v>394381</v>
      </c>
      <c r="H158" s="133">
        <f>G158/B158*100</f>
        <v>100</v>
      </c>
      <c r="I158" s="133">
        <f t="shared" si="7"/>
        <v>0</v>
      </c>
      <c r="J158" s="369"/>
      <c r="M158" s="12"/>
    </row>
    <row r="159" spans="1:13" ht="19.5" x14ac:dyDescent="0.25">
      <c r="A159" s="74" t="s">
        <v>1</v>
      </c>
      <c r="B159" s="133">
        <v>204258</v>
      </c>
      <c r="C159" s="133">
        <v>100310.36695</v>
      </c>
      <c r="D159" s="133">
        <f>C159/B159*100</f>
        <v>49.109639255255608</v>
      </c>
      <c r="E159" s="133">
        <v>100310.36695</v>
      </c>
      <c r="F159" s="133">
        <f>E159/B159*100</f>
        <v>49.109639255255608</v>
      </c>
      <c r="G159" s="133">
        <v>100310.36695</v>
      </c>
      <c r="H159" s="133">
        <f>G159/B159*100</f>
        <v>49.109639255255608</v>
      </c>
      <c r="I159" s="133">
        <f t="shared" si="7"/>
        <v>103947.63305</v>
      </c>
      <c r="J159" s="369"/>
      <c r="M159" s="12"/>
    </row>
    <row r="160" spans="1:13" x14ac:dyDescent="0.25">
      <c r="A160" s="75" t="s">
        <v>2</v>
      </c>
      <c r="B160" s="132">
        <v>10151.9</v>
      </c>
      <c r="C160" s="132">
        <v>1191.2689800000001</v>
      </c>
      <c r="D160" s="132">
        <f>C160/B160*100</f>
        <v>11.734443601690325</v>
      </c>
      <c r="E160" s="132">
        <v>1191.2689800000001</v>
      </c>
      <c r="F160" s="132">
        <f>E160/B160*100</f>
        <v>11.734443601690325</v>
      </c>
      <c r="G160" s="132">
        <v>1191.2689800000001</v>
      </c>
      <c r="H160" s="132">
        <f>G160/B160*100</f>
        <v>11.734443601690325</v>
      </c>
      <c r="I160" s="132">
        <f t="shared" si="7"/>
        <v>8960.6310199999989</v>
      </c>
      <c r="J160" s="369"/>
      <c r="M160" s="13"/>
    </row>
    <row r="161" spans="1:13" x14ac:dyDescent="0.25">
      <c r="A161" s="69" t="s">
        <v>3</v>
      </c>
      <c r="B161" s="132">
        <v>0</v>
      </c>
      <c r="C161" s="132">
        <v>0</v>
      </c>
      <c r="D161" s="132">
        <v>0</v>
      </c>
      <c r="E161" s="132">
        <v>0</v>
      </c>
      <c r="F161" s="132">
        <v>0</v>
      </c>
      <c r="G161" s="132">
        <v>0</v>
      </c>
      <c r="H161" s="132">
        <v>0</v>
      </c>
      <c r="I161" s="132">
        <f t="shared" si="7"/>
        <v>0</v>
      </c>
      <c r="J161" s="370"/>
      <c r="M161" s="13"/>
    </row>
    <row r="162" spans="1:13" ht="83.25" customHeight="1" x14ac:dyDescent="0.25">
      <c r="A162" s="153" t="s">
        <v>182</v>
      </c>
      <c r="B162" s="133">
        <f>SUM(B163:B166)</f>
        <v>160613.35699999999</v>
      </c>
      <c r="C162" s="133">
        <f>SUM(C163:C166)</f>
        <v>0</v>
      </c>
      <c r="D162" s="133">
        <f>C162/B162*100</f>
        <v>0</v>
      </c>
      <c r="E162" s="133">
        <f>SUM(E163:E166)</f>
        <v>0</v>
      </c>
      <c r="F162" s="133">
        <f>E162/B162*100</f>
        <v>0</v>
      </c>
      <c r="G162" s="133">
        <f>SUM(G163:G166)</f>
        <v>0</v>
      </c>
      <c r="H162" s="133">
        <f>G162/B162*100</f>
        <v>0</v>
      </c>
      <c r="I162" s="133">
        <f t="shared" si="7"/>
        <v>160613.35699999999</v>
      </c>
      <c r="J162" s="368"/>
      <c r="K162" s="10" t="s">
        <v>22</v>
      </c>
      <c r="L162" s="10" t="s">
        <v>18</v>
      </c>
      <c r="M162" s="10" t="s">
        <v>20</v>
      </c>
    </row>
    <row r="163" spans="1:13" ht="19.5" x14ac:dyDescent="0.25">
      <c r="A163" s="73" t="s">
        <v>0</v>
      </c>
      <c r="B163" s="133">
        <v>157757.95699999999</v>
      </c>
      <c r="C163" s="133">
        <v>0</v>
      </c>
      <c r="D163" s="133">
        <f>C163/B163*100</f>
        <v>0</v>
      </c>
      <c r="E163" s="133">
        <v>0</v>
      </c>
      <c r="F163" s="133">
        <f>E163/B163*100</f>
        <v>0</v>
      </c>
      <c r="G163" s="133">
        <v>0</v>
      </c>
      <c r="H163" s="133">
        <f>G163/B163*100</f>
        <v>0</v>
      </c>
      <c r="I163" s="133">
        <f t="shared" si="7"/>
        <v>157757.95699999999</v>
      </c>
      <c r="J163" s="369"/>
      <c r="M163" s="12"/>
    </row>
    <row r="164" spans="1:13" ht="19.5" x14ac:dyDescent="0.25">
      <c r="A164" s="74" t="s">
        <v>1</v>
      </c>
      <c r="B164" s="133">
        <v>0</v>
      </c>
      <c r="C164" s="133">
        <v>0</v>
      </c>
      <c r="D164" s="133">
        <v>0</v>
      </c>
      <c r="E164" s="133">
        <v>0</v>
      </c>
      <c r="F164" s="133">
        <v>0</v>
      </c>
      <c r="G164" s="133">
        <v>0</v>
      </c>
      <c r="H164" s="133">
        <v>0</v>
      </c>
      <c r="I164" s="133">
        <f t="shared" si="7"/>
        <v>0</v>
      </c>
      <c r="J164" s="369"/>
      <c r="M164" s="12"/>
    </row>
    <row r="165" spans="1:13" x14ac:dyDescent="0.25">
      <c r="A165" s="75" t="s">
        <v>2</v>
      </c>
      <c r="B165" s="132">
        <v>2855.4</v>
      </c>
      <c r="C165" s="132">
        <v>0</v>
      </c>
      <c r="D165" s="132">
        <f>C165/B165*100</f>
        <v>0</v>
      </c>
      <c r="E165" s="132">
        <v>0</v>
      </c>
      <c r="F165" s="132">
        <f>E165/B165*100</f>
        <v>0</v>
      </c>
      <c r="G165" s="132">
        <v>0</v>
      </c>
      <c r="H165" s="132">
        <f>G165/B165*100</f>
        <v>0</v>
      </c>
      <c r="I165" s="132">
        <f t="shared" si="7"/>
        <v>2855.4</v>
      </c>
      <c r="J165" s="369"/>
      <c r="M165" s="13"/>
    </row>
    <row r="166" spans="1:13" x14ac:dyDescent="0.25">
      <c r="A166" s="69" t="s">
        <v>3</v>
      </c>
      <c r="B166" s="132">
        <v>0</v>
      </c>
      <c r="C166" s="132">
        <v>0</v>
      </c>
      <c r="D166" s="132">
        <v>0</v>
      </c>
      <c r="E166" s="132">
        <v>0</v>
      </c>
      <c r="F166" s="132">
        <v>0</v>
      </c>
      <c r="G166" s="132">
        <v>0</v>
      </c>
      <c r="H166" s="132">
        <v>0</v>
      </c>
      <c r="I166" s="132">
        <f t="shared" si="7"/>
        <v>0</v>
      </c>
      <c r="J166" s="370"/>
      <c r="M166" s="13"/>
    </row>
    <row r="167" spans="1:13" s="43" customFormat="1" x14ac:dyDescent="0.25">
      <c r="A167" s="267" t="s">
        <v>284</v>
      </c>
      <c r="B167" s="268"/>
      <c r="C167" s="268"/>
      <c r="D167" s="268"/>
      <c r="E167" s="268"/>
      <c r="F167" s="268"/>
      <c r="G167" s="268"/>
      <c r="H167" s="268"/>
      <c r="I167" s="268"/>
      <c r="J167" s="269"/>
      <c r="K167" s="43" t="s">
        <v>31</v>
      </c>
      <c r="M167" s="44"/>
    </row>
    <row r="168" spans="1:13" s="45" customFormat="1" x14ac:dyDescent="0.25">
      <c r="A168" s="270" t="s">
        <v>118</v>
      </c>
      <c r="B168" s="270"/>
      <c r="C168" s="270"/>
      <c r="D168" s="270"/>
      <c r="E168" s="270"/>
      <c r="F168" s="270"/>
      <c r="G168" s="270"/>
      <c r="H168" s="270"/>
      <c r="I168" s="270"/>
      <c r="J168" s="271"/>
      <c r="M168" s="46"/>
    </row>
    <row r="169" spans="1:13" s="45" customFormat="1" x14ac:dyDescent="0.25">
      <c r="A169" s="327" t="s">
        <v>26</v>
      </c>
      <c r="B169" s="270"/>
      <c r="C169" s="270"/>
      <c r="D169" s="270"/>
      <c r="E169" s="270"/>
      <c r="F169" s="270"/>
      <c r="G169" s="270"/>
      <c r="H169" s="270"/>
      <c r="I169" s="270"/>
      <c r="J169" s="271"/>
      <c r="K169" s="47"/>
      <c r="M169" s="46"/>
    </row>
    <row r="170" spans="1:13" s="147" customFormat="1" x14ac:dyDescent="0.25">
      <c r="A170" s="317" t="s">
        <v>183</v>
      </c>
      <c r="B170" s="318"/>
      <c r="C170" s="318"/>
      <c r="D170" s="318"/>
      <c r="E170" s="318"/>
      <c r="F170" s="318"/>
      <c r="G170" s="318"/>
      <c r="H170" s="318"/>
      <c r="I170" s="318"/>
      <c r="J170" s="319"/>
    </row>
    <row r="171" spans="1:13" x14ac:dyDescent="0.25">
      <c r="A171" s="244" t="s">
        <v>126</v>
      </c>
      <c r="B171" s="245"/>
      <c r="C171" s="245"/>
      <c r="D171" s="245"/>
      <c r="E171" s="245"/>
      <c r="F171" s="245"/>
      <c r="G171" s="245"/>
      <c r="H171" s="245"/>
      <c r="I171" s="245"/>
      <c r="J171" s="246"/>
    </row>
    <row r="172" spans="1:13" ht="409.5" customHeight="1" x14ac:dyDescent="0.25">
      <c r="A172" s="153" t="s">
        <v>69</v>
      </c>
      <c r="B172" s="133">
        <f>SUM(B173:B176)</f>
        <v>5000</v>
      </c>
      <c r="C172" s="133">
        <f>SUM(C173:C176)</f>
        <v>5000</v>
      </c>
      <c r="D172" s="133">
        <f>C172/B172*100</f>
        <v>100</v>
      </c>
      <c r="E172" s="133">
        <f>SUM(E173:E176)</f>
        <v>5000</v>
      </c>
      <c r="F172" s="133">
        <f>E172/B172*100</f>
        <v>100</v>
      </c>
      <c r="G172" s="133">
        <f>SUM(G173:G176)</f>
        <v>5000</v>
      </c>
      <c r="H172" s="133">
        <f>G172/B172*100</f>
        <v>100</v>
      </c>
      <c r="I172" s="133">
        <f>B172-G172</f>
        <v>0</v>
      </c>
      <c r="J172" s="368" t="s">
        <v>286</v>
      </c>
      <c r="K172" s="372" t="s">
        <v>37</v>
      </c>
      <c r="L172" s="383" t="s">
        <v>19</v>
      </c>
      <c r="M172" s="383" t="s">
        <v>16</v>
      </c>
    </row>
    <row r="173" spans="1:13" ht="19.5" x14ac:dyDescent="0.25">
      <c r="A173" s="73" t="s">
        <v>0</v>
      </c>
      <c r="B173" s="133">
        <v>0</v>
      </c>
      <c r="C173" s="133">
        <v>0</v>
      </c>
      <c r="D173" s="133">
        <v>0</v>
      </c>
      <c r="E173" s="133">
        <v>0</v>
      </c>
      <c r="F173" s="133">
        <v>0</v>
      </c>
      <c r="G173" s="133">
        <v>0</v>
      </c>
      <c r="H173" s="133">
        <v>0</v>
      </c>
      <c r="I173" s="133">
        <f>B173-G173</f>
        <v>0</v>
      </c>
      <c r="J173" s="369"/>
      <c r="K173" s="372"/>
      <c r="L173" s="383"/>
      <c r="M173" s="383"/>
    </row>
    <row r="174" spans="1:13" ht="19.5" x14ac:dyDescent="0.25">
      <c r="A174" s="76" t="s">
        <v>1</v>
      </c>
      <c r="B174" s="133">
        <v>5000</v>
      </c>
      <c r="C174" s="133">
        <v>5000</v>
      </c>
      <c r="D174" s="133">
        <f>C174/B174*100</f>
        <v>100</v>
      </c>
      <c r="E174" s="133">
        <v>5000</v>
      </c>
      <c r="F174" s="133">
        <f>E174/B174*100</f>
        <v>100</v>
      </c>
      <c r="G174" s="133">
        <v>5000</v>
      </c>
      <c r="H174" s="133">
        <f>G174/B174*100</f>
        <v>100</v>
      </c>
      <c r="I174" s="133">
        <f>B174-G174</f>
        <v>0</v>
      </c>
      <c r="J174" s="369"/>
      <c r="K174" s="372"/>
      <c r="L174" s="383"/>
      <c r="M174" s="383"/>
    </row>
    <row r="175" spans="1:13" x14ac:dyDescent="0.25">
      <c r="A175" s="77" t="s">
        <v>2</v>
      </c>
      <c r="B175" s="148">
        <v>0</v>
      </c>
      <c r="C175" s="148">
        <v>0</v>
      </c>
      <c r="D175" s="132">
        <v>0</v>
      </c>
      <c r="E175" s="148">
        <v>0</v>
      </c>
      <c r="F175" s="132">
        <v>0</v>
      </c>
      <c r="G175" s="148">
        <v>0</v>
      </c>
      <c r="H175" s="132">
        <v>0</v>
      </c>
      <c r="I175" s="148">
        <f>B175-G175</f>
        <v>0</v>
      </c>
      <c r="J175" s="369"/>
      <c r="K175" s="372"/>
      <c r="L175" s="383"/>
      <c r="M175" s="383"/>
    </row>
    <row r="176" spans="1:13" x14ac:dyDescent="0.25">
      <c r="A176" s="60" t="s">
        <v>3</v>
      </c>
      <c r="B176" s="132">
        <v>0</v>
      </c>
      <c r="C176" s="132">
        <v>0</v>
      </c>
      <c r="D176" s="132">
        <v>0</v>
      </c>
      <c r="E176" s="132">
        <v>0</v>
      </c>
      <c r="F176" s="132">
        <v>0</v>
      </c>
      <c r="G176" s="132">
        <v>0</v>
      </c>
      <c r="H176" s="132">
        <v>0</v>
      </c>
      <c r="I176" s="132">
        <f>B176-G176</f>
        <v>0</v>
      </c>
      <c r="J176" s="370"/>
      <c r="K176" s="33"/>
      <c r="L176" s="95"/>
      <c r="M176" s="95"/>
    </row>
    <row r="177" spans="1:11" s="19" customFormat="1" x14ac:dyDescent="0.25">
      <c r="A177" s="320" t="s">
        <v>242</v>
      </c>
      <c r="B177" s="321"/>
      <c r="C177" s="321"/>
      <c r="D177" s="321"/>
      <c r="E177" s="321"/>
      <c r="F177" s="321"/>
      <c r="G177" s="321"/>
      <c r="H177" s="321"/>
      <c r="I177" s="321"/>
      <c r="J177" s="321"/>
    </row>
    <row r="178" spans="1:11" x14ac:dyDescent="0.25">
      <c r="A178" s="322" t="s">
        <v>113</v>
      </c>
      <c r="B178" s="323"/>
      <c r="C178" s="323"/>
      <c r="D178" s="323"/>
      <c r="E178" s="323"/>
      <c r="F178" s="323"/>
      <c r="G178" s="323"/>
      <c r="H178" s="323"/>
      <c r="I178" s="323"/>
      <c r="J178" s="323"/>
    </row>
    <row r="179" spans="1:11" s="94" customFormat="1" x14ac:dyDescent="0.25">
      <c r="A179" s="272" t="s">
        <v>165</v>
      </c>
      <c r="B179" s="272"/>
      <c r="C179" s="272"/>
      <c r="D179" s="272"/>
      <c r="E179" s="272"/>
      <c r="F179" s="272"/>
      <c r="G179" s="272"/>
      <c r="H179" s="272"/>
      <c r="I179" s="272"/>
      <c r="J179" s="272"/>
    </row>
    <row r="180" spans="1:11" s="94" customFormat="1" x14ac:dyDescent="0.25">
      <c r="A180" s="273" t="s">
        <v>125</v>
      </c>
      <c r="B180" s="273"/>
      <c r="C180" s="273"/>
      <c r="D180" s="273"/>
      <c r="E180" s="273"/>
      <c r="F180" s="273"/>
      <c r="G180" s="273"/>
      <c r="H180" s="273"/>
      <c r="I180" s="273"/>
      <c r="J180" s="273"/>
    </row>
    <row r="181" spans="1:11" s="94" customFormat="1" x14ac:dyDescent="0.25">
      <c r="A181" s="274" t="s">
        <v>243</v>
      </c>
      <c r="B181" s="274"/>
      <c r="C181" s="274"/>
      <c r="D181" s="274"/>
      <c r="E181" s="274"/>
      <c r="F181" s="274"/>
      <c r="G181" s="274"/>
      <c r="H181" s="274"/>
      <c r="I181" s="274"/>
      <c r="J181" s="274"/>
    </row>
    <row r="182" spans="1:11" s="48" customFormat="1" ht="206.25" x14ac:dyDescent="0.25">
      <c r="A182" s="153" t="s">
        <v>70</v>
      </c>
      <c r="B182" s="149">
        <f>SUM(B183:B186)</f>
        <v>285968.39999999997</v>
      </c>
      <c r="C182" s="149">
        <f>SUM(C183:C186)</f>
        <v>164599.6</v>
      </c>
      <c r="D182" s="149">
        <f>C182/B182*100</f>
        <v>57.55866732128446</v>
      </c>
      <c r="E182" s="149">
        <f>SUM(E183:E186)</f>
        <v>162637.9</v>
      </c>
      <c r="F182" s="149">
        <f>E182/B182*100</f>
        <v>56.872682436241206</v>
      </c>
      <c r="G182" s="149">
        <f>SUM(G183:G186)</f>
        <v>121461.9</v>
      </c>
      <c r="H182" s="149">
        <f>G182/B182*100</f>
        <v>42.473888723369441</v>
      </c>
      <c r="I182" s="149">
        <f t="shared" ref="I182:I206" si="8">B182-G182</f>
        <v>164506.49999999997</v>
      </c>
      <c r="J182" s="376" t="s">
        <v>287</v>
      </c>
      <c r="K182" s="49" t="s">
        <v>244</v>
      </c>
    </row>
    <row r="183" spans="1:11" s="48" customFormat="1" ht="19.5" x14ac:dyDescent="0.25">
      <c r="A183" s="78" t="s">
        <v>0</v>
      </c>
      <c r="B183" s="149">
        <v>0</v>
      </c>
      <c r="C183" s="149">
        <v>0</v>
      </c>
      <c r="D183" s="149">
        <v>0</v>
      </c>
      <c r="E183" s="149">
        <v>0</v>
      </c>
      <c r="F183" s="149">
        <v>0</v>
      </c>
      <c r="G183" s="149">
        <v>0</v>
      </c>
      <c r="H183" s="149">
        <v>0</v>
      </c>
      <c r="I183" s="149">
        <f t="shared" si="8"/>
        <v>0</v>
      </c>
      <c r="J183" s="377"/>
      <c r="K183" s="49"/>
    </row>
    <row r="184" spans="1:11" s="48" customFormat="1" ht="19.5" x14ac:dyDescent="0.25">
      <c r="A184" s="78" t="s">
        <v>1</v>
      </c>
      <c r="B184" s="149">
        <v>273091.3</v>
      </c>
      <c r="C184" s="149">
        <v>154723.6</v>
      </c>
      <c r="D184" s="149">
        <f>C184/B184*100</f>
        <v>56.656363641024086</v>
      </c>
      <c r="E184" s="149">
        <v>153879.6</v>
      </c>
      <c r="F184" s="149">
        <f>E184/B184*100</f>
        <v>56.347309489537025</v>
      </c>
      <c r="G184" s="149">
        <v>114174.2</v>
      </c>
      <c r="H184" s="149">
        <f>G184/B184*100</f>
        <v>41.808069316012627</v>
      </c>
      <c r="I184" s="149">
        <f t="shared" si="8"/>
        <v>158917.09999999998</v>
      </c>
      <c r="J184" s="377" t="s">
        <v>10</v>
      </c>
      <c r="K184" s="49"/>
    </row>
    <row r="185" spans="1:11" s="48" customFormat="1" x14ac:dyDescent="0.25">
      <c r="A185" s="79" t="s">
        <v>2</v>
      </c>
      <c r="B185" s="150">
        <v>12877.1</v>
      </c>
      <c r="C185" s="150">
        <v>9876</v>
      </c>
      <c r="D185" s="150">
        <f>C185/B185*100</f>
        <v>76.694286757111456</v>
      </c>
      <c r="E185" s="150">
        <v>8758.2999999999993</v>
      </c>
      <c r="F185" s="150">
        <f>E185/B185*100</f>
        <v>68.014537434670842</v>
      </c>
      <c r="G185" s="150">
        <v>7287.7</v>
      </c>
      <c r="H185" s="150">
        <f>G185/B185*100</f>
        <v>56.594264236512885</v>
      </c>
      <c r="I185" s="150">
        <f t="shared" si="8"/>
        <v>5589.4000000000005</v>
      </c>
      <c r="J185" s="377"/>
      <c r="K185" s="49"/>
    </row>
    <row r="186" spans="1:11" s="48" customFormat="1" x14ac:dyDescent="0.25">
      <c r="A186" s="79" t="s">
        <v>3</v>
      </c>
      <c r="B186" s="150">
        <v>0</v>
      </c>
      <c r="C186" s="150">
        <v>0</v>
      </c>
      <c r="D186" s="150">
        <v>0</v>
      </c>
      <c r="E186" s="150">
        <v>0</v>
      </c>
      <c r="F186" s="150">
        <v>0</v>
      </c>
      <c r="G186" s="150">
        <v>0</v>
      </c>
      <c r="H186" s="150">
        <v>0</v>
      </c>
      <c r="I186" s="150">
        <f t="shared" si="8"/>
        <v>0</v>
      </c>
      <c r="J186" s="378"/>
      <c r="K186" s="49"/>
    </row>
    <row r="187" spans="1:11" s="48" customFormat="1" ht="207" customHeight="1" x14ac:dyDescent="0.25">
      <c r="A187" s="153" t="s">
        <v>71</v>
      </c>
      <c r="B187" s="149">
        <f>SUM(B188:B191)</f>
        <v>132068.5</v>
      </c>
      <c r="C187" s="149">
        <f>SUM(C188:C191)</f>
        <v>846.9</v>
      </c>
      <c r="D187" s="149">
        <f>C187/B187*100</f>
        <v>0.64125813498298223</v>
      </c>
      <c r="E187" s="149">
        <f>SUM(E188:E191)</f>
        <v>846.9</v>
      </c>
      <c r="F187" s="149">
        <f>E187/B187*100</f>
        <v>0.64125813498298223</v>
      </c>
      <c r="G187" s="149">
        <f>SUM(G188:G191)</f>
        <v>49.7</v>
      </c>
      <c r="H187" s="149">
        <f>G187/B187*100</f>
        <v>3.7631986431283765E-2</v>
      </c>
      <c r="I187" s="149">
        <f t="shared" si="8"/>
        <v>132018.79999999999</v>
      </c>
      <c r="J187" s="376" t="s">
        <v>288</v>
      </c>
      <c r="K187" s="49" t="s">
        <v>245</v>
      </c>
    </row>
    <row r="188" spans="1:11" s="48" customFormat="1" ht="19.5" x14ac:dyDescent="0.25">
      <c r="A188" s="78" t="s">
        <v>0</v>
      </c>
      <c r="B188" s="149">
        <v>0</v>
      </c>
      <c r="C188" s="149">
        <v>0</v>
      </c>
      <c r="D188" s="149">
        <v>0</v>
      </c>
      <c r="E188" s="149">
        <v>0</v>
      </c>
      <c r="F188" s="149">
        <v>0</v>
      </c>
      <c r="G188" s="149">
        <v>0</v>
      </c>
      <c r="H188" s="149">
        <v>0</v>
      </c>
      <c r="I188" s="149">
        <f t="shared" si="8"/>
        <v>0</v>
      </c>
      <c r="J188" s="369" t="s">
        <v>10</v>
      </c>
    </row>
    <row r="189" spans="1:11" s="48" customFormat="1" ht="19.5" x14ac:dyDescent="0.25">
      <c r="A189" s="78" t="s">
        <v>1</v>
      </c>
      <c r="B189" s="149">
        <v>124144.4</v>
      </c>
      <c r="C189" s="149">
        <v>796.1</v>
      </c>
      <c r="D189" s="149">
        <f>C189/B189*100</f>
        <v>0.64126936051887962</v>
      </c>
      <c r="E189" s="149">
        <v>796.1</v>
      </c>
      <c r="F189" s="149">
        <f>E189/B189*100</f>
        <v>0.64126936051887962</v>
      </c>
      <c r="G189" s="149">
        <v>46.7</v>
      </c>
      <c r="H189" s="149">
        <f>G189/B189*100</f>
        <v>3.7617484155547894E-2</v>
      </c>
      <c r="I189" s="149">
        <f t="shared" si="8"/>
        <v>124097.7</v>
      </c>
      <c r="J189" s="369"/>
    </row>
    <row r="190" spans="1:11" s="48" customFormat="1" x14ac:dyDescent="0.25">
      <c r="A190" s="79" t="s">
        <v>2</v>
      </c>
      <c r="B190" s="150">
        <v>7924.1</v>
      </c>
      <c r="C190" s="150">
        <v>50.8</v>
      </c>
      <c r="D190" s="150">
        <f>C190/B190*100</f>
        <v>0.64108226801781898</v>
      </c>
      <c r="E190" s="150">
        <v>50.8</v>
      </c>
      <c r="F190" s="150">
        <f>E190/B190*100</f>
        <v>0.64108226801781898</v>
      </c>
      <c r="G190" s="150">
        <v>3</v>
      </c>
      <c r="H190" s="150">
        <f>G190/B190*100</f>
        <v>3.7859189056170417E-2</v>
      </c>
      <c r="I190" s="150">
        <f t="shared" si="8"/>
        <v>7921.1</v>
      </c>
      <c r="J190" s="369"/>
    </row>
    <row r="191" spans="1:11" s="48" customFormat="1" x14ac:dyDescent="0.25">
      <c r="A191" s="79" t="s">
        <v>3</v>
      </c>
      <c r="B191" s="150">
        <v>0</v>
      </c>
      <c r="C191" s="150">
        <v>0</v>
      </c>
      <c r="D191" s="150">
        <v>0</v>
      </c>
      <c r="E191" s="150">
        <v>0</v>
      </c>
      <c r="F191" s="150">
        <v>0</v>
      </c>
      <c r="G191" s="150">
        <v>0</v>
      </c>
      <c r="H191" s="150">
        <v>0</v>
      </c>
      <c r="I191" s="150">
        <f t="shared" si="8"/>
        <v>0</v>
      </c>
      <c r="J191" s="370"/>
    </row>
    <row r="192" spans="1:11" s="50" customFormat="1" ht="56.25" x14ac:dyDescent="0.25">
      <c r="A192" s="158" t="s">
        <v>72</v>
      </c>
      <c r="B192" s="149">
        <f>SUM(B193:B196)</f>
        <v>9857.7999999999993</v>
      </c>
      <c r="C192" s="149">
        <f>SUM(C193:C196)</f>
        <v>2201.4</v>
      </c>
      <c r="D192" s="149">
        <f>C192/B192*100</f>
        <v>22.33155470794701</v>
      </c>
      <c r="E192" s="149">
        <f>SUM(E193:E196)</f>
        <v>2049.8000000000002</v>
      </c>
      <c r="F192" s="149">
        <f>E192/B192*100</f>
        <v>20.793686218020252</v>
      </c>
      <c r="G192" s="149">
        <f>SUM(G193:G196)</f>
        <v>2049.8000000000002</v>
      </c>
      <c r="H192" s="149">
        <f>G192/B192*100</f>
        <v>20.793686218020252</v>
      </c>
      <c r="I192" s="149">
        <f t="shared" si="8"/>
        <v>7807.9999999999991</v>
      </c>
      <c r="J192" s="368" t="s">
        <v>156</v>
      </c>
      <c r="K192" s="50" t="s">
        <v>245</v>
      </c>
    </row>
    <row r="193" spans="1:11" s="50" customFormat="1" ht="19.5" x14ac:dyDescent="0.25">
      <c r="A193" s="78" t="s">
        <v>0</v>
      </c>
      <c r="B193" s="149">
        <v>0</v>
      </c>
      <c r="C193" s="149">
        <v>0</v>
      </c>
      <c r="D193" s="149">
        <v>0</v>
      </c>
      <c r="E193" s="149">
        <v>0</v>
      </c>
      <c r="F193" s="149">
        <v>0</v>
      </c>
      <c r="G193" s="149">
        <v>0</v>
      </c>
      <c r="H193" s="149">
        <v>0</v>
      </c>
      <c r="I193" s="149">
        <f t="shared" si="8"/>
        <v>0</v>
      </c>
      <c r="J193" s="369"/>
    </row>
    <row r="194" spans="1:11" s="8" customFormat="1" ht="19.5" x14ac:dyDescent="0.25">
      <c r="A194" s="78" t="s">
        <v>1</v>
      </c>
      <c r="B194" s="149">
        <v>7403.7</v>
      </c>
      <c r="C194" s="149">
        <v>1926.8</v>
      </c>
      <c r="D194" s="149">
        <f>C194/B194*100</f>
        <v>26.024825425125275</v>
      </c>
      <c r="E194" s="149">
        <v>1926.8</v>
      </c>
      <c r="F194" s="149">
        <f>E194/B194*100</f>
        <v>26.024825425125275</v>
      </c>
      <c r="G194" s="149">
        <v>1926.8</v>
      </c>
      <c r="H194" s="149">
        <f>G194/B194*100</f>
        <v>26.024825425125275</v>
      </c>
      <c r="I194" s="149">
        <f t="shared" si="8"/>
        <v>5476.9</v>
      </c>
      <c r="J194" s="369"/>
    </row>
    <row r="195" spans="1:11" s="8" customFormat="1" x14ac:dyDescent="0.25">
      <c r="A195" s="79" t="s">
        <v>2</v>
      </c>
      <c r="B195" s="150">
        <v>2454.1</v>
      </c>
      <c r="C195" s="150">
        <v>274.60000000000002</v>
      </c>
      <c r="D195" s="150">
        <f>C195/B195*100</f>
        <v>11.189438083207696</v>
      </c>
      <c r="E195" s="150">
        <v>123</v>
      </c>
      <c r="F195" s="150">
        <f>E195/B195*100</f>
        <v>5.0120207000529726</v>
      </c>
      <c r="G195" s="150">
        <v>123</v>
      </c>
      <c r="H195" s="150">
        <f>G195/B195*100</f>
        <v>5.0120207000529726</v>
      </c>
      <c r="I195" s="150">
        <f t="shared" si="8"/>
        <v>2331.1</v>
      </c>
      <c r="J195" s="369"/>
    </row>
    <row r="196" spans="1:11" s="8" customFormat="1" x14ac:dyDescent="0.25">
      <c r="A196" s="80" t="s">
        <v>3</v>
      </c>
      <c r="B196" s="150">
        <v>0</v>
      </c>
      <c r="C196" s="150">
        <v>0</v>
      </c>
      <c r="D196" s="150">
        <v>0</v>
      </c>
      <c r="E196" s="150">
        <v>0</v>
      </c>
      <c r="F196" s="150">
        <v>0</v>
      </c>
      <c r="G196" s="150">
        <v>0</v>
      </c>
      <c r="H196" s="150">
        <v>0</v>
      </c>
      <c r="I196" s="150">
        <f t="shared" si="8"/>
        <v>0</v>
      </c>
      <c r="J196" s="370"/>
    </row>
    <row r="197" spans="1:11" s="8" customFormat="1" ht="37.5" x14ac:dyDescent="0.25">
      <c r="A197" s="153" t="s">
        <v>73</v>
      </c>
      <c r="B197" s="149">
        <f>SUM(B198:B201)</f>
        <v>258559.6</v>
      </c>
      <c r="C197" s="149">
        <f>SUM(C198:C201)</f>
        <v>27792.399999999998</v>
      </c>
      <c r="D197" s="149">
        <f>C197/B197*100</f>
        <v>10.748933708127643</v>
      </c>
      <c r="E197" s="149">
        <f>SUM(E198:E201)</f>
        <v>27656.5</v>
      </c>
      <c r="F197" s="149">
        <f>E197/B197*100</f>
        <v>10.696373292656702</v>
      </c>
      <c r="G197" s="149">
        <f>SUM(G198:G201)</f>
        <v>27656.5</v>
      </c>
      <c r="H197" s="149">
        <f>G197/B197*100</f>
        <v>10.696373292656702</v>
      </c>
      <c r="I197" s="149">
        <f t="shared" si="8"/>
        <v>230903.1</v>
      </c>
      <c r="J197" s="368" t="s">
        <v>157</v>
      </c>
      <c r="K197" s="105" t="s">
        <v>124</v>
      </c>
    </row>
    <row r="198" spans="1:11" s="8" customFormat="1" ht="19.5" x14ac:dyDescent="0.25">
      <c r="A198" s="58" t="s">
        <v>0</v>
      </c>
      <c r="B198" s="149">
        <v>0</v>
      </c>
      <c r="C198" s="149">
        <v>0</v>
      </c>
      <c r="D198" s="149">
        <v>0</v>
      </c>
      <c r="E198" s="149">
        <v>0</v>
      </c>
      <c r="F198" s="149">
        <v>0</v>
      </c>
      <c r="G198" s="149">
        <v>0</v>
      </c>
      <c r="H198" s="149">
        <v>0</v>
      </c>
      <c r="I198" s="149">
        <f t="shared" si="8"/>
        <v>0</v>
      </c>
      <c r="J198" s="369"/>
    </row>
    <row r="199" spans="1:11" s="8" customFormat="1" ht="19.5" x14ac:dyDescent="0.25">
      <c r="A199" s="58" t="s">
        <v>1</v>
      </c>
      <c r="B199" s="149">
        <v>239866.1</v>
      </c>
      <c r="C199" s="149">
        <v>25997.1</v>
      </c>
      <c r="D199" s="149">
        <f>C199/B199*100</f>
        <v>10.838171796681564</v>
      </c>
      <c r="E199" s="149">
        <v>25997.1</v>
      </c>
      <c r="F199" s="149">
        <f>E199/B199*100</f>
        <v>10.838171796681564</v>
      </c>
      <c r="G199" s="149">
        <v>25997.1</v>
      </c>
      <c r="H199" s="149">
        <f>G199/B199*100</f>
        <v>10.838171796681564</v>
      </c>
      <c r="I199" s="149">
        <f t="shared" si="8"/>
        <v>213869</v>
      </c>
      <c r="J199" s="369"/>
    </row>
    <row r="200" spans="1:11" s="8" customFormat="1" x14ac:dyDescent="0.25">
      <c r="A200" s="60" t="s">
        <v>2</v>
      </c>
      <c r="B200" s="150">
        <v>18693.5</v>
      </c>
      <c r="C200" s="150">
        <v>1795.3</v>
      </c>
      <c r="D200" s="150">
        <f>C200/B200*100</f>
        <v>9.6038730039853437</v>
      </c>
      <c r="E200" s="150">
        <v>1659.4</v>
      </c>
      <c r="F200" s="150">
        <f>E200/B200*100</f>
        <v>8.8768823387808595</v>
      </c>
      <c r="G200" s="150">
        <v>1659.4</v>
      </c>
      <c r="H200" s="150">
        <f>G200/B200*100</f>
        <v>8.8768823387808595</v>
      </c>
      <c r="I200" s="150">
        <f t="shared" si="8"/>
        <v>17034.099999999999</v>
      </c>
      <c r="J200" s="369"/>
    </row>
    <row r="201" spans="1:11" s="8" customFormat="1" x14ac:dyDescent="0.25">
      <c r="A201" s="60" t="s">
        <v>3</v>
      </c>
      <c r="B201" s="150">
        <v>0</v>
      </c>
      <c r="C201" s="150">
        <v>0</v>
      </c>
      <c r="D201" s="150">
        <v>0</v>
      </c>
      <c r="E201" s="150">
        <v>0</v>
      </c>
      <c r="F201" s="150">
        <v>0</v>
      </c>
      <c r="G201" s="150">
        <v>0</v>
      </c>
      <c r="H201" s="150">
        <v>0</v>
      </c>
      <c r="I201" s="150">
        <f t="shared" si="8"/>
        <v>0</v>
      </c>
      <c r="J201" s="370"/>
    </row>
    <row r="202" spans="1:11" s="8" customFormat="1" ht="336.75" customHeight="1" x14ac:dyDescent="0.25">
      <c r="A202" s="153" t="s">
        <v>74</v>
      </c>
      <c r="B202" s="149">
        <f>SUM(B203:B206)</f>
        <v>159665.60000000001</v>
      </c>
      <c r="C202" s="149">
        <f>SUM(C203:C206)</f>
        <v>105800.5</v>
      </c>
      <c r="D202" s="149">
        <f>C202/B202*100</f>
        <v>66.2638038500466</v>
      </c>
      <c r="E202" s="149">
        <v>139297.29999999999</v>
      </c>
      <c r="F202" s="149">
        <f>E202/B202*100</f>
        <v>87.243150684931493</v>
      </c>
      <c r="G202" s="149">
        <f>SUM(G203:G206)</f>
        <v>105800.5</v>
      </c>
      <c r="H202" s="149">
        <f>G202/B202*100</f>
        <v>66.2638038500466</v>
      </c>
      <c r="I202" s="149">
        <f t="shared" si="8"/>
        <v>53865.100000000006</v>
      </c>
      <c r="J202" s="368" t="s">
        <v>158</v>
      </c>
    </row>
    <row r="203" spans="1:11" s="8" customFormat="1" ht="19.5" x14ac:dyDescent="0.25">
      <c r="A203" s="58" t="s">
        <v>0</v>
      </c>
      <c r="B203" s="149">
        <v>0</v>
      </c>
      <c r="C203" s="149">
        <v>0</v>
      </c>
      <c r="D203" s="149">
        <v>0</v>
      </c>
      <c r="E203" s="149">
        <v>0</v>
      </c>
      <c r="F203" s="149">
        <v>0</v>
      </c>
      <c r="G203" s="149">
        <v>0</v>
      </c>
      <c r="H203" s="149">
        <v>0</v>
      </c>
      <c r="I203" s="149">
        <f t="shared" si="8"/>
        <v>0</v>
      </c>
      <c r="J203" s="369"/>
    </row>
    <row r="204" spans="1:11" s="8" customFormat="1" ht="19.5" x14ac:dyDescent="0.25">
      <c r="A204" s="58" t="s">
        <v>1</v>
      </c>
      <c r="B204" s="149">
        <v>159665.60000000001</v>
      </c>
      <c r="C204" s="149">
        <v>105800.5</v>
      </c>
      <c r="D204" s="149">
        <f>C204/B204*100</f>
        <v>66.2638038500466</v>
      </c>
      <c r="E204" s="149">
        <v>105800.5</v>
      </c>
      <c r="F204" s="149">
        <f>E204/B204*100</f>
        <v>66.2638038500466</v>
      </c>
      <c r="G204" s="149">
        <v>105800.5</v>
      </c>
      <c r="H204" s="149">
        <f>G204/B204*100</f>
        <v>66.2638038500466</v>
      </c>
      <c r="I204" s="149">
        <f t="shared" si="8"/>
        <v>53865.100000000006</v>
      </c>
      <c r="J204" s="369"/>
    </row>
    <row r="205" spans="1:11" s="8" customFormat="1" x14ac:dyDescent="0.25">
      <c r="A205" s="60" t="s">
        <v>2</v>
      </c>
      <c r="B205" s="150">
        <v>0</v>
      </c>
      <c r="C205" s="150">
        <v>0</v>
      </c>
      <c r="D205" s="150">
        <v>0</v>
      </c>
      <c r="E205" s="150">
        <v>0</v>
      </c>
      <c r="F205" s="150">
        <v>0</v>
      </c>
      <c r="G205" s="150">
        <v>0</v>
      </c>
      <c r="H205" s="150">
        <v>0</v>
      </c>
      <c r="I205" s="150">
        <f t="shared" si="8"/>
        <v>0</v>
      </c>
      <c r="J205" s="369"/>
    </row>
    <row r="206" spans="1:11" s="8" customFormat="1" x14ac:dyDescent="0.25">
      <c r="A206" s="60" t="s">
        <v>3</v>
      </c>
      <c r="B206" s="150">
        <v>0</v>
      </c>
      <c r="C206" s="150">
        <v>0</v>
      </c>
      <c r="D206" s="150">
        <v>0</v>
      </c>
      <c r="E206" s="150">
        <v>0</v>
      </c>
      <c r="F206" s="150">
        <v>0</v>
      </c>
      <c r="G206" s="150">
        <v>0</v>
      </c>
      <c r="H206" s="150">
        <v>0</v>
      </c>
      <c r="I206" s="150">
        <f t="shared" si="8"/>
        <v>0</v>
      </c>
      <c r="J206" s="370"/>
    </row>
    <row r="207" spans="1:11" s="19" customFormat="1" x14ac:dyDescent="0.25">
      <c r="A207" s="320" t="s">
        <v>242</v>
      </c>
      <c r="B207" s="321"/>
      <c r="C207" s="321"/>
      <c r="D207" s="321"/>
      <c r="E207" s="321"/>
      <c r="F207" s="321"/>
      <c r="G207" s="321"/>
      <c r="H207" s="321"/>
      <c r="I207" s="321"/>
      <c r="J207" s="321"/>
    </row>
    <row r="208" spans="1:11" x14ac:dyDescent="0.25">
      <c r="A208" s="322" t="s">
        <v>173</v>
      </c>
      <c r="B208" s="323"/>
      <c r="C208" s="323"/>
      <c r="D208" s="323"/>
      <c r="E208" s="323"/>
      <c r="F208" s="323"/>
      <c r="G208" s="323"/>
      <c r="H208" s="323"/>
      <c r="I208" s="323"/>
      <c r="J208" s="323"/>
    </row>
    <row r="209" spans="1:11" s="94" customFormat="1" x14ac:dyDescent="0.25">
      <c r="A209" s="272" t="s">
        <v>165</v>
      </c>
      <c r="B209" s="272"/>
      <c r="C209" s="272"/>
      <c r="D209" s="272"/>
      <c r="E209" s="272"/>
      <c r="F209" s="272"/>
      <c r="G209" s="272"/>
      <c r="H209" s="272"/>
      <c r="I209" s="272"/>
      <c r="J209" s="272"/>
    </row>
    <row r="210" spans="1:11" s="94" customFormat="1" x14ac:dyDescent="0.25">
      <c r="A210" s="273" t="s">
        <v>125</v>
      </c>
      <c r="B210" s="273"/>
      <c r="C210" s="273"/>
      <c r="D210" s="273"/>
      <c r="E210" s="273"/>
      <c r="F210" s="273"/>
      <c r="G210" s="273"/>
      <c r="H210" s="273"/>
      <c r="I210" s="273"/>
      <c r="J210" s="273"/>
    </row>
    <row r="211" spans="1:11" s="94" customFormat="1" x14ac:dyDescent="0.25">
      <c r="A211" s="274" t="s">
        <v>172</v>
      </c>
      <c r="B211" s="274"/>
      <c r="C211" s="274"/>
      <c r="D211" s="274"/>
      <c r="E211" s="274"/>
      <c r="F211" s="274"/>
      <c r="G211" s="274"/>
      <c r="H211" s="274"/>
      <c r="I211" s="274"/>
      <c r="J211" s="274"/>
    </row>
    <row r="212" spans="1:11" s="48" customFormat="1" ht="56.25" x14ac:dyDescent="0.25">
      <c r="A212" s="153" t="s">
        <v>174</v>
      </c>
      <c r="B212" s="149">
        <f>SUM(B213:B216)</f>
        <v>208238.7</v>
      </c>
      <c r="C212" s="149">
        <f>SUM(C213:C216)</f>
        <v>140127.79999999999</v>
      </c>
      <c r="D212" s="149">
        <f>C212/B212*100</f>
        <v>67.291910677506138</v>
      </c>
      <c r="E212" s="149">
        <f>SUM(E213:E216)</f>
        <v>140127.79999999999</v>
      </c>
      <c r="F212" s="149">
        <f>E212/B212*100</f>
        <v>67.291910677506138</v>
      </c>
      <c r="G212" s="149">
        <f>SUM(G213:G216)</f>
        <v>36849.9</v>
      </c>
      <c r="H212" s="149">
        <f>G212/B212*100</f>
        <v>17.695990226600529</v>
      </c>
      <c r="I212" s="149">
        <f>B212-G212</f>
        <v>171388.80000000002</v>
      </c>
      <c r="J212" s="368"/>
      <c r="K212" s="49"/>
    </row>
    <row r="213" spans="1:11" s="48" customFormat="1" ht="19.5" x14ac:dyDescent="0.25">
      <c r="A213" s="78" t="s">
        <v>0</v>
      </c>
      <c r="B213" s="149">
        <v>0</v>
      </c>
      <c r="C213" s="149">
        <v>0</v>
      </c>
      <c r="D213" s="149">
        <v>0</v>
      </c>
      <c r="E213" s="149">
        <v>0</v>
      </c>
      <c r="F213" s="149">
        <v>0</v>
      </c>
      <c r="G213" s="149">
        <v>0</v>
      </c>
      <c r="H213" s="149">
        <v>0</v>
      </c>
      <c r="I213" s="149">
        <f>B213-G213</f>
        <v>0</v>
      </c>
      <c r="J213" s="369"/>
      <c r="K213" s="49"/>
    </row>
    <row r="214" spans="1:11" s="48" customFormat="1" ht="19.5" x14ac:dyDescent="0.25">
      <c r="A214" s="78" t="s">
        <v>1</v>
      </c>
      <c r="B214" s="149">
        <v>193000</v>
      </c>
      <c r="C214" s="149">
        <v>130153</v>
      </c>
      <c r="D214" s="149">
        <f>C214/B214*100</f>
        <v>67.436787564766846</v>
      </c>
      <c r="E214" s="149">
        <v>130153</v>
      </c>
      <c r="F214" s="149">
        <f>E214/B214*100</f>
        <v>67.436787564766846</v>
      </c>
      <c r="G214" s="149">
        <v>34638.9</v>
      </c>
      <c r="H214" s="149">
        <f>G214/B214*100</f>
        <v>17.947616580310882</v>
      </c>
      <c r="I214" s="149">
        <f>B214-G214</f>
        <v>158361.1</v>
      </c>
      <c r="J214" s="369"/>
      <c r="K214" s="49"/>
    </row>
    <row r="215" spans="1:11" s="48" customFormat="1" x14ac:dyDescent="0.25">
      <c r="A215" s="79" t="s">
        <v>2</v>
      </c>
      <c r="B215" s="150">
        <v>15238.7</v>
      </c>
      <c r="C215" s="150">
        <v>9974.7999999999993</v>
      </c>
      <c r="D215" s="150">
        <f>C215/B215*100</f>
        <v>65.457027174234014</v>
      </c>
      <c r="E215" s="150">
        <v>9974.7999999999993</v>
      </c>
      <c r="F215" s="150">
        <f>E215/B215*100</f>
        <v>65.457027174234014</v>
      </c>
      <c r="G215" s="150">
        <v>2211</v>
      </c>
      <c r="H215" s="150">
        <f>G215/B215*100</f>
        <v>14.509111669630611</v>
      </c>
      <c r="I215" s="150">
        <f>B215-G215</f>
        <v>13027.7</v>
      </c>
      <c r="J215" s="369"/>
      <c r="K215" s="49"/>
    </row>
    <row r="216" spans="1:11" s="48" customFormat="1" x14ac:dyDescent="0.25">
      <c r="A216" s="79" t="s">
        <v>3</v>
      </c>
      <c r="B216" s="150">
        <v>0</v>
      </c>
      <c r="C216" s="150">
        <v>0</v>
      </c>
      <c r="D216" s="150">
        <v>0</v>
      </c>
      <c r="E216" s="150">
        <v>0</v>
      </c>
      <c r="F216" s="150">
        <v>0</v>
      </c>
      <c r="G216" s="150">
        <v>0</v>
      </c>
      <c r="H216" s="150">
        <v>0</v>
      </c>
      <c r="I216" s="150">
        <f>B216-G216</f>
        <v>0</v>
      </c>
      <c r="J216" s="370"/>
      <c r="K216" s="49"/>
    </row>
    <row r="217" spans="1:11" x14ac:dyDescent="0.25">
      <c r="A217" s="324" t="s">
        <v>184</v>
      </c>
      <c r="B217" s="325"/>
      <c r="C217" s="325"/>
      <c r="D217" s="325"/>
      <c r="E217" s="325"/>
      <c r="F217" s="325"/>
      <c r="G217" s="325"/>
      <c r="H217" s="325"/>
      <c r="I217" s="325"/>
      <c r="J217" s="326"/>
    </row>
    <row r="218" spans="1:11" s="32" customFormat="1" x14ac:dyDescent="0.25">
      <c r="A218" s="287" t="s">
        <v>148</v>
      </c>
      <c r="B218" s="288"/>
      <c r="C218" s="288"/>
      <c r="D218" s="288"/>
      <c r="E218" s="288"/>
      <c r="F218" s="288"/>
      <c r="G218" s="288"/>
      <c r="H218" s="288"/>
      <c r="I218" s="288"/>
      <c r="J218" s="289"/>
    </row>
    <row r="219" spans="1:11" s="32" customFormat="1" x14ac:dyDescent="0.25">
      <c r="A219" s="314" t="s">
        <v>121</v>
      </c>
      <c r="B219" s="315"/>
      <c r="C219" s="315"/>
      <c r="D219" s="315"/>
      <c r="E219" s="315"/>
      <c r="F219" s="315"/>
      <c r="G219" s="315"/>
      <c r="H219" s="315"/>
      <c r="I219" s="315"/>
      <c r="J219" s="316"/>
    </row>
    <row r="220" spans="1:11" s="32" customFormat="1" x14ac:dyDescent="0.25">
      <c r="A220" s="305" t="s">
        <v>246</v>
      </c>
      <c r="B220" s="306"/>
      <c r="C220" s="306"/>
      <c r="D220" s="306"/>
      <c r="E220" s="306"/>
      <c r="F220" s="306"/>
      <c r="G220" s="306"/>
      <c r="H220" s="306"/>
      <c r="I220" s="306"/>
      <c r="J220" s="307"/>
    </row>
    <row r="221" spans="1:11" ht="243" customHeight="1" x14ac:dyDescent="0.25">
      <c r="A221" s="153" t="s">
        <v>75</v>
      </c>
      <c r="B221" s="149">
        <f>SUM(B222:B225)</f>
        <v>2.6</v>
      </c>
      <c r="C221" s="149">
        <f>SUM(C222:C225)</f>
        <v>2.6</v>
      </c>
      <c r="D221" s="149">
        <f>C221/B221*100</f>
        <v>100</v>
      </c>
      <c r="E221" s="149">
        <f>SUM(E222:E225)</f>
        <v>2.6</v>
      </c>
      <c r="F221" s="149">
        <f>E221/B221*100</f>
        <v>100</v>
      </c>
      <c r="G221" s="149">
        <f>SUM(G222:G225)</f>
        <v>2.6</v>
      </c>
      <c r="H221" s="149">
        <f>G221/B221*100</f>
        <v>100</v>
      </c>
      <c r="I221" s="149">
        <f>B221-G221</f>
        <v>0</v>
      </c>
      <c r="J221" s="376" t="s">
        <v>185</v>
      </c>
      <c r="K221" s="89" t="s">
        <v>122</v>
      </c>
    </row>
    <row r="222" spans="1:11" ht="19.5" x14ac:dyDescent="0.25">
      <c r="A222" s="58" t="s">
        <v>0</v>
      </c>
      <c r="B222" s="149">
        <v>0</v>
      </c>
      <c r="C222" s="149">
        <v>0</v>
      </c>
      <c r="D222" s="149">
        <v>0</v>
      </c>
      <c r="E222" s="149">
        <v>0</v>
      </c>
      <c r="F222" s="149">
        <v>0</v>
      </c>
      <c r="G222" s="149">
        <v>0</v>
      </c>
      <c r="H222" s="149">
        <v>0</v>
      </c>
      <c r="I222" s="149">
        <f>B222-G222</f>
        <v>0</v>
      </c>
      <c r="J222" s="377"/>
    </row>
    <row r="223" spans="1:11" ht="19.5" x14ac:dyDescent="0.25">
      <c r="A223" s="58" t="s">
        <v>1</v>
      </c>
      <c r="B223" s="149">
        <v>2.6</v>
      </c>
      <c r="C223" s="149">
        <v>2.6</v>
      </c>
      <c r="D223" s="149">
        <f>C223/B223*100</f>
        <v>100</v>
      </c>
      <c r="E223" s="149">
        <v>2.6</v>
      </c>
      <c r="F223" s="149">
        <f>E223/B223*100</f>
        <v>100</v>
      </c>
      <c r="G223" s="149">
        <v>2.6</v>
      </c>
      <c r="H223" s="149">
        <f>G223/B223*100</f>
        <v>100</v>
      </c>
      <c r="I223" s="149">
        <f>B223-G223</f>
        <v>0</v>
      </c>
      <c r="J223" s="377"/>
    </row>
    <row r="224" spans="1:11" x14ac:dyDescent="0.25">
      <c r="A224" s="60" t="s">
        <v>2</v>
      </c>
      <c r="B224" s="150">
        <v>0</v>
      </c>
      <c r="C224" s="150">
        <v>0</v>
      </c>
      <c r="D224" s="150">
        <v>0</v>
      </c>
      <c r="E224" s="150">
        <v>0</v>
      </c>
      <c r="F224" s="150">
        <v>0</v>
      </c>
      <c r="G224" s="150">
        <v>0</v>
      </c>
      <c r="H224" s="150">
        <v>0</v>
      </c>
      <c r="I224" s="150">
        <f>B224-G224</f>
        <v>0</v>
      </c>
      <c r="J224" s="377"/>
    </row>
    <row r="225" spans="1:12" x14ac:dyDescent="0.25">
      <c r="A225" s="60" t="s">
        <v>3</v>
      </c>
      <c r="B225" s="150">
        <v>0</v>
      </c>
      <c r="C225" s="150">
        <v>0</v>
      </c>
      <c r="D225" s="150">
        <v>0</v>
      </c>
      <c r="E225" s="150">
        <v>0</v>
      </c>
      <c r="F225" s="150">
        <v>0</v>
      </c>
      <c r="G225" s="150">
        <v>0</v>
      </c>
      <c r="H225" s="150">
        <v>0</v>
      </c>
      <c r="I225" s="150">
        <f>B225-G225</f>
        <v>0</v>
      </c>
      <c r="J225" s="378"/>
    </row>
    <row r="226" spans="1:12" s="19" customFormat="1" x14ac:dyDescent="0.25">
      <c r="A226" s="281" t="s">
        <v>247</v>
      </c>
      <c r="B226" s="282"/>
      <c r="C226" s="282"/>
      <c r="D226" s="282"/>
      <c r="E226" s="282"/>
      <c r="F226" s="282"/>
      <c r="G226" s="282"/>
      <c r="H226" s="282"/>
      <c r="I226" s="282"/>
      <c r="J226" s="283"/>
    </row>
    <row r="227" spans="1:12" s="1" customFormat="1" x14ac:dyDescent="0.25">
      <c r="A227" s="256" t="s">
        <v>76</v>
      </c>
      <c r="B227" s="257"/>
      <c r="C227" s="257"/>
      <c r="D227" s="257"/>
      <c r="E227" s="257"/>
      <c r="F227" s="257"/>
      <c r="G227" s="257"/>
      <c r="H227" s="257"/>
      <c r="I227" s="257"/>
      <c r="J227" s="258"/>
    </row>
    <row r="228" spans="1:12" s="42" customFormat="1" x14ac:dyDescent="0.25">
      <c r="A228" s="287" t="s">
        <v>277</v>
      </c>
      <c r="B228" s="288"/>
      <c r="C228" s="288"/>
      <c r="D228" s="288"/>
      <c r="E228" s="288"/>
      <c r="F228" s="288"/>
      <c r="G228" s="288"/>
      <c r="H228" s="288"/>
      <c r="I228" s="288"/>
      <c r="J228" s="289"/>
    </row>
    <row r="229" spans="1:12" s="93" customFormat="1" x14ac:dyDescent="0.25">
      <c r="A229" s="250" t="s">
        <v>120</v>
      </c>
      <c r="B229" s="251"/>
      <c r="C229" s="251"/>
      <c r="D229" s="251"/>
      <c r="E229" s="251"/>
      <c r="F229" s="251"/>
      <c r="G229" s="251"/>
      <c r="H229" s="251"/>
      <c r="I229" s="251"/>
      <c r="J229" s="252"/>
    </row>
    <row r="230" spans="1:12" s="1" customFormat="1" x14ac:dyDescent="0.25">
      <c r="A230" s="244" t="s">
        <v>248</v>
      </c>
      <c r="B230" s="245"/>
      <c r="C230" s="245"/>
      <c r="D230" s="245"/>
      <c r="E230" s="245"/>
      <c r="F230" s="245"/>
      <c r="G230" s="245"/>
      <c r="H230" s="245"/>
      <c r="I230" s="245"/>
      <c r="J230" s="246"/>
    </row>
    <row r="231" spans="1:12" ht="93.75" x14ac:dyDescent="0.25">
      <c r="A231" s="153" t="s">
        <v>77</v>
      </c>
      <c r="B231" s="149">
        <f>SUM(B232:B235)</f>
        <v>20252.099999999999</v>
      </c>
      <c r="C231" s="149">
        <f>SUM(C232:C235)</f>
        <v>4450.5</v>
      </c>
      <c r="D231" s="149">
        <f>C231/B231*100</f>
        <v>21.97549883715763</v>
      </c>
      <c r="E231" s="149">
        <f>SUM(E232:E235)</f>
        <v>4450.5</v>
      </c>
      <c r="F231" s="149">
        <f>E231/B231*100</f>
        <v>21.97549883715763</v>
      </c>
      <c r="G231" s="149">
        <f>SUM(G232:G235)</f>
        <v>4450.5</v>
      </c>
      <c r="H231" s="149">
        <f>G231/B231*100</f>
        <v>21.97549883715763</v>
      </c>
      <c r="I231" s="149">
        <f>B231-G231</f>
        <v>15801.599999999999</v>
      </c>
      <c r="J231" s="368" t="s">
        <v>159</v>
      </c>
      <c r="K231" s="15" t="s">
        <v>123</v>
      </c>
    </row>
    <row r="232" spans="1:12" ht="19.5" x14ac:dyDescent="0.25">
      <c r="A232" s="58" t="s">
        <v>0</v>
      </c>
      <c r="B232" s="149">
        <v>0</v>
      </c>
      <c r="C232" s="149">
        <v>0</v>
      </c>
      <c r="D232" s="149">
        <v>0</v>
      </c>
      <c r="E232" s="149">
        <v>0</v>
      </c>
      <c r="F232" s="149">
        <v>0</v>
      </c>
      <c r="G232" s="149">
        <v>0</v>
      </c>
      <c r="H232" s="149">
        <v>0</v>
      </c>
      <c r="I232" s="149">
        <f>B232-G232</f>
        <v>0</v>
      </c>
      <c r="J232" s="369"/>
    </row>
    <row r="233" spans="1:12" ht="19.5" x14ac:dyDescent="0.25">
      <c r="A233" s="58" t="s">
        <v>1</v>
      </c>
      <c r="B233" s="149">
        <v>18952.099999999999</v>
      </c>
      <c r="C233" s="149">
        <v>4164.8</v>
      </c>
      <c r="D233" s="149">
        <f>C233/B233*100</f>
        <v>21.975401142881264</v>
      </c>
      <c r="E233" s="149">
        <v>4164.8</v>
      </c>
      <c r="F233" s="149">
        <f>E233/B233*100</f>
        <v>21.975401142881264</v>
      </c>
      <c r="G233" s="149">
        <v>4164.8</v>
      </c>
      <c r="H233" s="149">
        <f>G233/B233*100</f>
        <v>21.975401142881264</v>
      </c>
      <c r="I233" s="149">
        <f>B233-G233</f>
        <v>14787.3</v>
      </c>
      <c r="J233" s="369"/>
    </row>
    <row r="234" spans="1:12" x14ac:dyDescent="0.25">
      <c r="A234" s="60" t="s">
        <v>2</v>
      </c>
      <c r="B234" s="150">
        <v>1300</v>
      </c>
      <c r="C234" s="150">
        <v>285.7</v>
      </c>
      <c r="D234" s="150">
        <f>C234/B234*100</f>
        <v>21.976923076923079</v>
      </c>
      <c r="E234" s="150">
        <v>285.7</v>
      </c>
      <c r="F234" s="150">
        <f>E234/B234*100</f>
        <v>21.976923076923079</v>
      </c>
      <c r="G234" s="150">
        <v>285.7</v>
      </c>
      <c r="H234" s="150">
        <f>G234/B234*100</f>
        <v>21.976923076923079</v>
      </c>
      <c r="I234" s="150">
        <f>B234-G234</f>
        <v>1014.3</v>
      </c>
      <c r="J234" s="369"/>
    </row>
    <row r="235" spans="1:12" x14ac:dyDescent="0.25">
      <c r="A235" s="60" t="s">
        <v>3</v>
      </c>
      <c r="B235" s="150">
        <v>0</v>
      </c>
      <c r="C235" s="150">
        <v>0</v>
      </c>
      <c r="D235" s="150">
        <v>0</v>
      </c>
      <c r="E235" s="150">
        <v>0</v>
      </c>
      <c r="F235" s="150">
        <v>0</v>
      </c>
      <c r="G235" s="150">
        <v>0</v>
      </c>
      <c r="H235" s="150">
        <v>0</v>
      </c>
      <c r="I235" s="150">
        <f>B235-G235</f>
        <v>0</v>
      </c>
      <c r="J235" s="370"/>
    </row>
    <row r="236" spans="1:12" s="25" customFormat="1" x14ac:dyDescent="0.3">
      <c r="A236" s="281" t="s">
        <v>249</v>
      </c>
      <c r="B236" s="282"/>
      <c r="C236" s="282"/>
      <c r="D236" s="282"/>
      <c r="E236" s="282"/>
      <c r="F236" s="282"/>
      <c r="G236" s="282"/>
      <c r="H236" s="282"/>
      <c r="I236" s="282"/>
      <c r="J236" s="283"/>
      <c r="K236" s="23"/>
      <c r="L236" s="24"/>
    </row>
    <row r="237" spans="1:12" s="28" customFormat="1" x14ac:dyDescent="0.3">
      <c r="A237" s="256" t="s">
        <v>78</v>
      </c>
      <c r="B237" s="257"/>
      <c r="C237" s="257"/>
      <c r="D237" s="257"/>
      <c r="E237" s="257"/>
      <c r="F237" s="257"/>
      <c r="G237" s="257"/>
      <c r="H237" s="257"/>
      <c r="I237" s="257"/>
      <c r="J237" s="258"/>
      <c r="K237" s="26"/>
      <c r="L237" s="27"/>
    </row>
    <row r="238" spans="1:12" s="42" customFormat="1" x14ac:dyDescent="0.25">
      <c r="A238" s="287" t="s">
        <v>277</v>
      </c>
      <c r="B238" s="288"/>
      <c r="C238" s="288"/>
      <c r="D238" s="288"/>
      <c r="E238" s="288"/>
      <c r="F238" s="288"/>
      <c r="G238" s="288"/>
      <c r="H238" s="288"/>
      <c r="I238" s="288"/>
      <c r="J238" s="289"/>
    </row>
    <row r="239" spans="1:12" s="8" customFormat="1" x14ac:dyDescent="0.25">
      <c r="A239" s="250" t="s">
        <v>276</v>
      </c>
      <c r="B239" s="251"/>
      <c r="C239" s="251"/>
      <c r="D239" s="251"/>
      <c r="E239" s="251"/>
      <c r="F239" s="251"/>
      <c r="G239" s="251"/>
      <c r="H239" s="251"/>
      <c r="I239" s="251"/>
      <c r="J239" s="252"/>
    </row>
    <row r="240" spans="1:12" s="8" customFormat="1" x14ac:dyDescent="0.25">
      <c r="A240" s="305" t="s">
        <v>263</v>
      </c>
      <c r="B240" s="306"/>
      <c r="C240" s="306"/>
      <c r="D240" s="306"/>
      <c r="E240" s="306"/>
      <c r="F240" s="306"/>
      <c r="G240" s="306"/>
      <c r="H240" s="306"/>
      <c r="I240" s="306"/>
      <c r="J240" s="307"/>
    </row>
    <row r="241" spans="1:10" ht="130.5" customHeight="1" x14ac:dyDescent="0.25">
      <c r="A241" s="153" t="s">
        <v>79</v>
      </c>
      <c r="B241" s="149">
        <f>SUM(B242:B245)</f>
        <v>3759.7</v>
      </c>
      <c r="C241" s="149">
        <f>SUM(C242:C245)</f>
        <v>3189</v>
      </c>
      <c r="D241" s="149">
        <f>C241/B241*100</f>
        <v>84.820597388089482</v>
      </c>
      <c r="E241" s="149">
        <f>SUM(E242:E245)</f>
        <v>2693</v>
      </c>
      <c r="F241" s="149">
        <f>E241/B241*100</f>
        <v>71.628055429954514</v>
      </c>
      <c r="G241" s="149">
        <f>SUM(G242:G245)</f>
        <v>2693</v>
      </c>
      <c r="H241" s="149">
        <f>G241/B241*100</f>
        <v>71.628055429954514</v>
      </c>
      <c r="I241" s="149">
        <f>B241-G241</f>
        <v>1066.6999999999998</v>
      </c>
      <c r="J241" s="368" t="s">
        <v>186</v>
      </c>
    </row>
    <row r="242" spans="1:10" ht="19.5" x14ac:dyDescent="0.25">
      <c r="A242" s="58" t="s">
        <v>0</v>
      </c>
      <c r="B242" s="149">
        <v>0</v>
      </c>
      <c r="C242" s="149">
        <v>0</v>
      </c>
      <c r="D242" s="149">
        <v>0</v>
      </c>
      <c r="E242" s="149">
        <v>0</v>
      </c>
      <c r="F242" s="149">
        <v>0</v>
      </c>
      <c r="G242" s="149">
        <v>0</v>
      </c>
      <c r="H242" s="149">
        <v>0</v>
      </c>
      <c r="I242" s="149">
        <f>B242-G242</f>
        <v>0</v>
      </c>
      <c r="J242" s="369"/>
    </row>
    <row r="243" spans="1:10" ht="19.5" x14ac:dyDescent="0.25">
      <c r="A243" s="58" t="s">
        <v>1</v>
      </c>
      <c r="B243" s="149">
        <v>2759.7</v>
      </c>
      <c r="C243" s="149">
        <v>2759.7</v>
      </c>
      <c r="D243" s="149">
        <f>C243/B243*100</f>
        <v>100</v>
      </c>
      <c r="E243" s="149">
        <v>2263.6999999999998</v>
      </c>
      <c r="F243" s="149">
        <f>E243/B243*100</f>
        <v>82.027031923759836</v>
      </c>
      <c r="G243" s="149">
        <v>2263.6999999999998</v>
      </c>
      <c r="H243" s="149">
        <f>G243/B243*100</f>
        <v>82.027031923759836</v>
      </c>
      <c r="I243" s="149">
        <f>B243-G243</f>
        <v>496</v>
      </c>
      <c r="J243" s="369"/>
    </row>
    <row r="244" spans="1:10" x14ac:dyDescent="0.25">
      <c r="A244" s="60" t="s">
        <v>2</v>
      </c>
      <c r="B244" s="150">
        <v>1000</v>
      </c>
      <c r="C244" s="150">
        <v>429.3</v>
      </c>
      <c r="D244" s="150">
        <f>C244/B244*100</f>
        <v>42.93</v>
      </c>
      <c r="E244" s="150">
        <v>429.3</v>
      </c>
      <c r="F244" s="150">
        <f>E244/B244*100</f>
        <v>42.93</v>
      </c>
      <c r="G244" s="150">
        <v>429.3</v>
      </c>
      <c r="H244" s="150">
        <f>G244/B244*100</f>
        <v>42.93</v>
      </c>
      <c r="I244" s="150">
        <f>B244-G244</f>
        <v>570.70000000000005</v>
      </c>
      <c r="J244" s="369"/>
    </row>
    <row r="245" spans="1:10" x14ac:dyDescent="0.25">
      <c r="A245" s="60" t="s">
        <v>3</v>
      </c>
      <c r="B245" s="150">
        <v>0</v>
      </c>
      <c r="C245" s="150">
        <v>0</v>
      </c>
      <c r="D245" s="150">
        <v>0</v>
      </c>
      <c r="E245" s="150">
        <v>0</v>
      </c>
      <c r="F245" s="150">
        <v>0</v>
      </c>
      <c r="G245" s="150">
        <v>0</v>
      </c>
      <c r="H245" s="150">
        <v>0</v>
      </c>
      <c r="I245" s="150">
        <f>B245-G245</f>
        <v>0</v>
      </c>
      <c r="J245" s="370"/>
    </row>
    <row r="246" spans="1:10" s="29" customFormat="1" x14ac:dyDescent="0.25">
      <c r="A246" s="302" t="s">
        <v>251</v>
      </c>
      <c r="B246" s="303"/>
      <c r="C246" s="303"/>
      <c r="D246" s="303"/>
      <c r="E246" s="303"/>
      <c r="F246" s="303"/>
      <c r="G246" s="303"/>
      <c r="H246" s="303"/>
      <c r="I246" s="303"/>
      <c r="J246" s="304"/>
    </row>
    <row r="247" spans="1:10" x14ac:dyDescent="0.25">
      <c r="A247" s="275" t="s">
        <v>110</v>
      </c>
      <c r="B247" s="276"/>
      <c r="C247" s="276"/>
      <c r="D247" s="276"/>
      <c r="E247" s="276"/>
      <c r="F247" s="276"/>
      <c r="G247" s="276"/>
      <c r="H247" s="276"/>
      <c r="I247" s="276"/>
      <c r="J247" s="277"/>
    </row>
    <row r="248" spans="1:10" x14ac:dyDescent="0.25">
      <c r="A248" s="287" t="s">
        <v>160</v>
      </c>
      <c r="B248" s="288"/>
      <c r="C248" s="288"/>
      <c r="D248" s="288"/>
      <c r="E248" s="288"/>
      <c r="F248" s="288"/>
      <c r="G248" s="288"/>
      <c r="H248" s="288"/>
      <c r="I248" s="288"/>
      <c r="J248" s="289"/>
    </row>
    <row r="249" spans="1:10" x14ac:dyDescent="0.25">
      <c r="A249" s="250" t="s">
        <v>274</v>
      </c>
      <c r="B249" s="251"/>
      <c r="C249" s="251"/>
      <c r="D249" s="251"/>
      <c r="E249" s="251"/>
      <c r="F249" s="251"/>
      <c r="G249" s="251"/>
      <c r="H249" s="251"/>
      <c r="I249" s="251"/>
      <c r="J249" s="252"/>
    </row>
    <row r="250" spans="1:10" x14ac:dyDescent="0.25">
      <c r="A250" s="296" t="s">
        <v>35</v>
      </c>
      <c r="B250" s="297"/>
      <c r="C250" s="297"/>
      <c r="D250" s="297"/>
      <c r="E250" s="297"/>
      <c r="F250" s="297"/>
      <c r="G250" s="297"/>
      <c r="H250" s="297"/>
      <c r="I250" s="297"/>
      <c r="J250" s="298"/>
    </row>
    <row r="251" spans="1:10" ht="205.5" customHeight="1" x14ac:dyDescent="0.25">
      <c r="A251" s="153" t="s">
        <v>80</v>
      </c>
      <c r="B251" s="149">
        <f>SUM(B252:B255)</f>
        <v>1482236.1</v>
      </c>
      <c r="C251" s="149">
        <f>SUM(C252:C255)</f>
        <v>1350872.9</v>
      </c>
      <c r="D251" s="149">
        <f>C251/B251*100</f>
        <v>91.137498270349766</v>
      </c>
      <c r="E251" s="149">
        <f>SUM(E252:E255)</f>
        <v>1350872.9</v>
      </c>
      <c r="F251" s="149">
        <f>E251/B251*100</f>
        <v>91.137498270349766</v>
      </c>
      <c r="G251" s="149">
        <f>SUM(G252:G255)</f>
        <v>1262378.1000000001</v>
      </c>
      <c r="H251" s="149">
        <f t="shared" ref="H251:H258" si="9">G251/B251*100</f>
        <v>85.167140376624204</v>
      </c>
      <c r="I251" s="149">
        <f>B251-G251</f>
        <v>219858</v>
      </c>
      <c r="J251" s="376" t="s">
        <v>187</v>
      </c>
    </row>
    <row r="252" spans="1:10" ht="19.5" x14ac:dyDescent="0.25">
      <c r="A252" s="66" t="s">
        <v>0</v>
      </c>
      <c r="B252" s="149">
        <v>0</v>
      </c>
      <c r="C252" s="149">
        <v>0</v>
      </c>
      <c r="D252" s="149">
        <v>0</v>
      </c>
      <c r="E252" s="149">
        <v>0</v>
      </c>
      <c r="F252" s="149">
        <v>0</v>
      </c>
      <c r="G252" s="149">
        <v>0</v>
      </c>
      <c r="H252" s="149">
        <v>0</v>
      </c>
      <c r="I252" s="149">
        <f t="shared" ref="I252:I260" si="10">B252-G252</f>
        <v>0</v>
      </c>
      <c r="J252" s="377"/>
    </row>
    <row r="253" spans="1:10" ht="19.5" x14ac:dyDescent="0.25">
      <c r="A253" s="66" t="s">
        <v>1</v>
      </c>
      <c r="B253" s="149">
        <v>1482236.1</v>
      </c>
      <c r="C253" s="149">
        <v>1350872.9</v>
      </c>
      <c r="D253" s="149">
        <f>C253/B253*100</f>
        <v>91.137498270349766</v>
      </c>
      <c r="E253" s="149">
        <v>1350872.9</v>
      </c>
      <c r="F253" s="149">
        <f>E253/B253*100</f>
        <v>91.137498270349766</v>
      </c>
      <c r="G253" s="149">
        <v>1262378.1000000001</v>
      </c>
      <c r="H253" s="149">
        <f t="shared" si="9"/>
        <v>85.167140376624204</v>
      </c>
      <c r="I253" s="149">
        <f t="shared" si="10"/>
        <v>219858</v>
      </c>
      <c r="J253" s="377"/>
    </row>
    <row r="254" spans="1:10" x14ac:dyDescent="0.25">
      <c r="A254" s="67" t="s">
        <v>2</v>
      </c>
      <c r="B254" s="150">
        <v>0</v>
      </c>
      <c r="C254" s="150">
        <v>0</v>
      </c>
      <c r="D254" s="150">
        <v>0</v>
      </c>
      <c r="E254" s="150">
        <v>0</v>
      </c>
      <c r="F254" s="150">
        <v>0</v>
      </c>
      <c r="G254" s="150">
        <v>0</v>
      </c>
      <c r="H254" s="150">
        <v>0</v>
      </c>
      <c r="I254" s="150">
        <f t="shared" si="10"/>
        <v>0</v>
      </c>
      <c r="J254" s="377"/>
    </row>
    <row r="255" spans="1:10" x14ac:dyDescent="0.25">
      <c r="A255" s="67" t="s">
        <v>3</v>
      </c>
      <c r="B255" s="150">
        <v>0</v>
      </c>
      <c r="C255" s="150">
        <v>0</v>
      </c>
      <c r="D255" s="150">
        <v>0</v>
      </c>
      <c r="E255" s="150">
        <v>0</v>
      </c>
      <c r="F255" s="150">
        <v>0</v>
      </c>
      <c r="G255" s="150">
        <v>0</v>
      </c>
      <c r="H255" s="150">
        <v>0</v>
      </c>
      <c r="I255" s="150">
        <f t="shared" si="10"/>
        <v>0</v>
      </c>
      <c r="J255" s="378"/>
    </row>
    <row r="256" spans="1:10" ht="112.5" x14ac:dyDescent="0.25">
      <c r="A256" s="153" t="s">
        <v>81</v>
      </c>
      <c r="B256" s="149">
        <f>SUM(B257:B260)</f>
        <v>92717.3</v>
      </c>
      <c r="C256" s="149">
        <f>SUM(C257:C260)</f>
        <v>61079.1</v>
      </c>
      <c r="D256" s="149">
        <f>C256/B256*100</f>
        <v>65.876702621840792</v>
      </c>
      <c r="E256" s="149">
        <f>SUM(E257:E260)</f>
        <v>61079.1</v>
      </c>
      <c r="F256" s="149">
        <f>E256/B256*100</f>
        <v>65.876702621840792</v>
      </c>
      <c r="G256" s="149">
        <f>SUM(G257:G260)</f>
        <v>60967.9</v>
      </c>
      <c r="H256" s="149">
        <f t="shared" si="9"/>
        <v>65.756768154378946</v>
      </c>
      <c r="I256" s="149">
        <f t="shared" si="10"/>
        <v>31749.4</v>
      </c>
      <c r="J256" s="376" t="s">
        <v>188</v>
      </c>
    </row>
    <row r="257" spans="1:10" ht="19.5" x14ac:dyDescent="0.25">
      <c r="A257" s="66" t="s">
        <v>0</v>
      </c>
      <c r="B257" s="149">
        <v>0</v>
      </c>
      <c r="C257" s="149">
        <v>0</v>
      </c>
      <c r="D257" s="149">
        <v>0</v>
      </c>
      <c r="E257" s="149">
        <v>0</v>
      </c>
      <c r="F257" s="149">
        <v>0</v>
      </c>
      <c r="G257" s="149">
        <v>0</v>
      </c>
      <c r="H257" s="149">
        <v>0</v>
      </c>
      <c r="I257" s="149">
        <f t="shared" si="10"/>
        <v>0</v>
      </c>
      <c r="J257" s="377"/>
    </row>
    <row r="258" spans="1:10" ht="19.5" x14ac:dyDescent="0.25">
      <c r="A258" s="66" t="s">
        <v>1</v>
      </c>
      <c r="B258" s="149">
        <v>92717.3</v>
      </c>
      <c r="C258" s="149">
        <v>61079.1</v>
      </c>
      <c r="D258" s="149">
        <f>C258/B258*100</f>
        <v>65.876702621840792</v>
      </c>
      <c r="E258" s="149">
        <v>61079.1</v>
      </c>
      <c r="F258" s="149">
        <f>E258/B258*100</f>
        <v>65.876702621840792</v>
      </c>
      <c r="G258" s="149">
        <v>60967.9</v>
      </c>
      <c r="H258" s="149">
        <f t="shared" si="9"/>
        <v>65.756768154378946</v>
      </c>
      <c r="I258" s="149">
        <f>B258-G258</f>
        <v>31749.4</v>
      </c>
      <c r="J258" s="377"/>
    </row>
    <row r="259" spans="1:10" x14ac:dyDescent="0.25">
      <c r="A259" s="67" t="s">
        <v>2</v>
      </c>
      <c r="B259" s="150">
        <v>0</v>
      </c>
      <c r="C259" s="150">
        <v>0</v>
      </c>
      <c r="D259" s="150">
        <v>0</v>
      </c>
      <c r="E259" s="150">
        <v>0</v>
      </c>
      <c r="F259" s="150">
        <v>0</v>
      </c>
      <c r="G259" s="150">
        <v>0</v>
      </c>
      <c r="H259" s="150">
        <v>0</v>
      </c>
      <c r="I259" s="150">
        <f t="shared" si="10"/>
        <v>0</v>
      </c>
      <c r="J259" s="377"/>
    </row>
    <row r="260" spans="1:10" x14ac:dyDescent="0.25">
      <c r="A260" s="67" t="s">
        <v>3</v>
      </c>
      <c r="B260" s="150">
        <v>0</v>
      </c>
      <c r="C260" s="150">
        <v>0</v>
      </c>
      <c r="D260" s="150">
        <v>0</v>
      </c>
      <c r="E260" s="150">
        <v>0</v>
      </c>
      <c r="F260" s="150">
        <v>0</v>
      </c>
      <c r="G260" s="150">
        <v>0</v>
      </c>
      <c r="H260" s="150">
        <v>0</v>
      </c>
      <c r="I260" s="150">
        <f t="shared" si="10"/>
        <v>0</v>
      </c>
      <c r="J260" s="378"/>
    </row>
    <row r="261" spans="1:10" ht="114.75" customHeight="1" x14ac:dyDescent="0.25">
      <c r="A261" s="153" t="s">
        <v>191</v>
      </c>
      <c r="B261" s="149">
        <f>SUM(B262:B265)</f>
        <v>81579.900000000009</v>
      </c>
      <c r="C261" s="149">
        <f>SUM(C262:C265)</f>
        <v>14321.599999999999</v>
      </c>
      <c r="D261" s="149">
        <f>C261/B261*100</f>
        <v>17.555304676764738</v>
      </c>
      <c r="E261" s="149">
        <f>SUM(E262:E265)</f>
        <v>14320.599999999999</v>
      </c>
      <c r="F261" s="149">
        <f>E261/B261*100</f>
        <v>17.554078884627213</v>
      </c>
      <c r="G261" s="149">
        <f>SUM(G262:G265)</f>
        <v>14320.599999999999</v>
      </c>
      <c r="H261" s="149">
        <f>G261/B261*100</f>
        <v>17.554078884627213</v>
      </c>
      <c r="I261" s="149">
        <f t="shared" ref="I261:I275" si="11">B261-G261</f>
        <v>67259.300000000017</v>
      </c>
      <c r="J261" s="368" t="s">
        <v>192</v>
      </c>
    </row>
    <row r="262" spans="1:10" ht="19.5" x14ac:dyDescent="0.25">
      <c r="A262" s="58" t="s">
        <v>0</v>
      </c>
      <c r="B262" s="149">
        <v>0</v>
      </c>
      <c r="C262" s="149">
        <v>0</v>
      </c>
      <c r="D262" s="149">
        <v>0</v>
      </c>
      <c r="E262" s="149">
        <v>0</v>
      </c>
      <c r="F262" s="149">
        <v>0</v>
      </c>
      <c r="G262" s="149">
        <v>0</v>
      </c>
      <c r="H262" s="149">
        <v>0</v>
      </c>
      <c r="I262" s="149">
        <f t="shared" si="11"/>
        <v>0</v>
      </c>
      <c r="J262" s="369"/>
    </row>
    <row r="263" spans="1:10" ht="19.5" x14ac:dyDescent="0.25">
      <c r="A263" s="58" t="s">
        <v>1</v>
      </c>
      <c r="B263" s="149">
        <v>76685.100000000006</v>
      </c>
      <c r="C263" s="149">
        <v>13462.3</v>
      </c>
      <c r="D263" s="149">
        <f>C263/B263*100</f>
        <v>17.555300834190735</v>
      </c>
      <c r="E263" s="149">
        <v>13462.3</v>
      </c>
      <c r="F263" s="149">
        <f>E263/B263*100</f>
        <v>17.555300834190735</v>
      </c>
      <c r="G263" s="149">
        <v>13462.3</v>
      </c>
      <c r="H263" s="149">
        <f>G263/B263*100</f>
        <v>17.555300834190735</v>
      </c>
      <c r="I263" s="149">
        <f t="shared" si="11"/>
        <v>63222.8</v>
      </c>
      <c r="J263" s="369"/>
    </row>
    <row r="264" spans="1:10" x14ac:dyDescent="0.25">
      <c r="A264" s="60" t="s">
        <v>2</v>
      </c>
      <c r="B264" s="150">
        <v>4894.8</v>
      </c>
      <c r="C264" s="150">
        <v>859.3</v>
      </c>
      <c r="D264" s="150">
        <f>C264/B264*100</f>
        <v>17.555364877012337</v>
      </c>
      <c r="E264" s="150">
        <v>858.3</v>
      </c>
      <c r="F264" s="150">
        <f>E264/B264*100</f>
        <v>17.534935033096346</v>
      </c>
      <c r="G264" s="150">
        <v>858.3</v>
      </c>
      <c r="H264" s="150">
        <f>G264/B264*100</f>
        <v>17.534935033096346</v>
      </c>
      <c r="I264" s="150">
        <f t="shared" si="11"/>
        <v>4036.5</v>
      </c>
      <c r="J264" s="369"/>
    </row>
    <row r="265" spans="1:10" x14ac:dyDescent="0.25">
      <c r="A265" s="60" t="s">
        <v>3</v>
      </c>
      <c r="B265" s="150">
        <v>0</v>
      </c>
      <c r="C265" s="150">
        <v>0</v>
      </c>
      <c r="D265" s="150">
        <v>0</v>
      </c>
      <c r="E265" s="150">
        <v>0</v>
      </c>
      <c r="F265" s="150">
        <v>0</v>
      </c>
      <c r="G265" s="150">
        <v>0</v>
      </c>
      <c r="H265" s="150">
        <v>0</v>
      </c>
      <c r="I265" s="150">
        <f t="shared" si="11"/>
        <v>0</v>
      </c>
      <c r="J265" s="370"/>
    </row>
    <row r="266" spans="1:10" ht="129.75" customHeight="1" x14ac:dyDescent="0.25">
      <c r="A266" s="153" t="s">
        <v>82</v>
      </c>
      <c r="B266" s="149">
        <f>SUM(B267:B270)</f>
        <v>63804.5</v>
      </c>
      <c r="C266" s="149">
        <f>SUM(C267:C270)</f>
        <v>17509.8</v>
      </c>
      <c r="D266" s="149">
        <f>C266/B266*100</f>
        <v>27.442891959031101</v>
      </c>
      <c r="E266" s="149">
        <f>SUM(E267:E270)</f>
        <v>17509.8</v>
      </c>
      <c r="F266" s="149">
        <f>E266/B266*100</f>
        <v>27.442891959031101</v>
      </c>
      <c r="G266" s="149">
        <f>SUM(G267:G270)</f>
        <v>17509.8</v>
      </c>
      <c r="H266" s="149">
        <f>G266/B266*100</f>
        <v>27.442891959031101</v>
      </c>
      <c r="I266" s="149">
        <f t="shared" si="11"/>
        <v>46294.7</v>
      </c>
      <c r="J266" s="368" t="s">
        <v>189</v>
      </c>
    </row>
    <row r="267" spans="1:10" ht="19.5" x14ac:dyDescent="0.25">
      <c r="A267" s="58" t="s">
        <v>0</v>
      </c>
      <c r="B267" s="149">
        <v>0</v>
      </c>
      <c r="C267" s="149">
        <v>0</v>
      </c>
      <c r="D267" s="149">
        <v>0</v>
      </c>
      <c r="E267" s="149">
        <v>0</v>
      </c>
      <c r="F267" s="149">
        <v>0</v>
      </c>
      <c r="G267" s="149">
        <v>0</v>
      </c>
      <c r="H267" s="149">
        <v>0</v>
      </c>
      <c r="I267" s="149">
        <f t="shared" si="11"/>
        <v>0</v>
      </c>
      <c r="J267" s="369"/>
    </row>
    <row r="268" spans="1:10" ht="19.5" x14ac:dyDescent="0.25">
      <c r="A268" s="58" t="s">
        <v>1</v>
      </c>
      <c r="B268" s="149">
        <v>59871.5</v>
      </c>
      <c r="C268" s="149">
        <v>16459.2</v>
      </c>
      <c r="D268" s="149">
        <f>C268/B268*100</f>
        <v>27.490876293395022</v>
      </c>
      <c r="E268" s="149">
        <v>16459.2</v>
      </c>
      <c r="F268" s="149">
        <f>E268/B268*100</f>
        <v>27.490876293395022</v>
      </c>
      <c r="G268" s="149">
        <v>16459.2</v>
      </c>
      <c r="H268" s="149">
        <f>G268/B268*100</f>
        <v>27.490876293395022</v>
      </c>
      <c r="I268" s="149">
        <f t="shared" si="11"/>
        <v>43412.3</v>
      </c>
      <c r="J268" s="369"/>
    </row>
    <row r="269" spans="1:10" x14ac:dyDescent="0.25">
      <c r="A269" s="60" t="s">
        <v>2</v>
      </c>
      <c r="B269" s="150">
        <v>3933</v>
      </c>
      <c r="C269" s="150">
        <v>1050.5999999999999</v>
      </c>
      <c r="D269" s="150">
        <f>C269/B269*100</f>
        <v>26.712433257055679</v>
      </c>
      <c r="E269" s="150">
        <v>1050.5999999999999</v>
      </c>
      <c r="F269" s="150">
        <f>E269/B269*100</f>
        <v>26.712433257055679</v>
      </c>
      <c r="G269" s="150">
        <v>1050.5999999999999</v>
      </c>
      <c r="H269" s="150">
        <f>G269/B269*100</f>
        <v>26.712433257055679</v>
      </c>
      <c r="I269" s="150">
        <f t="shared" si="11"/>
        <v>2882.4</v>
      </c>
      <c r="J269" s="369"/>
    </row>
    <row r="270" spans="1:10" x14ac:dyDescent="0.25">
      <c r="A270" s="60" t="s">
        <v>3</v>
      </c>
      <c r="B270" s="150">
        <v>0</v>
      </c>
      <c r="C270" s="150">
        <v>0</v>
      </c>
      <c r="D270" s="150">
        <v>0</v>
      </c>
      <c r="E270" s="150">
        <v>0</v>
      </c>
      <c r="F270" s="150">
        <v>0</v>
      </c>
      <c r="G270" s="150">
        <v>0</v>
      </c>
      <c r="H270" s="150">
        <v>0</v>
      </c>
      <c r="I270" s="150">
        <f t="shared" si="11"/>
        <v>0</v>
      </c>
      <c r="J270" s="370"/>
    </row>
    <row r="271" spans="1:10" s="8" customFormat="1" ht="96" customHeight="1" x14ac:dyDescent="0.25">
      <c r="A271" s="153" t="s">
        <v>143</v>
      </c>
      <c r="B271" s="149">
        <f>SUM(B272:B275)</f>
        <v>12829</v>
      </c>
      <c r="C271" s="149">
        <f>SUM(C272:C275)</f>
        <v>11615.3</v>
      </c>
      <c r="D271" s="149">
        <f>C271/B271*100</f>
        <v>90.539402915270088</v>
      </c>
      <c r="E271" s="149">
        <f>SUM(E272:E275)</f>
        <v>11615.3</v>
      </c>
      <c r="F271" s="149">
        <f>E271/B271*100</f>
        <v>90.539402915270088</v>
      </c>
      <c r="G271" s="149">
        <f>SUM(G272:G275)</f>
        <v>11615.3</v>
      </c>
      <c r="H271" s="149">
        <f>G271/B271*100</f>
        <v>90.539402915270088</v>
      </c>
      <c r="I271" s="149">
        <f t="shared" si="11"/>
        <v>1213.7000000000007</v>
      </c>
      <c r="J271" s="376" t="s">
        <v>190</v>
      </c>
    </row>
    <row r="272" spans="1:10" s="8" customFormat="1" ht="19.5" x14ac:dyDescent="0.25">
      <c r="A272" s="58" t="s">
        <v>0</v>
      </c>
      <c r="B272" s="149">
        <v>0</v>
      </c>
      <c r="C272" s="149">
        <v>0</v>
      </c>
      <c r="D272" s="149">
        <v>0</v>
      </c>
      <c r="E272" s="149">
        <v>0</v>
      </c>
      <c r="F272" s="149">
        <v>0</v>
      </c>
      <c r="G272" s="149">
        <v>0</v>
      </c>
      <c r="H272" s="149">
        <v>0</v>
      </c>
      <c r="I272" s="149">
        <f t="shared" si="11"/>
        <v>0</v>
      </c>
      <c r="J272" s="377"/>
    </row>
    <row r="273" spans="1:10" s="8" customFormat="1" ht="19.5" x14ac:dyDescent="0.25">
      <c r="A273" s="58" t="s">
        <v>1</v>
      </c>
      <c r="B273" s="149">
        <v>12829</v>
      </c>
      <c r="C273" s="149">
        <v>11615.3</v>
      </c>
      <c r="D273" s="149">
        <f>C273/B273*100</f>
        <v>90.539402915270088</v>
      </c>
      <c r="E273" s="149">
        <v>11615.3</v>
      </c>
      <c r="F273" s="149">
        <f>E273/B273*100</f>
        <v>90.539402915270088</v>
      </c>
      <c r="G273" s="149">
        <v>11615.3</v>
      </c>
      <c r="H273" s="149">
        <f>G273/B273*100</f>
        <v>90.539402915270088</v>
      </c>
      <c r="I273" s="149">
        <f t="shared" si="11"/>
        <v>1213.7000000000007</v>
      </c>
      <c r="J273" s="377"/>
    </row>
    <row r="274" spans="1:10" s="8" customFormat="1" x14ac:dyDescent="0.25">
      <c r="A274" s="60" t="s">
        <v>2</v>
      </c>
      <c r="B274" s="150">
        <v>0</v>
      </c>
      <c r="C274" s="150">
        <v>0</v>
      </c>
      <c r="D274" s="150">
        <v>0</v>
      </c>
      <c r="E274" s="150">
        <v>0</v>
      </c>
      <c r="F274" s="150">
        <v>0</v>
      </c>
      <c r="G274" s="150">
        <v>0</v>
      </c>
      <c r="H274" s="150">
        <v>0</v>
      </c>
      <c r="I274" s="150">
        <f t="shared" si="11"/>
        <v>0</v>
      </c>
      <c r="J274" s="377"/>
    </row>
    <row r="275" spans="1:10" s="8" customFormat="1" x14ac:dyDescent="0.25">
      <c r="A275" s="60" t="s">
        <v>3</v>
      </c>
      <c r="B275" s="150">
        <v>0</v>
      </c>
      <c r="C275" s="150">
        <v>0</v>
      </c>
      <c r="D275" s="150">
        <v>0</v>
      </c>
      <c r="E275" s="150">
        <v>0</v>
      </c>
      <c r="F275" s="150">
        <v>0</v>
      </c>
      <c r="G275" s="150">
        <v>0</v>
      </c>
      <c r="H275" s="150">
        <v>0</v>
      </c>
      <c r="I275" s="150">
        <f t="shared" si="11"/>
        <v>0</v>
      </c>
      <c r="J275" s="378"/>
    </row>
    <row r="276" spans="1:10" x14ac:dyDescent="0.25">
      <c r="A276" s="275" t="s">
        <v>111</v>
      </c>
      <c r="B276" s="276"/>
      <c r="C276" s="276"/>
      <c r="D276" s="276"/>
      <c r="E276" s="276"/>
      <c r="F276" s="276"/>
      <c r="G276" s="276"/>
      <c r="H276" s="276"/>
      <c r="I276" s="276"/>
      <c r="J276" s="277"/>
    </row>
    <row r="277" spans="1:10" x14ac:dyDescent="0.25">
      <c r="A277" s="241" t="s">
        <v>103</v>
      </c>
      <c r="B277" s="242"/>
      <c r="C277" s="242"/>
      <c r="D277" s="242"/>
      <c r="E277" s="242"/>
      <c r="F277" s="242"/>
      <c r="G277" s="242"/>
      <c r="H277" s="242"/>
      <c r="I277" s="242"/>
      <c r="J277" s="243"/>
    </row>
    <row r="278" spans="1:10" x14ac:dyDescent="0.25">
      <c r="A278" s="296" t="s">
        <v>112</v>
      </c>
      <c r="B278" s="297"/>
      <c r="C278" s="297"/>
      <c r="D278" s="297"/>
      <c r="E278" s="297"/>
      <c r="F278" s="297"/>
      <c r="G278" s="297"/>
      <c r="H278" s="297"/>
      <c r="I278" s="297"/>
      <c r="J278" s="298"/>
    </row>
    <row r="279" spans="1:10" ht="265.5" customHeight="1" x14ac:dyDescent="0.25">
      <c r="A279" s="153" t="s">
        <v>83</v>
      </c>
      <c r="B279" s="149">
        <f>SUM(B280:B283)</f>
        <v>3023.0830000000001</v>
      </c>
      <c r="C279" s="149">
        <f>SUM(C280:C283)</f>
        <v>2453.1</v>
      </c>
      <c r="D279" s="149">
        <f>C279/B279*100</f>
        <v>81.145638409530932</v>
      </c>
      <c r="E279" s="149">
        <f>SUM(E280:E283)</f>
        <v>2453.1</v>
      </c>
      <c r="F279" s="149">
        <f>E279/B279*100</f>
        <v>81.145638409530932</v>
      </c>
      <c r="G279" s="149">
        <f>SUM(G280:G283)</f>
        <v>2453.1</v>
      </c>
      <c r="H279" s="149">
        <f>G279/B279*100</f>
        <v>81.145638409530932</v>
      </c>
      <c r="I279" s="149">
        <f>B279-G279</f>
        <v>569.98300000000017</v>
      </c>
      <c r="J279" s="387" t="s">
        <v>193</v>
      </c>
    </row>
    <row r="280" spans="1:10" ht="19.5" x14ac:dyDescent="0.25">
      <c r="A280" s="66" t="s">
        <v>0</v>
      </c>
      <c r="B280" s="149">
        <v>0</v>
      </c>
      <c r="C280" s="149">
        <v>0</v>
      </c>
      <c r="D280" s="149">
        <v>0</v>
      </c>
      <c r="E280" s="149">
        <v>0</v>
      </c>
      <c r="F280" s="149">
        <v>0</v>
      </c>
      <c r="G280" s="149">
        <v>0</v>
      </c>
      <c r="H280" s="149">
        <v>0</v>
      </c>
      <c r="I280" s="149">
        <f>B280-G280</f>
        <v>0</v>
      </c>
      <c r="J280" s="388"/>
    </row>
    <row r="281" spans="1:10" ht="19.5" x14ac:dyDescent="0.25">
      <c r="A281" s="66" t="s">
        <v>1</v>
      </c>
      <c r="B281" s="149">
        <v>3023.0830000000001</v>
      </c>
      <c r="C281" s="149">
        <v>2453.1</v>
      </c>
      <c r="D281" s="149">
        <f>C281/B281*100</f>
        <v>81.145638409530932</v>
      </c>
      <c r="E281" s="149">
        <v>2453.1</v>
      </c>
      <c r="F281" s="149">
        <f>E281/B281*100</f>
        <v>81.145638409530932</v>
      </c>
      <c r="G281" s="149">
        <v>2453.1</v>
      </c>
      <c r="H281" s="149">
        <f>G281/B281*100</f>
        <v>81.145638409530932</v>
      </c>
      <c r="I281" s="149">
        <f>B281-G281</f>
        <v>569.98300000000017</v>
      </c>
      <c r="J281" s="388"/>
    </row>
    <row r="282" spans="1:10" x14ac:dyDescent="0.25">
      <c r="A282" s="67" t="s">
        <v>2</v>
      </c>
      <c r="B282" s="150">
        <v>0</v>
      </c>
      <c r="C282" s="150">
        <v>0</v>
      </c>
      <c r="D282" s="150">
        <v>0</v>
      </c>
      <c r="E282" s="150">
        <v>0</v>
      </c>
      <c r="F282" s="150">
        <v>0</v>
      </c>
      <c r="G282" s="150">
        <v>0</v>
      </c>
      <c r="H282" s="150">
        <v>0</v>
      </c>
      <c r="I282" s="150">
        <f>B282-G282</f>
        <v>0</v>
      </c>
      <c r="J282" s="388"/>
    </row>
    <row r="283" spans="1:10" x14ac:dyDescent="0.25">
      <c r="A283" s="67" t="s">
        <v>3</v>
      </c>
      <c r="B283" s="150">
        <v>0</v>
      </c>
      <c r="C283" s="150">
        <v>0</v>
      </c>
      <c r="D283" s="150">
        <v>0</v>
      </c>
      <c r="E283" s="150">
        <v>0</v>
      </c>
      <c r="F283" s="150">
        <v>0</v>
      </c>
      <c r="G283" s="150">
        <v>0</v>
      </c>
      <c r="H283" s="150">
        <v>0</v>
      </c>
      <c r="I283" s="150">
        <f>B283-G283</f>
        <v>0</v>
      </c>
      <c r="J283" s="389"/>
    </row>
    <row r="284" spans="1:10" x14ac:dyDescent="0.25">
      <c r="A284" s="287" t="s">
        <v>160</v>
      </c>
      <c r="B284" s="288"/>
      <c r="C284" s="288"/>
      <c r="D284" s="288"/>
      <c r="E284" s="288"/>
      <c r="F284" s="288"/>
      <c r="G284" s="288"/>
      <c r="H284" s="288"/>
      <c r="I284" s="288"/>
      <c r="J284" s="289"/>
    </row>
    <row r="285" spans="1:10" x14ac:dyDescent="0.25">
      <c r="A285" s="250" t="s">
        <v>274</v>
      </c>
      <c r="B285" s="251"/>
      <c r="C285" s="251"/>
      <c r="D285" s="251"/>
      <c r="E285" s="251"/>
      <c r="F285" s="251"/>
      <c r="G285" s="251"/>
      <c r="H285" s="251"/>
      <c r="I285" s="251"/>
      <c r="J285" s="252"/>
    </row>
    <row r="286" spans="1:10" x14ac:dyDescent="0.25">
      <c r="A286" s="296" t="s">
        <v>35</v>
      </c>
      <c r="B286" s="297"/>
      <c r="C286" s="297"/>
      <c r="D286" s="297"/>
      <c r="E286" s="297"/>
      <c r="F286" s="297"/>
      <c r="G286" s="297"/>
      <c r="H286" s="297"/>
      <c r="I286" s="297"/>
      <c r="J286" s="298"/>
    </row>
    <row r="287" spans="1:10" ht="206.25" x14ac:dyDescent="0.25">
      <c r="A287" s="153" t="s">
        <v>84</v>
      </c>
      <c r="B287" s="149">
        <f>SUM(B288:B291)</f>
        <v>4273</v>
      </c>
      <c r="C287" s="149">
        <f>SUM(C288:C291)</f>
        <v>2589</v>
      </c>
      <c r="D287" s="149">
        <f>C287/B287*100</f>
        <v>60.589749590451667</v>
      </c>
      <c r="E287" s="149">
        <f>SUM(E288:E291)</f>
        <v>2581.1</v>
      </c>
      <c r="F287" s="149">
        <f>E287/B287*100</f>
        <v>60.404867774397374</v>
      </c>
      <c r="G287" s="149">
        <f>SUM(G288:G291)</f>
        <v>2222.8999999999996</v>
      </c>
      <c r="H287" s="149">
        <f>G287/B287*100</f>
        <v>52.021998595834297</v>
      </c>
      <c r="I287" s="149">
        <f>B287-G287</f>
        <v>2050.1000000000004</v>
      </c>
      <c r="J287" s="390" t="s">
        <v>194</v>
      </c>
    </row>
    <row r="288" spans="1:10" ht="19.5" x14ac:dyDescent="0.25">
      <c r="A288" s="66" t="s">
        <v>0</v>
      </c>
      <c r="B288" s="149">
        <v>0</v>
      </c>
      <c r="C288" s="149">
        <v>0</v>
      </c>
      <c r="D288" s="149">
        <v>0</v>
      </c>
      <c r="E288" s="149">
        <v>0</v>
      </c>
      <c r="F288" s="149">
        <v>0</v>
      </c>
      <c r="G288" s="149">
        <v>0</v>
      </c>
      <c r="H288" s="149">
        <v>0</v>
      </c>
      <c r="I288" s="149">
        <f>B288-G288</f>
        <v>0</v>
      </c>
      <c r="J288" s="391"/>
    </row>
    <row r="289" spans="1:11" ht="19.5" x14ac:dyDescent="0.25">
      <c r="A289" s="66" t="s">
        <v>1</v>
      </c>
      <c r="B289" s="149">
        <v>3540.2</v>
      </c>
      <c r="C289" s="149">
        <v>2426.1999999999998</v>
      </c>
      <c r="D289" s="149">
        <f>C289/B289*100</f>
        <v>68.532851251341725</v>
      </c>
      <c r="E289" s="149">
        <v>2426.1999999999998</v>
      </c>
      <c r="F289" s="149">
        <f>E289/B289*100</f>
        <v>68.532851251341725</v>
      </c>
      <c r="G289" s="149">
        <v>2092.1999999999998</v>
      </c>
      <c r="H289" s="149">
        <f>G289/B289*100</f>
        <v>59.098356025083334</v>
      </c>
      <c r="I289" s="149">
        <f>B289-G289</f>
        <v>1448</v>
      </c>
      <c r="J289" s="391"/>
    </row>
    <row r="290" spans="1:11" x14ac:dyDescent="0.25">
      <c r="A290" s="67" t="s">
        <v>2</v>
      </c>
      <c r="B290" s="150">
        <v>732.8</v>
      </c>
      <c r="C290" s="150">
        <v>162.80000000000001</v>
      </c>
      <c r="D290" s="150">
        <f>C290/B290*100</f>
        <v>22.216157205240179</v>
      </c>
      <c r="E290" s="150">
        <v>154.9</v>
      </c>
      <c r="F290" s="150">
        <f>E290/B290*100</f>
        <v>21.138100436681224</v>
      </c>
      <c r="G290" s="150">
        <v>130.69999999999999</v>
      </c>
      <c r="H290" s="150">
        <f>G290/B290*100</f>
        <v>17.835698689956331</v>
      </c>
      <c r="I290" s="150">
        <f>B290-G290</f>
        <v>602.09999999999991</v>
      </c>
      <c r="J290" s="391"/>
    </row>
    <row r="291" spans="1:11" x14ac:dyDescent="0.25">
      <c r="A291" s="67" t="s">
        <v>3</v>
      </c>
      <c r="B291" s="150">
        <v>0</v>
      </c>
      <c r="C291" s="149">
        <v>0</v>
      </c>
      <c r="D291" s="150">
        <v>0</v>
      </c>
      <c r="E291" s="150">
        <v>0</v>
      </c>
      <c r="F291" s="150">
        <v>0</v>
      </c>
      <c r="G291" s="150">
        <v>0</v>
      </c>
      <c r="H291" s="150">
        <v>0</v>
      </c>
      <c r="I291" s="150">
        <f>B291-G291</f>
        <v>0</v>
      </c>
      <c r="J291" s="392"/>
    </row>
    <row r="292" spans="1:11" x14ac:dyDescent="0.25">
      <c r="A292" s="287" t="s">
        <v>160</v>
      </c>
      <c r="B292" s="288"/>
      <c r="C292" s="288"/>
      <c r="D292" s="288"/>
      <c r="E292" s="288"/>
      <c r="F292" s="288"/>
      <c r="G292" s="288"/>
      <c r="H292" s="288"/>
      <c r="I292" s="288"/>
      <c r="J292" s="289"/>
    </row>
    <row r="293" spans="1:11" s="8" customFormat="1" x14ac:dyDescent="0.25">
      <c r="A293" s="250" t="s">
        <v>109</v>
      </c>
      <c r="B293" s="251"/>
      <c r="C293" s="251"/>
      <c r="D293" s="251"/>
      <c r="E293" s="251"/>
      <c r="F293" s="251"/>
      <c r="G293" s="251"/>
      <c r="H293" s="251"/>
      <c r="I293" s="251"/>
      <c r="J293" s="252"/>
    </row>
    <row r="294" spans="1:11" s="1" customFormat="1" x14ac:dyDescent="0.25">
      <c r="A294" s="244" t="s">
        <v>35</v>
      </c>
      <c r="B294" s="245"/>
      <c r="C294" s="245"/>
      <c r="D294" s="245"/>
      <c r="E294" s="245"/>
      <c r="F294" s="245"/>
      <c r="G294" s="245"/>
      <c r="H294" s="245"/>
      <c r="I294" s="245"/>
      <c r="J294" s="246"/>
    </row>
    <row r="295" spans="1:11" ht="187.5" x14ac:dyDescent="0.25">
      <c r="A295" s="153" t="s">
        <v>85</v>
      </c>
      <c r="B295" s="149">
        <f>SUM(B296:B299)</f>
        <v>0</v>
      </c>
      <c r="C295" s="149">
        <f>SUM(C296:C299)</f>
        <v>0</v>
      </c>
      <c r="D295" s="149">
        <v>0</v>
      </c>
      <c r="E295" s="149">
        <f>SUM(E296:E299)</f>
        <v>0</v>
      </c>
      <c r="F295" s="149">
        <v>0</v>
      </c>
      <c r="G295" s="149">
        <f>SUM(G296:G299)</f>
        <v>0</v>
      </c>
      <c r="H295" s="149">
        <v>0</v>
      </c>
      <c r="I295" s="149">
        <f>B295-G295</f>
        <v>0</v>
      </c>
      <c r="J295" s="390"/>
      <c r="K295" s="104" t="s">
        <v>119</v>
      </c>
    </row>
    <row r="296" spans="1:11" ht="19.5" x14ac:dyDescent="0.25">
      <c r="A296" s="66" t="s">
        <v>0</v>
      </c>
      <c r="B296" s="149">
        <v>0</v>
      </c>
      <c r="C296" s="149">
        <v>0</v>
      </c>
      <c r="D296" s="149">
        <v>0</v>
      </c>
      <c r="E296" s="149">
        <v>0</v>
      </c>
      <c r="F296" s="149">
        <v>0</v>
      </c>
      <c r="G296" s="149">
        <v>0</v>
      </c>
      <c r="H296" s="149">
        <v>0</v>
      </c>
      <c r="I296" s="149">
        <f>B296-G296</f>
        <v>0</v>
      </c>
      <c r="J296" s="391"/>
    </row>
    <row r="297" spans="1:11" ht="19.5" x14ac:dyDescent="0.25">
      <c r="A297" s="66" t="s">
        <v>1</v>
      </c>
      <c r="B297" s="149">
        <v>0</v>
      </c>
      <c r="C297" s="149">
        <v>0</v>
      </c>
      <c r="D297" s="149">
        <v>0</v>
      </c>
      <c r="E297" s="149">
        <v>0</v>
      </c>
      <c r="F297" s="149">
        <v>0</v>
      </c>
      <c r="G297" s="149">
        <v>0</v>
      </c>
      <c r="H297" s="149">
        <v>0</v>
      </c>
      <c r="I297" s="149">
        <f>B297-G297</f>
        <v>0</v>
      </c>
      <c r="J297" s="391"/>
    </row>
    <row r="298" spans="1:11" x14ac:dyDescent="0.25">
      <c r="A298" s="67" t="s">
        <v>2</v>
      </c>
      <c r="B298" s="150">
        <v>0</v>
      </c>
      <c r="C298" s="150">
        <v>0</v>
      </c>
      <c r="D298" s="150">
        <v>0</v>
      </c>
      <c r="E298" s="150">
        <v>0</v>
      </c>
      <c r="F298" s="150">
        <v>0</v>
      </c>
      <c r="G298" s="150">
        <v>0</v>
      </c>
      <c r="H298" s="150">
        <v>0</v>
      </c>
      <c r="I298" s="150">
        <f>B298-G298</f>
        <v>0</v>
      </c>
      <c r="J298" s="391"/>
    </row>
    <row r="299" spans="1:11" x14ac:dyDescent="0.25">
      <c r="A299" s="67" t="s">
        <v>3</v>
      </c>
      <c r="B299" s="150">
        <v>0</v>
      </c>
      <c r="C299" s="150">
        <v>0</v>
      </c>
      <c r="D299" s="150">
        <v>0</v>
      </c>
      <c r="E299" s="150">
        <v>0</v>
      </c>
      <c r="F299" s="150">
        <v>0</v>
      </c>
      <c r="G299" s="150">
        <v>0</v>
      </c>
      <c r="H299" s="150">
        <v>0</v>
      </c>
      <c r="I299" s="150">
        <f>B299-G299</f>
        <v>0</v>
      </c>
      <c r="J299" s="392"/>
    </row>
    <row r="300" spans="1:11" s="30" customFormat="1" x14ac:dyDescent="0.25">
      <c r="A300" s="281" t="s">
        <v>233</v>
      </c>
      <c r="B300" s="282"/>
      <c r="C300" s="282"/>
      <c r="D300" s="282"/>
      <c r="E300" s="282"/>
      <c r="F300" s="282"/>
      <c r="G300" s="282"/>
      <c r="H300" s="282"/>
      <c r="I300" s="282"/>
      <c r="J300" s="283"/>
    </row>
    <row r="301" spans="1:11" s="1" customFormat="1" x14ac:dyDescent="0.25">
      <c r="A301" s="256" t="s">
        <v>86</v>
      </c>
      <c r="B301" s="257"/>
      <c r="C301" s="257"/>
      <c r="D301" s="257"/>
      <c r="E301" s="257"/>
      <c r="F301" s="257"/>
      <c r="G301" s="257"/>
      <c r="H301" s="257"/>
      <c r="I301" s="257"/>
      <c r="J301" s="258"/>
    </row>
    <row r="302" spans="1:11" x14ac:dyDescent="0.25">
      <c r="A302" s="287" t="s">
        <v>160</v>
      </c>
      <c r="B302" s="288"/>
      <c r="C302" s="288"/>
      <c r="D302" s="288"/>
      <c r="E302" s="288"/>
      <c r="F302" s="288"/>
      <c r="G302" s="288"/>
      <c r="H302" s="288"/>
      <c r="I302" s="288"/>
      <c r="J302" s="289"/>
    </row>
    <row r="303" spans="1:11" s="8" customFormat="1" x14ac:dyDescent="0.25">
      <c r="A303" s="250" t="s">
        <v>109</v>
      </c>
      <c r="B303" s="251"/>
      <c r="C303" s="251"/>
      <c r="D303" s="251"/>
      <c r="E303" s="251"/>
      <c r="F303" s="251"/>
      <c r="G303" s="251"/>
      <c r="H303" s="251"/>
      <c r="I303" s="251"/>
      <c r="J303" s="252"/>
    </row>
    <row r="304" spans="1:11" s="1" customFormat="1" x14ac:dyDescent="0.25">
      <c r="A304" s="244" t="s">
        <v>35</v>
      </c>
      <c r="B304" s="245"/>
      <c r="C304" s="245"/>
      <c r="D304" s="245"/>
      <c r="E304" s="245"/>
      <c r="F304" s="245"/>
      <c r="G304" s="245"/>
      <c r="H304" s="245"/>
      <c r="I304" s="245"/>
      <c r="J304" s="246"/>
    </row>
    <row r="305" spans="1:11" ht="190.5" customHeight="1" x14ac:dyDescent="0.25">
      <c r="A305" s="153" t="s">
        <v>108</v>
      </c>
      <c r="B305" s="149">
        <f>SUM(B306:B309)</f>
        <v>4939.7</v>
      </c>
      <c r="C305" s="149">
        <f>SUM(C306:C309)</f>
        <v>4243.3</v>
      </c>
      <c r="D305" s="149">
        <f>C305/B305*100</f>
        <v>85.901977852906057</v>
      </c>
      <c r="E305" s="149">
        <f>SUM(E306:E309)</f>
        <v>4243.3</v>
      </c>
      <c r="F305" s="149">
        <f>E305/B305*100</f>
        <v>85.901977852906057</v>
      </c>
      <c r="G305" s="149">
        <f>SUM(G306:G309)</f>
        <v>4243.3</v>
      </c>
      <c r="H305" s="149">
        <f>G305/B305*100</f>
        <v>85.901977852906057</v>
      </c>
      <c r="I305" s="149">
        <f t="shared" ref="I305:I324" si="12">B305-G305</f>
        <v>696.39999999999964</v>
      </c>
      <c r="J305" s="396" t="s">
        <v>195</v>
      </c>
      <c r="K305" s="2" t="s">
        <v>234</v>
      </c>
    </row>
    <row r="306" spans="1:11" ht="19.5" x14ac:dyDescent="0.25">
      <c r="A306" s="58" t="s">
        <v>0</v>
      </c>
      <c r="B306" s="149">
        <v>0</v>
      </c>
      <c r="C306" s="149">
        <v>0</v>
      </c>
      <c r="D306" s="149">
        <v>0</v>
      </c>
      <c r="E306" s="149">
        <v>0</v>
      </c>
      <c r="F306" s="149">
        <v>0</v>
      </c>
      <c r="G306" s="149">
        <v>0</v>
      </c>
      <c r="H306" s="149">
        <v>0</v>
      </c>
      <c r="I306" s="149">
        <f t="shared" si="12"/>
        <v>0</v>
      </c>
      <c r="J306" s="397"/>
    </row>
    <row r="307" spans="1:11" ht="19.5" x14ac:dyDescent="0.25">
      <c r="A307" s="58" t="s">
        <v>1</v>
      </c>
      <c r="B307" s="149">
        <v>4939.7</v>
      </c>
      <c r="C307" s="149">
        <v>4243.3</v>
      </c>
      <c r="D307" s="149">
        <f>C307/B307*100</f>
        <v>85.901977852906057</v>
      </c>
      <c r="E307" s="149">
        <v>4243.3</v>
      </c>
      <c r="F307" s="149">
        <f>E307/B307*100</f>
        <v>85.901977852906057</v>
      </c>
      <c r="G307" s="149">
        <v>4243.3</v>
      </c>
      <c r="H307" s="149">
        <f>G307/B307*100</f>
        <v>85.901977852906057</v>
      </c>
      <c r="I307" s="149">
        <f t="shared" si="12"/>
        <v>696.39999999999964</v>
      </c>
      <c r="J307" s="397"/>
    </row>
    <row r="308" spans="1:11" x14ac:dyDescent="0.25">
      <c r="A308" s="60" t="s">
        <v>2</v>
      </c>
      <c r="B308" s="150">
        <v>0</v>
      </c>
      <c r="C308" s="150">
        <v>0</v>
      </c>
      <c r="D308" s="150">
        <v>0</v>
      </c>
      <c r="E308" s="150">
        <v>0</v>
      </c>
      <c r="F308" s="150">
        <v>0</v>
      </c>
      <c r="G308" s="150">
        <v>0</v>
      </c>
      <c r="H308" s="150">
        <v>0</v>
      </c>
      <c r="I308" s="150">
        <f t="shared" si="12"/>
        <v>0</v>
      </c>
      <c r="J308" s="397"/>
    </row>
    <row r="309" spans="1:11" x14ac:dyDescent="0.25">
      <c r="A309" s="60" t="s">
        <v>3</v>
      </c>
      <c r="B309" s="150">
        <v>0</v>
      </c>
      <c r="C309" s="150">
        <v>0</v>
      </c>
      <c r="D309" s="150">
        <v>0</v>
      </c>
      <c r="E309" s="150">
        <v>0</v>
      </c>
      <c r="F309" s="150">
        <v>0</v>
      </c>
      <c r="G309" s="150">
        <v>0</v>
      </c>
      <c r="H309" s="150">
        <v>0</v>
      </c>
      <c r="I309" s="150">
        <f t="shared" si="12"/>
        <v>0</v>
      </c>
      <c r="J309" s="398"/>
    </row>
    <row r="310" spans="1:11" ht="209.25" customHeight="1" x14ac:dyDescent="0.25">
      <c r="A310" s="153" t="s">
        <v>87</v>
      </c>
      <c r="B310" s="149">
        <f>SUM(B311:B314)</f>
        <v>318.39999999999998</v>
      </c>
      <c r="C310" s="149">
        <f>SUM(C311:C314)</f>
        <v>164.9</v>
      </c>
      <c r="D310" s="149">
        <f>C310/B310*100</f>
        <v>51.790201005025125</v>
      </c>
      <c r="E310" s="149">
        <f>SUM(E311:E314)</f>
        <v>164.9</v>
      </c>
      <c r="F310" s="149">
        <f>E310/B310*100</f>
        <v>51.790201005025125</v>
      </c>
      <c r="G310" s="149">
        <f>SUM(G311:G314)</f>
        <v>164.9</v>
      </c>
      <c r="H310" s="149">
        <f>G310/B310*100</f>
        <v>51.790201005025125</v>
      </c>
      <c r="I310" s="149">
        <f t="shared" si="12"/>
        <v>153.49999999999997</v>
      </c>
      <c r="J310" s="396" t="s">
        <v>213</v>
      </c>
      <c r="K310" s="2" t="s">
        <v>234</v>
      </c>
    </row>
    <row r="311" spans="1:11" ht="19.5" x14ac:dyDescent="0.25">
      <c r="A311" s="58" t="s">
        <v>0</v>
      </c>
      <c r="B311" s="149">
        <v>0</v>
      </c>
      <c r="C311" s="149">
        <v>0</v>
      </c>
      <c r="D311" s="149">
        <v>0</v>
      </c>
      <c r="E311" s="149">
        <v>0</v>
      </c>
      <c r="F311" s="149">
        <v>0</v>
      </c>
      <c r="G311" s="149">
        <v>0</v>
      </c>
      <c r="H311" s="149">
        <v>0</v>
      </c>
      <c r="I311" s="149">
        <f t="shared" si="12"/>
        <v>0</v>
      </c>
      <c r="J311" s="397"/>
    </row>
    <row r="312" spans="1:11" ht="19.5" x14ac:dyDescent="0.25">
      <c r="A312" s="58" t="s">
        <v>1</v>
      </c>
      <c r="B312" s="149">
        <v>318.39999999999998</v>
      </c>
      <c r="C312" s="149">
        <v>164.9</v>
      </c>
      <c r="D312" s="149">
        <f>C312/B312*100</f>
        <v>51.790201005025125</v>
      </c>
      <c r="E312" s="149">
        <v>164.9</v>
      </c>
      <c r="F312" s="149">
        <f>E312/B312*100</f>
        <v>51.790201005025125</v>
      </c>
      <c r="G312" s="149">
        <v>164.9</v>
      </c>
      <c r="H312" s="149">
        <f>G312/B312*100</f>
        <v>51.790201005025125</v>
      </c>
      <c r="I312" s="149">
        <f t="shared" si="12"/>
        <v>153.49999999999997</v>
      </c>
      <c r="J312" s="397"/>
    </row>
    <row r="313" spans="1:11" x14ac:dyDescent="0.25">
      <c r="A313" s="60" t="s">
        <v>2</v>
      </c>
      <c r="B313" s="150">
        <v>0</v>
      </c>
      <c r="C313" s="150">
        <v>0</v>
      </c>
      <c r="D313" s="150">
        <v>0</v>
      </c>
      <c r="E313" s="150">
        <v>0</v>
      </c>
      <c r="F313" s="150">
        <v>0</v>
      </c>
      <c r="G313" s="150">
        <v>0</v>
      </c>
      <c r="H313" s="150">
        <v>0</v>
      </c>
      <c r="I313" s="150">
        <f t="shared" si="12"/>
        <v>0</v>
      </c>
      <c r="J313" s="397"/>
    </row>
    <row r="314" spans="1:11" x14ac:dyDescent="0.25">
      <c r="A314" s="60" t="s">
        <v>3</v>
      </c>
      <c r="B314" s="150">
        <v>0</v>
      </c>
      <c r="C314" s="150">
        <v>0</v>
      </c>
      <c r="D314" s="150">
        <v>0</v>
      </c>
      <c r="E314" s="150">
        <v>0</v>
      </c>
      <c r="F314" s="150">
        <v>0</v>
      </c>
      <c r="G314" s="150">
        <v>0</v>
      </c>
      <c r="H314" s="150">
        <v>0</v>
      </c>
      <c r="I314" s="150">
        <f t="shared" si="12"/>
        <v>0</v>
      </c>
      <c r="J314" s="398"/>
    </row>
    <row r="315" spans="1:11" ht="210" customHeight="1" x14ac:dyDescent="0.25">
      <c r="A315" s="153" t="s">
        <v>88</v>
      </c>
      <c r="B315" s="149">
        <f>SUM(B316:B319)</f>
        <v>52887.3</v>
      </c>
      <c r="C315" s="149">
        <f>SUM(C316:C319)</f>
        <v>44020.9</v>
      </c>
      <c r="D315" s="149">
        <f>C315/B315*100</f>
        <v>83.23529467376855</v>
      </c>
      <c r="E315" s="149">
        <f>SUM(E316:E319)</f>
        <v>44013.1</v>
      </c>
      <c r="F315" s="149">
        <f>E315/B315*100</f>
        <v>83.220546331538941</v>
      </c>
      <c r="G315" s="149">
        <f>SUM(G316:G319)</f>
        <v>44013.1</v>
      </c>
      <c r="H315" s="149">
        <f>G315/B315*100</f>
        <v>83.220546331538941</v>
      </c>
      <c r="I315" s="149">
        <f t="shared" si="12"/>
        <v>8874.2000000000044</v>
      </c>
      <c r="J315" s="396" t="s">
        <v>214</v>
      </c>
      <c r="K315" s="2" t="s">
        <v>234</v>
      </c>
    </row>
    <row r="316" spans="1:11" ht="19.5" x14ac:dyDescent="0.25">
      <c r="A316" s="58" t="s">
        <v>0</v>
      </c>
      <c r="B316" s="149">
        <v>0</v>
      </c>
      <c r="C316" s="149">
        <v>0</v>
      </c>
      <c r="D316" s="149">
        <v>0</v>
      </c>
      <c r="E316" s="149">
        <v>0</v>
      </c>
      <c r="F316" s="149">
        <v>0</v>
      </c>
      <c r="G316" s="149">
        <v>0</v>
      </c>
      <c r="H316" s="149">
        <v>0</v>
      </c>
      <c r="I316" s="149">
        <f t="shared" si="12"/>
        <v>0</v>
      </c>
      <c r="J316" s="397"/>
    </row>
    <row r="317" spans="1:11" ht="19.5" x14ac:dyDescent="0.25">
      <c r="A317" s="58" t="s">
        <v>1</v>
      </c>
      <c r="B317" s="149">
        <v>52887.3</v>
      </c>
      <c r="C317" s="149">
        <v>44020.9</v>
      </c>
      <c r="D317" s="149">
        <f>C317/B317*100</f>
        <v>83.23529467376855</v>
      </c>
      <c r="E317" s="149">
        <v>44013.1</v>
      </c>
      <c r="F317" s="149">
        <f>E317/B317*100</f>
        <v>83.220546331538941</v>
      </c>
      <c r="G317" s="149">
        <v>44013.1</v>
      </c>
      <c r="H317" s="149">
        <f>G317/B317*100</f>
        <v>83.220546331538941</v>
      </c>
      <c r="I317" s="149">
        <f t="shared" si="12"/>
        <v>8874.2000000000044</v>
      </c>
      <c r="J317" s="397"/>
    </row>
    <row r="318" spans="1:11" x14ac:dyDescent="0.25">
      <c r="A318" s="60" t="s">
        <v>2</v>
      </c>
      <c r="B318" s="150">
        <v>0</v>
      </c>
      <c r="C318" s="150">
        <v>0</v>
      </c>
      <c r="D318" s="150">
        <v>0</v>
      </c>
      <c r="E318" s="150">
        <v>0</v>
      </c>
      <c r="F318" s="150">
        <v>0</v>
      </c>
      <c r="G318" s="150">
        <v>0</v>
      </c>
      <c r="H318" s="150">
        <v>0</v>
      </c>
      <c r="I318" s="150">
        <f t="shared" si="12"/>
        <v>0</v>
      </c>
      <c r="J318" s="397"/>
    </row>
    <row r="319" spans="1:11" x14ac:dyDescent="0.25">
      <c r="A319" s="60" t="s">
        <v>3</v>
      </c>
      <c r="B319" s="150">
        <v>0</v>
      </c>
      <c r="C319" s="150">
        <v>0</v>
      </c>
      <c r="D319" s="150">
        <v>0</v>
      </c>
      <c r="E319" s="150">
        <v>0</v>
      </c>
      <c r="F319" s="150">
        <v>0</v>
      </c>
      <c r="G319" s="150">
        <v>0</v>
      </c>
      <c r="H319" s="150">
        <v>0</v>
      </c>
      <c r="I319" s="150">
        <f t="shared" si="12"/>
        <v>0</v>
      </c>
      <c r="J319" s="398"/>
    </row>
    <row r="320" spans="1:11" ht="225" x14ac:dyDescent="0.25">
      <c r="A320" s="153" t="s">
        <v>107</v>
      </c>
      <c r="B320" s="149">
        <f>SUM(B321:B324)</f>
        <v>8895.6</v>
      </c>
      <c r="C320" s="149">
        <f>SUM(C321:C324)</f>
        <v>7128.7</v>
      </c>
      <c r="D320" s="149">
        <f>C320/B320*100</f>
        <v>80.137371284680057</v>
      </c>
      <c r="E320" s="149">
        <f>SUM(E321:E324)</f>
        <v>7128.7</v>
      </c>
      <c r="F320" s="149">
        <f>E320/B320*100</f>
        <v>80.137371284680057</v>
      </c>
      <c r="G320" s="149">
        <f>SUM(G321:G324)</f>
        <v>7128.7</v>
      </c>
      <c r="H320" s="149">
        <f>G320/B320*100</f>
        <v>80.137371284680057</v>
      </c>
      <c r="I320" s="149">
        <f t="shared" si="12"/>
        <v>1766.9000000000005</v>
      </c>
      <c r="J320" s="393" t="s">
        <v>196</v>
      </c>
      <c r="K320" s="2" t="s">
        <v>234</v>
      </c>
    </row>
    <row r="321" spans="1:10" ht="19.5" x14ac:dyDescent="0.25">
      <c r="A321" s="58" t="s">
        <v>0</v>
      </c>
      <c r="B321" s="149">
        <v>0</v>
      </c>
      <c r="C321" s="149">
        <v>0</v>
      </c>
      <c r="D321" s="149">
        <v>0</v>
      </c>
      <c r="E321" s="149">
        <v>0</v>
      </c>
      <c r="F321" s="149">
        <v>0</v>
      </c>
      <c r="G321" s="149">
        <v>0</v>
      </c>
      <c r="H321" s="149">
        <v>0</v>
      </c>
      <c r="I321" s="149">
        <f t="shared" si="12"/>
        <v>0</v>
      </c>
      <c r="J321" s="394"/>
    </row>
    <row r="322" spans="1:10" ht="19.5" x14ac:dyDescent="0.25">
      <c r="A322" s="58" t="s">
        <v>1</v>
      </c>
      <c r="B322" s="149">
        <v>8895.6</v>
      </c>
      <c r="C322" s="149">
        <v>7128.7</v>
      </c>
      <c r="D322" s="149">
        <f>C322/B322*100</f>
        <v>80.137371284680057</v>
      </c>
      <c r="E322" s="149">
        <v>7128.7</v>
      </c>
      <c r="F322" s="149">
        <f>E322/B322*100</f>
        <v>80.137371284680057</v>
      </c>
      <c r="G322" s="149">
        <v>7128.7</v>
      </c>
      <c r="H322" s="149">
        <f>G322/B322*100</f>
        <v>80.137371284680057</v>
      </c>
      <c r="I322" s="149">
        <f t="shared" si="12"/>
        <v>1766.9000000000005</v>
      </c>
      <c r="J322" s="394"/>
    </row>
    <row r="323" spans="1:10" x14ac:dyDescent="0.25">
      <c r="A323" s="60" t="s">
        <v>2</v>
      </c>
      <c r="B323" s="150">
        <v>0</v>
      </c>
      <c r="C323" s="150">
        <v>0</v>
      </c>
      <c r="D323" s="150">
        <v>0</v>
      </c>
      <c r="E323" s="150">
        <v>0</v>
      </c>
      <c r="F323" s="150">
        <v>0</v>
      </c>
      <c r="G323" s="150">
        <v>0</v>
      </c>
      <c r="H323" s="150">
        <v>0</v>
      </c>
      <c r="I323" s="150">
        <f t="shared" si="12"/>
        <v>0</v>
      </c>
      <c r="J323" s="394"/>
    </row>
    <row r="324" spans="1:10" x14ac:dyDescent="0.25">
      <c r="A324" s="60" t="s">
        <v>3</v>
      </c>
      <c r="B324" s="150">
        <v>0</v>
      </c>
      <c r="C324" s="150">
        <v>0</v>
      </c>
      <c r="D324" s="150">
        <v>0</v>
      </c>
      <c r="E324" s="150">
        <v>0</v>
      </c>
      <c r="F324" s="150">
        <v>0</v>
      </c>
      <c r="G324" s="150">
        <v>0</v>
      </c>
      <c r="H324" s="150">
        <v>0</v>
      </c>
      <c r="I324" s="150">
        <f t="shared" si="12"/>
        <v>0</v>
      </c>
      <c r="J324" s="395"/>
    </row>
    <row r="325" spans="1:10" x14ac:dyDescent="0.25">
      <c r="A325" s="281" t="s">
        <v>252</v>
      </c>
      <c r="B325" s="282"/>
      <c r="C325" s="282"/>
      <c r="D325" s="282"/>
      <c r="E325" s="282"/>
      <c r="F325" s="282"/>
      <c r="G325" s="282"/>
      <c r="H325" s="282"/>
      <c r="I325" s="282"/>
      <c r="J325" s="283"/>
    </row>
    <row r="326" spans="1:10" s="1" customFormat="1" x14ac:dyDescent="0.25">
      <c r="A326" s="256" t="s">
        <v>89</v>
      </c>
      <c r="B326" s="257"/>
      <c r="C326" s="257"/>
      <c r="D326" s="257"/>
      <c r="E326" s="257"/>
      <c r="F326" s="257"/>
      <c r="G326" s="257"/>
      <c r="H326" s="257"/>
      <c r="I326" s="257"/>
      <c r="J326" s="258"/>
    </row>
    <row r="327" spans="1:10" s="1" customFormat="1" x14ac:dyDescent="0.25">
      <c r="A327" s="287" t="s">
        <v>105</v>
      </c>
      <c r="B327" s="288"/>
      <c r="C327" s="288"/>
      <c r="D327" s="288"/>
      <c r="E327" s="288"/>
      <c r="F327" s="288"/>
      <c r="G327" s="288"/>
      <c r="H327" s="288"/>
      <c r="I327" s="288"/>
      <c r="J327" s="289"/>
    </row>
    <row r="328" spans="1:10" s="1" customFormat="1" x14ac:dyDescent="0.25">
      <c r="A328" s="250" t="s">
        <v>106</v>
      </c>
      <c r="B328" s="251"/>
      <c r="C328" s="251"/>
      <c r="D328" s="251"/>
      <c r="E328" s="251"/>
      <c r="F328" s="251"/>
      <c r="G328" s="251"/>
      <c r="H328" s="251"/>
      <c r="I328" s="251"/>
      <c r="J328" s="252"/>
    </row>
    <row r="329" spans="1:10" s="1" customFormat="1" x14ac:dyDescent="0.25">
      <c r="A329" s="244" t="s">
        <v>253</v>
      </c>
      <c r="B329" s="245"/>
      <c r="C329" s="245"/>
      <c r="D329" s="245"/>
      <c r="E329" s="245"/>
      <c r="F329" s="245"/>
      <c r="G329" s="245"/>
      <c r="H329" s="245"/>
      <c r="I329" s="245"/>
      <c r="J329" s="246"/>
    </row>
    <row r="330" spans="1:10" ht="187.5" x14ac:dyDescent="0.25">
      <c r="A330" s="153" t="s">
        <v>90</v>
      </c>
      <c r="B330" s="83">
        <f>SUM(B331:B334)</f>
        <v>91352.9</v>
      </c>
      <c r="C330" s="149">
        <f>SUM(C331:C334)</f>
        <v>23814.1</v>
      </c>
      <c r="D330" s="149">
        <f>C330/B330*100</f>
        <v>26.068247422906115</v>
      </c>
      <c r="E330" s="149">
        <f>SUM(E331:E334)</f>
        <v>23814.1</v>
      </c>
      <c r="F330" s="149">
        <f>E330/B330*100</f>
        <v>26.068247422906115</v>
      </c>
      <c r="G330" s="149">
        <f>SUM(G331:G334)</f>
        <v>23814.1</v>
      </c>
      <c r="H330" s="149">
        <f>G330/B330*100</f>
        <v>26.068247422906115</v>
      </c>
      <c r="I330" s="149">
        <f>B330-G330</f>
        <v>67538.799999999988</v>
      </c>
      <c r="J330" s="376" t="s">
        <v>197</v>
      </c>
    </row>
    <row r="331" spans="1:10" ht="19.5" x14ac:dyDescent="0.25">
      <c r="A331" s="58" t="s">
        <v>0</v>
      </c>
      <c r="B331" s="83">
        <v>0</v>
      </c>
      <c r="C331" s="149">
        <v>0</v>
      </c>
      <c r="D331" s="149">
        <v>0</v>
      </c>
      <c r="E331" s="149">
        <v>0</v>
      </c>
      <c r="F331" s="149">
        <v>0</v>
      </c>
      <c r="G331" s="149">
        <v>0</v>
      </c>
      <c r="H331" s="149">
        <v>0</v>
      </c>
      <c r="I331" s="149">
        <f>B331-G331</f>
        <v>0</v>
      </c>
      <c r="J331" s="377"/>
    </row>
    <row r="332" spans="1:10" ht="19.5" x14ac:dyDescent="0.25">
      <c r="A332" s="78" t="s">
        <v>1</v>
      </c>
      <c r="B332" s="83">
        <v>85871.2</v>
      </c>
      <c r="C332" s="149">
        <v>22385.3</v>
      </c>
      <c r="D332" s="149">
        <f>C332/B332*100</f>
        <v>26.068460671331017</v>
      </c>
      <c r="E332" s="149">
        <v>22385.3</v>
      </c>
      <c r="F332" s="149">
        <f>E332/B332*100</f>
        <v>26.068460671331017</v>
      </c>
      <c r="G332" s="149">
        <v>22385.3</v>
      </c>
      <c r="H332" s="149">
        <f>G332/B332*100</f>
        <v>26.068460671331017</v>
      </c>
      <c r="I332" s="149">
        <f>B332-G332</f>
        <v>63485.899999999994</v>
      </c>
      <c r="J332" s="377"/>
    </row>
    <row r="333" spans="1:10" x14ac:dyDescent="0.25">
      <c r="A333" s="79" t="s">
        <v>2</v>
      </c>
      <c r="B333" s="84">
        <v>5481.7</v>
      </c>
      <c r="C333" s="150">
        <v>1428.8</v>
      </c>
      <c r="D333" s="150">
        <f>C333/B333*100</f>
        <v>26.064906871955777</v>
      </c>
      <c r="E333" s="150">
        <v>1428.8</v>
      </c>
      <c r="F333" s="150">
        <f>E333/B333*100</f>
        <v>26.064906871955777</v>
      </c>
      <c r="G333" s="150">
        <v>1428.8</v>
      </c>
      <c r="H333" s="150">
        <f>G333/B333*100</f>
        <v>26.064906871955777</v>
      </c>
      <c r="I333" s="150">
        <f>B333-G333</f>
        <v>4052.8999999999996</v>
      </c>
      <c r="J333" s="377"/>
    </row>
    <row r="334" spans="1:10" x14ac:dyDescent="0.25">
      <c r="A334" s="60" t="s">
        <v>3</v>
      </c>
      <c r="B334" s="84">
        <v>0</v>
      </c>
      <c r="C334" s="150">
        <v>0</v>
      </c>
      <c r="D334" s="150">
        <v>0</v>
      </c>
      <c r="E334" s="150">
        <v>0</v>
      </c>
      <c r="F334" s="150">
        <v>0</v>
      </c>
      <c r="G334" s="150">
        <v>0</v>
      </c>
      <c r="H334" s="150">
        <v>0</v>
      </c>
      <c r="I334" s="150">
        <f>B334-G334</f>
        <v>0</v>
      </c>
      <c r="J334" s="378"/>
    </row>
    <row r="335" spans="1:10" x14ac:dyDescent="0.25">
      <c r="A335" s="281" t="s">
        <v>252</v>
      </c>
      <c r="B335" s="282"/>
      <c r="C335" s="282"/>
      <c r="D335" s="282"/>
      <c r="E335" s="282"/>
      <c r="F335" s="282"/>
      <c r="G335" s="282"/>
      <c r="H335" s="282"/>
      <c r="I335" s="282"/>
      <c r="J335" s="283"/>
    </row>
    <row r="336" spans="1:10" x14ac:dyDescent="0.25">
      <c r="A336" s="256" t="s">
        <v>166</v>
      </c>
      <c r="B336" s="257"/>
      <c r="C336" s="257"/>
      <c r="D336" s="257"/>
      <c r="E336" s="257"/>
      <c r="F336" s="257"/>
      <c r="G336" s="257"/>
      <c r="H336" s="257"/>
      <c r="I336" s="257"/>
      <c r="J336" s="258"/>
    </row>
    <row r="337" spans="1:10" x14ac:dyDescent="0.25">
      <c r="A337" s="287" t="s">
        <v>105</v>
      </c>
      <c r="B337" s="288"/>
      <c r="C337" s="288"/>
      <c r="D337" s="288"/>
      <c r="E337" s="288"/>
      <c r="F337" s="288"/>
      <c r="G337" s="288"/>
      <c r="H337" s="288"/>
      <c r="I337" s="288"/>
      <c r="J337" s="289"/>
    </row>
    <row r="338" spans="1:10" x14ac:dyDescent="0.25">
      <c r="A338" s="250" t="s">
        <v>167</v>
      </c>
      <c r="B338" s="251"/>
      <c r="C338" s="251"/>
      <c r="D338" s="251"/>
      <c r="E338" s="251"/>
      <c r="F338" s="251"/>
      <c r="G338" s="251"/>
      <c r="H338" s="251"/>
      <c r="I338" s="251"/>
      <c r="J338" s="252"/>
    </row>
    <row r="339" spans="1:10" x14ac:dyDescent="0.25">
      <c r="A339" s="244" t="s">
        <v>253</v>
      </c>
      <c r="B339" s="245"/>
      <c r="C339" s="245"/>
      <c r="D339" s="245"/>
      <c r="E339" s="245"/>
      <c r="F339" s="245"/>
      <c r="G339" s="245"/>
      <c r="H339" s="245"/>
      <c r="I339" s="245"/>
      <c r="J339" s="246"/>
    </row>
    <row r="340" spans="1:10" ht="93.75" x14ac:dyDescent="0.25">
      <c r="A340" s="153" t="s">
        <v>168</v>
      </c>
      <c r="B340" s="149">
        <f>SUM(B341:B344)</f>
        <v>777148.9</v>
      </c>
      <c r="C340" s="149">
        <f>SUM(C341:C344)</f>
        <v>44199.9</v>
      </c>
      <c r="D340" s="149">
        <f>C340/B340*100</f>
        <v>5.6874429083023852</v>
      </c>
      <c r="E340" s="149">
        <f>SUM(E341:E344)</f>
        <v>44199.9</v>
      </c>
      <c r="F340" s="149">
        <f>E340/B340*100</f>
        <v>5.6874429083023852</v>
      </c>
      <c r="G340" s="149">
        <f>SUM(G341:G344)</f>
        <v>0</v>
      </c>
      <c r="H340" s="149">
        <f>G340/B340*100</f>
        <v>0</v>
      </c>
      <c r="I340" s="149">
        <f>B340-G340</f>
        <v>777148.9</v>
      </c>
      <c r="J340" s="376" t="s">
        <v>198</v>
      </c>
    </row>
    <row r="341" spans="1:10" ht="19.5" x14ac:dyDescent="0.25">
      <c r="A341" s="58" t="s">
        <v>0</v>
      </c>
      <c r="B341" s="149">
        <v>0</v>
      </c>
      <c r="C341" s="149">
        <v>0</v>
      </c>
      <c r="D341" s="149">
        <v>0</v>
      </c>
      <c r="E341" s="149">
        <v>0</v>
      </c>
      <c r="F341" s="149">
        <v>0</v>
      </c>
      <c r="G341" s="149">
        <v>0</v>
      </c>
      <c r="H341" s="149">
        <v>0</v>
      </c>
      <c r="I341" s="149">
        <f>B341-G341</f>
        <v>0</v>
      </c>
      <c r="J341" s="377"/>
    </row>
    <row r="342" spans="1:10" ht="19.5" x14ac:dyDescent="0.25">
      <c r="A342" s="78" t="s">
        <v>1</v>
      </c>
      <c r="B342" s="149">
        <v>752000</v>
      </c>
      <c r="C342" s="149">
        <v>41547.9</v>
      </c>
      <c r="D342" s="149">
        <f>C342/B342*100</f>
        <v>5.5249867021276602</v>
      </c>
      <c r="E342" s="149">
        <v>41547.9</v>
      </c>
      <c r="F342" s="149">
        <f>E342/B342*100</f>
        <v>5.5249867021276602</v>
      </c>
      <c r="G342" s="149">
        <v>0</v>
      </c>
      <c r="H342" s="149">
        <f>G342/B342*100</f>
        <v>0</v>
      </c>
      <c r="I342" s="149">
        <f>B342-G342</f>
        <v>752000</v>
      </c>
      <c r="J342" s="377"/>
    </row>
    <row r="343" spans="1:10" x14ac:dyDescent="0.25">
      <c r="A343" s="79" t="s">
        <v>2</v>
      </c>
      <c r="B343" s="150">
        <v>25148.9</v>
      </c>
      <c r="C343" s="150">
        <v>2652</v>
      </c>
      <c r="D343" s="150">
        <f>C343/B343*100</f>
        <v>10.545192831495612</v>
      </c>
      <c r="E343" s="150">
        <v>2652</v>
      </c>
      <c r="F343" s="150">
        <f>E343/B343*100</f>
        <v>10.545192831495612</v>
      </c>
      <c r="G343" s="150">
        <v>0</v>
      </c>
      <c r="H343" s="150">
        <f>G343/B343*100</f>
        <v>0</v>
      </c>
      <c r="I343" s="150">
        <f>B343-G343</f>
        <v>25148.9</v>
      </c>
      <c r="J343" s="377"/>
    </row>
    <row r="344" spans="1:10" x14ac:dyDescent="0.25">
      <c r="A344" s="60" t="s">
        <v>3</v>
      </c>
      <c r="B344" s="150">
        <v>0</v>
      </c>
      <c r="C344" s="150">
        <v>0</v>
      </c>
      <c r="D344" s="150">
        <v>0</v>
      </c>
      <c r="E344" s="150">
        <v>0</v>
      </c>
      <c r="F344" s="150">
        <v>0</v>
      </c>
      <c r="G344" s="150">
        <v>0</v>
      </c>
      <c r="H344" s="150">
        <v>0</v>
      </c>
      <c r="I344" s="150">
        <f>B344-G344</f>
        <v>0</v>
      </c>
      <c r="J344" s="378"/>
    </row>
    <row r="345" spans="1:10" s="19" customFormat="1" x14ac:dyDescent="0.25">
      <c r="A345" s="281" t="s">
        <v>238</v>
      </c>
      <c r="B345" s="282"/>
      <c r="C345" s="282"/>
      <c r="D345" s="282"/>
      <c r="E345" s="282"/>
      <c r="F345" s="282"/>
      <c r="G345" s="282"/>
      <c r="H345" s="282"/>
      <c r="I345" s="282"/>
      <c r="J345" s="283"/>
    </row>
    <row r="346" spans="1:10" x14ac:dyDescent="0.25">
      <c r="A346" s="256" t="s">
        <v>65</v>
      </c>
      <c r="B346" s="257"/>
      <c r="C346" s="257"/>
      <c r="D346" s="257"/>
      <c r="E346" s="257"/>
      <c r="F346" s="257"/>
      <c r="G346" s="257"/>
      <c r="H346" s="257"/>
      <c r="I346" s="257"/>
      <c r="J346" s="258"/>
    </row>
    <row r="347" spans="1:10" s="92" customFormat="1" x14ac:dyDescent="0.25">
      <c r="A347" s="264" t="s">
        <v>163</v>
      </c>
      <c r="B347" s="265"/>
      <c r="C347" s="265"/>
      <c r="D347" s="265"/>
      <c r="E347" s="265"/>
      <c r="F347" s="265"/>
      <c r="G347" s="265"/>
      <c r="H347" s="265"/>
      <c r="I347" s="265"/>
      <c r="J347" s="266"/>
    </row>
    <row r="348" spans="1:10" s="22" customFormat="1" x14ac:dyDescent="0.25">
      <c r="A348" s="290" t="s">
        <v>280</v>
      </c>
      <c r="B348" s="291"/>
      <c r="C348" s="291"/>
      <c r="D348" s="291"/>
      <c r="E348" s="291"/>
      <c r="F348" s="291"/>
      <c r="G348" s="291"/>
      <c r="H348" s="291"/>
      <c r="I348" s="291"/>
      <c r="J348" s="292"/>
    </row>
    <row r="349" spans="1:10" x14ac:dyDescent="0.25">
      <c r="A349" s="244" t="s">
        <v>250</v>
      </c>
      <c r="B349" s="245"/>
      <c r="C349" s="245"/>
      <c r="D349" s="245"/>
      <c r="E349" s="245"/>
      <c r="F349" s="245"/>
      <c r="G349" s="245"/>
      <c r="H349" s="245"/>
      <c r="I349" s="245"/>
      <c r="J349" s="246"/>
    </row>
    <row r="350" spans="1:10" ht="77.25" customHeight="1" x14ac:dyDescent="0.25">
      <c r="A350" s="153" t="s">
        <v>131</v>
      </c>
      <c r="B350" s="149">
        <f>SUM(B351:B354)</f>
        <v>475.3</v>
      </c>
      <c r="C350" s="149">
        <f>SUM(C351:C354)</f>
        <v>0</v>
      </c>
      <c r="D350" s="149">
        <f>C350/B350*100</f>
        <v>0</v>
      </c>
      <c r="E350" s="149">
        <f>SUM(E351:E354)</f>
        <v>0</v>
      </c>
      <c r="F350" s="149">
        <f>E350/B350*100</f>
        <v>0</v>
      </c>
      <c r="G350" s="149">
        <f>SUM(G351:G354)</f>
        <v>0</v>
      </c>
      <c r="H350" s="149">
        <f>G350/B350*100</f>
        <v>0</v>
      </c>
      <c r="I350" s="149">
        <f>B350-G350</f>
        <v>475.3</v>
      </c>
      <c r="J350" s="399" t="s">
        <v>199</v>
      </c>
    </row>
    <row r="351" spans="1:10" ht="19.5" x14ac:dyDescent="0.25">
      <c r="A351" s="58" t="s">
        <v>0</v>
      </c>
      <c r="B351" s="149">
        <v>0</v>
      </c>
      <c r="C351" s="149">
        <v>0</v>
      </c>
      <c r="D351" s="149">
        <v>0</v>
      </c>
      <c r="E351" s="151">
        <v>0</v>
      </c>
      <c r="F351" s="149">
        <v>0</v>
      </c>
      <c r="G351" s="149">
        <v>0</v>
      </c>
      <c r="H351" s="149">
        <v>0</v>
      </c>
      <c r="I351" s="149">
        <f>B351-G351</f>
        <v>0</v>
      </c>
      <c r="J351" s="369"/>
    </row>
    <row r="352" spans="1:10" ht="19.5" x14ac:dyDescent="0.25">
      <c r="A352" s="58" t="s">
        <v>1</v>
      </c>
      <c r="B352" s="149">
        <v>475.3</v>
      </c>
      <c r="C352" s="149">
        <v>0</v>
      </c>
      <c r="D352" s="149">
        <f>C352/B352*100</f>
        <v>0</v>
      </c>
      <c r="E352" s="149">
        <v>0</v>
      </c>
      <c r="F352" s="149">
        <f>E352/B352*100</f>
        <v>0</v>
      </c>
      <c r="G352" s="149">
        <v>0</v>
      </c>
      <c r="H352" s="149">
        <f>G352/B352*100</f>
        <v>0</v>
      </c>
      <c r="I352" s="149">
        <f>B352-G352</f>
        <v>475.3</v>
      </c>
      <c r="J352" s="369"/>
    </row>
    <row r="353" spans="1:10" x14ac:dyDescent="0.25">
      <c r="A353" s="60" t="s">
        <v>2</v>
      </c>
      <c r="B353" s="150">
        <v>0</v>
      </c>
      <c r="C353" s="150">
        <v>0</v>
      </c>
      <c r="D353" s="150">
        <v>0</v>
      </c>
      <c r="E353" s="150">
        <v>0</v>
      </c>
      <c r="F353" s="150">
        <v>0</v>
      </c>
      <c r="G353" s="150">
        <v>0</v>
      </c>
      <c r="H353" s="150">
        <v>0</v>
      </c>
      <c r="I353" s="150">
        <f>B353-G353</f>
        <v>0</v>
      </c>
      <c r="J353" s="369"/>
    </row>
    <row r="354" spans="1:10" x14ac:dyDescent="0.25">
      <c r="A354" s="60" t="s">
        <v>3</v>
      </c>
      <c r="B354" s="150">
        <v>0</v>
      </c>
      <c r="C354" s="150">
        <v>0</v>
      </c>
      <c r="D354" s="150">
        <v>0</v>
      </c>
      <c r="E354" s="152">
        <v>0</v>
      </c>
      <c r="F354" s="150">
        <v>0</v>
      </c>
      <c r="G354" s="150">
        <v>0</v>
      </c>
      <c r="H354" s="150">
        <v>0</v>
      </c>
      <c r="I354" s="150">
        <f>B354-G354</f>
        <v>0</v>
      </c>
      <c r="J354" s="370"/>
    </row>
    <row r="355" spans="1:10" s="19" customFormat="1" x14ac:dyDescent="0.25">
      <c r="A355" s="281" t="s">
        <v>238</v>
      </c>
      <c r="B355" s="282"/>
      <c r="C355" s="282"/>
      <c r="D355" s="282"/>
      <c r="E355" s="282"/>
      <c r="F355" s="282"/>
      <c r="G355" s="282"/>
      <c r="H355" s="282"/>
      <c r="I355" s="282"/>
      <c r="J355" s="283"/>
    </row>
    <row r="356" spans="1:10" x14ac:dyDescent="0.25">
      <c r="A356" s="256" t="s">
        <v>171</v>
      </c>
      <c r="B356" s="257"/>
      <c r="C356" s="257"/>
      <c r="D356" s="257"/>
      <c r="E356" s="257"/>
      <c r="F356" s="257"/>
      <c r="G356" s="257"/>
      <c r="H356" s="257"/>
      <c r="I356" s="257"/>
      <c r="J356" s="258"/>
    </row>
    <row r="357" spans="1:10" s="92" customFormat="1" x14ac:dyDescent="0.25">
      <c r="A357" s="264" t="s">
        <v>163</v>
      </c>
      <c r="B357" s="265"/>
      <c r="C357" s="265"/>
      <c r="D357" s="265"/>
      <c r="E357" s="265"/>
      <c r="F357" s="265"/>
      <c r="G357" s="265"/>
      <c r="H357" s="265"/>
      <c r="I357" s="265"/>
      <c r="J357" s="266"/>
    </row>
    <row r="358" spans="1:10" s="22" customFormat="1" x14ac:dyDescent="0.25">
      <c r="A358" s="290" t="s">
        <v>169</v>
      </c>
      <c r="B358" s="291"/>
      <c r="C358" s="291"/>
      <c r="D358" s="291"/>
      <c r="E358" s="291"/>
      <c r="F358" s="291"/>
      <c r="G358" s="291"/>
      <c r="H358" s="291"/>
      <c r="I358" s="291"/>
      <c r="J358" s="292"/>
    </row>
    <row r="359" spans="1:10" x14ac:dyDescent="0.25">
      <c r="A359" s="244" t="s">
        <v>250</v>
      </c>
      <c r="B359" s="245"/>
      <c r="C359" s="245"/>
      <c r="D359" s="245"/>
      <c r="E359" s="245"/>
      <c r="F359" s="245"/>
      <c r="G359" s="245"/>
      <c r="H359" s="245"/>
      <c r="I359" s="245"/>
      <c r="J359" s="246"/>
    </row>
    <row r="360" spans="1:10" ht="37.5" x14ac:dyDescent="0.25">
      <c r="A360" s="153" t="s">
        <v>170</v>
      </c>
      <c r="B360" s="149">
        <f>SUM(B361:B364)</f>
        <v>18127.400000000001</v>
      </c>
      <c r="C360" s="149">
        <f>SUM(C361:C364)</f>
        <v>11202.9</v>
      </c>
      <c r="D360" s="149">
        <f>C360/B360*100</f>
        <v>61.800920154020979</v>
      </c>
      <c r="E360" s="149">
        <f>SUM(E361:E364)</f>
        <v>11202.9</v>
      </c>
      <c r="F360" s="149">
        <f>E360/B360*100</f>
        <v>61.800920154020979</v>
      </c>
      <c r="G360" s="149">
        <f>SUM(G361:G364)</f>
        <v>11202.9</v>
      </c>
      <c r="H360" s="149">
        <f>G360/B360*100</f>
        <v>61.800920154020979</v>
      </c>
      <c r="I360" s="149">
        <f>B360-G360</f>
        <v>6924.5000000000018</v>
      </c>
      <c r="J360" s="376" t="s">
        <v>200</v>
      </c>
    </row>
    <row r="361" spans="1:10" ht="19.5" x14ac:dyDescent="0.25">
      <c r="A361" s="58" t="s">
        <v>0</v>
      </c>
      <c r="B361" s="149">
        <v>0</v>
      </c>
      <c r="C361" s="149">
        <v>0</v>
      </c>
      <c r="D361" s="149">
        <v>0</v>
      </c>
      <c r="E361" s="151">
        <v>0</v>
      </c>
      <c r="F361" s="149">
        <v>0</v>
      </c>
      <c r="G361" s="149">
        <v>0</v>
      </c>
      <c r="H361" s="149">
        <v>0</v>
      </c>
      <c r="I361" s="149">
        <f>B361-G361</f>
        <v>0</v>
      </c>
      <c r="J361" s="377"/>
    </row>
    <row r="362" spans="1:10" ht="19.5" x14ac:dyDescent="0.25">
      <c r="A362" s="58" t="s">
        <v>1</v>
      </c>
      <c r="B362" s="149">
        <v>12354.5</v>
      </c>
      <c r="C362" s="149">
        <v>6297.7</v>
      </c>
      <c r="D362" s="149">
        <f>C362/B362*100</f>
        <v>50.97494839936865</v>
      </c>
      <c r="E362" s="149">
        <v>6297.7</v>
      </c>
      <c r="F362" s="149">
        <f>E362/B362*100</f>
        <v>50.97494839936865</v>
      </c>
      <c r="G362" s="149">
        <v>6297.7</v>
      </c>
      <c r="H362" s="149">
        <f>G362/B362*100</f>
        <v>50.97494839936865</v>
      </c>
      <c r="I362" s="149">
        <f>B362-G362</f>
        <v>6056.8</v>
      </c>
      <c r="J362" s="377"/>
    </row>
    <row r="363" spans="1:10" x14ac:dyDescent="0.25">
      <c r="A363" s="60" t="s">
        <v>2</v>
      </c>
      <c r="B363" s="150">
        <v>5772.9</v>
      </c>
      <c r="C363" s="150">
        <v>4905.2</v>
      </c>
      <c r="D363" s="150">
        <f>C363/B363*100</f>
        <v>84.969426111659658</v>
      </c>
      <c r="E363" s="150">
        <v>4905.2</v>
      </c>
      <c r="F363" s="150">
        <f>E363/B363*100</f>
        <v>84.969426111659658</v>
      </c>
      <c r="G363" s="150">
        <v>4905.2</v>
      </c>
      <c r="H363" s="150">
        <f>G363/B363*100</f>
        <v>84.969426111659658</v>
      </c>
      <c r="I363" s="150">
        <f>B363-G363</f>
        <v>867.69999999999982</v>
      </c>
      <c r="J363" s="377"/>
    </row>
    <row r="364" spans="1:10" x14ac:dyDescent="0.25">
      <c r="A364" s="60" t="s">
        <v>3</v>
      </c>
      <c r="B364" s="150">
        <v>0</v>
      </c>
      <c r="C364" s="150">
        <v>0</v>
      </c>
      <c r="D364" s="150">
        <v>0</v>
      </c>
      <c r="E364" s="152">
        <v>0</v>
      </c>
      <c r="F364" s="150">
        <v>0</v>
      </c>
      <c r="G364" s="150">
        <v>0</v>
      </c>
      <c r="H364" s="150">
        <v>0</v>
      </c>
      <c r="I364" s="150">
        <f>B364-G364</f>
        <v>0</v>
      </c>
      <c r="J364" s="378"/>
    </row>
    <row r="365" spans="1:10" s="19" customFormat="1" x14ac:dyDescent="0.25">
      <c r="A365" s="281" t="s">
        <v>241</v>
      </c>
      <c r="B365" s="282"/>
      <c r="C365" s="282"/>
      <c r="D365" s="282"/>
      <c r="E365" s="282"/>
      <c r="F365" s="282"/>
      <c r="G365" s="282"/>
      <c r="H365" s="282"/>
      <c r="I365" s="282"/>
      <c r="J365" s="283"/>
    </row>
    <row r="366" spans="1:10" x14ac:dyDescent="0.25">
      <c r="A366" s="284" t="s">
        <v>177</v>
      </c>
      <c r="B366" s="285"/>
      <c r="C366" s="285"/>
      <c r="D366" s="285"/>
      <c r="E366" s="285"/>
      <c r="F366" s="285"/>
      <c r="G366" s="285"/>
      <c r="H366" s="285"/>
      <c r="I366" s="285"/>
      <c r="J366" s="286"/>
    </row>
    <row r="367" spans="1:10" s="5" customFormat="1" x14ac:dyDescent="0.25">
      <c r="A367" s="264" t="s">
        <v>164</v>
      </c>
      <c r="B367" s="265"/>
      <c r="C367" s="265"/>
      <c r="D367" s="265"/>
      <c r="E367" s="265"/>
      <c r="F367" s="265"/>
      <c r="G367" s="265"/>
      <c r="H367" s="265"/>
      <c r="I367" s="265"/>
      <c r="J367" s="266"/>
    </row>
    <row r="368" spans="1:10" s="5" customFormat="1" x14ac:dyDescent="0.25">
      <c r="A368" s="263" t="s">
        <v>175</v>
      </c>
      <c r="B368" s="328"/>
      <c r="C368" s="328"/>
      <c r="D368" s="328"/>
      <c r="E368" s="328"/>
      <c r="F368" s="328"/>
      <c r="G368" s="328"/>
      <c r="H368" s="328"/>
      <c r="I368" s="328"/>
      <c r="J368" s="329"/>
    </row>
    <row r="369" spans="1:11" x14ac:dyDescent="0.25">
      <c r="A369" s="244" t="s">
        <v>27</v>
      </c>
      <c r="B369" s="245"/>
      <c r="C369" s="245"/>
      <c r="D369" s="245"/>
      <c r="E369" s="245"/>
      <c r="F369" s="245"/>
      <c r="G369" s="245"/>
      <c r="H369" s="245"/>
      <c r="I369" s="245"/>
      <c r="J369" s="246"/>
    </row>
    <row r="370" spans="1:11" ht="93.75" x14ac:dyDescent="0.25">
      <c r="A370" s="153" t="s">
        <v>176</v>
      </c>
      <c r="B370" s="149">
        <f>SUM(B371:B374)</f>
        <v>468.79999999999995</v>
      </c>
      <c r="C370" s="149">
        <f>SUM(C371:C374)</f>
        <v>389.59999999999997</v>
      </c>
      <c r="D370" s="149">
        <f>C370/B370*100</f>
        <v>83.10580204778158</v>
      </c>
      <c r="E370" s="149">
        <f>SUM(E371:E374)</f>
        <v>389.59999999999997</v>
      </c>
      <c r="F370" s="149">
        <f>E370/B370*100</f>
        <v>83.10580204778158</v>
      </c>
      <c r="G370" s="149">
        <f>SUM(G371:G374)</f>
        <v>389.59999999999997</v>
      </c>
      <c r="H370" s="149">
        <f>G370/B370*100</f>
        <v>83.10580204778158</v>
      </c>
      <c r="I370" s="149">
        <f t="shared" ref="I370:I379" si="13">B370-G370</f>
        <v>79.199999999999989</v>
      </c>
      <c r="J370" s="376" t="s">
        <v>201</v>
      </c>
    </row>
    <row r="371" spans="1:11" ht="19.5" x14ac:dyDescent="0.25">
      <c r="A371" s="66" t="s">
        <v>0</v>
      </c>
      <c r="B371" s="149">
        <v>0</v>
      </c>
      <c r="C371" s="149">
        <v>0</v>
      </c>
      <c r="D371" s="149">
        <v>0</v>
      </c>
      <c r="E371" s="149">
        <v>0</v>
      </c>
      <c r="F371" s="149">
        <v>0</v>
      </c>
      <c r="G371" s="149">
        <v>0</v>
      </c>
      <c r="H371" s="149">
        <v>0</v>
      </c>
      <c r="I371" s="149">
        <f t="shared" si="13"/>
        <v>0</v>
      </c>
      <c r="J371" s="377"/>
    </row>
    <row r="372" spans="1:11" ht="19.5" x14ac:dyDescent="0.25">
      <c r="A372" s="66" t="s">
        <v>1</v>
      </c>
      <c r="B372" s="149">
        <v>429.4</v>
      </c>
      <c r="C372" s="149">
        <v>356.9</v>
      </c>
      <c r="D372" s="149">
        <f>C372/B372*100</f>
        <v>83.115975780158351</v>
      </c>
      <c r="E372" s="149">
        <v>356.9</v>
      </c>
      <c r="F372" s="149">
        <f>E372/B372*100</f>
        <v>83.115975780158351</v>
      </c>
      <c r="G372" s="149">
        <v>356.9</v>
      </c>
      <c r="H372" s="149">
        <f>G372/B372*100</f>
        <v>83.115975780158351</v>
      </c>
      <c r="I372" s="149">
        <f t="shared" si="13"/>
        <v>72.5</v>
      </c>
      <c r="J372" s="377"/>
    </row>
    <row r="373" spans="1:11" x14ac:dyDescent="0.25">
      <c r="A373" s="67" t="s">
        <v>2</v>
      </c>
      <c r="B373" s="150">
        <v>39.4</v>
      </c>
      <c r="C373" s="150">
        <v>32.700000000000003</v>
      </c>
      <c r="D373" s="150">
        <f>C373/B373*100</f>
        <v>82.994923857868031</v>
      </c>
      <c r="E373" s="150">
        <v>32.700000000000003</v>
      </c>
      <c r="F373" s="150">
        <f>E373/B373*100</f>
        <v>82.994923857868031</v>
      </c>
      <c r="G373" s="150">
        <v>32.700000000000003</v>
      </c>
      <c r="H373" s="150">
        <f>G373/B373*100</f>
        <v>82.994923857868031</v>
      </c>
      <c r="I373" s="150">
        <f t="shared" si="13"/>
        <v>6.6999999999999957</v>
      </c>
      <c r="J373" s="377"/>
    </row>
    <row r="374" spans="1:11" x14ac:dyDescent="0.25">
      <c r="A374" s="67" t="s">
        <v>3</v>
      </c>
      <c r="B374" s="150">
        <v>0</v>
      </c>
      <c r="C374" s="150">
        <v>0</v>
      </c>
      <c r="D374" s="150">
        <v>0</v>
      </c>
      <c r="E374" s="150">
        <v>0</v>
      </c>
      <c r="F374" s="150">
        <v>0</v>
      </c>
      <c r="G374" s="150">
        <v>0</v>
      </c>
      <c r="H374" s="150">
        <v>0</v>
      </c>
      <c r="I374" s="150">
        <f t="shared" si="13"/>
        <v>0</v>
      </c>
      <c r="J374" s="378"/>
    </row>
    <row r="375" spans="1:11" ht="75" x14ac:dyDescent="0.25">
      <c r="A375" s="153" t="s">
        <v>178</v>
      </c>
      <c r="B375" s="149">
        <f>SUM(B376:B379)</f>
        <v>424.59999999999997</v>
      </c>
      <c r="C375" s="149">
        <f>SUM(C376:C379)</f>
        <v>218.2</v>
      </c>
      <c r="D375" s="149">
        <f>C375/B375*100</f>
        <v>51.389543099387659</v>
      </c>
      <c r="E375" s="149">
        <f>SUM(E376:E379)</f>
        <v>218.2</v>
      </c>
      <c r="F375" s="149">
        <f>E375/B375*100</f>
        <v>51.389543099387659</v>
      </c>
      <c r="G375" s="149">
        <f>SUM(G376:G379)</f>
        <v>218.2</v>
      </c>
      <c r="H375" s="149">
        <f>G375/B375*100</f>
        <v>51.389543099387659</v>
      </c>
      <c r="I375" s="149">
        <f t="shared" si="13"/>
        <v>206.39999999999998</v>
      </c>
      <c r="J375" s="376" t="s">
        <v>202</v>
      </c>
    </row>
    <row r="376" spans="1:11" ht="19.5" x14ac:dyDescent="0.25">
      <c r="A376" s="66" t="s">
        <v>0</v>
      </c>
      <c r="B376" s="149">
        <v>0</v>
      </c>
      <c r="C376" s="149">
        <v>0</v>
      </c>
      <c r="D376" s="149">
        <v>0</v>
      </c>
      <c r="E376" s="149">
        <v>0</v>
      </c>
      <c r="F376" s="149">
        <v>0</v>
      </c>
      <c r="G376" s="149">
        <v>0</v>
      </c>
      <c r="H376" s="149">
        <v>0</v>
      </c>
      <c r="I376" s="149">
        <f t="shared" si="13"/>
        <v>0</v>
      </c>
      <c r="J376" s="377"/>
    </row>
    <row r="377" spans="1:11" ht="19.5" x14ac:dyDescent="0.25">
      <c r="A377" s="66" t="s">
        <v>1</v>
      </c>
      <c r="B377" s="149">
        <v>311.39999999999998</v>
      </c>
      <c r="C377" s="149">
        <v>160</v>
      </c>
      <c r="D377" s="149">
        <f>C377/B377*100</f>
        <v>51.380860629415551</v>
      </c>
      <c r="E377" s="149">
        <v>160</v>
      </c>
      <c r="F377" s="149">
        <f>E377/B377*100</f>
        <v>51.380860629415551</v>
      </c>
      <c r="G377" s="149">
        <v>160</v>
      </c>
      <c r="H377" s="149">
        <f>G377/B377*100</f>
        <v>51.380860629415551</v>
      </c>
      <c r="I377" s="149">
        <f t="shared" si="13"/>
        <v>151.39999999999998</v>
      </c>
      <c r="J377" s="377"/>
    </row>
    <row r="378" spans="1:11" x14ac:dyDescent="0.25">
      <c r="A378" s="67" t="s">
        <v>2</v>
      </c>
      <c r="B378" s="150">
        <v>113.2</v>
      </c>
      <c r="C378" s="150">
        <v>58.2</v>
      </c>
      <c r="D378" s="150">
        <f>C378/B378*100</f>
        <v>51.413427561837452</v>
      </c>
      <c r="E378" s="150">
        <v>58.2</v>
      </c>
      <c r="F378" s="150">
        <f>E378/B378*100</f>
        <v>51.413427561837452</v>
      </c>
      <c r="G378" s="150">
        <v>58.2</v>
      </c>
      <c r="H378" s="150">
        <f>G378/B378*100</f>
        <v>51.413427561837452</v>
      </c>
      <c r="I378" s="150">
        <f t="shared" si="13"/>
        <v>55</v>
      </c>
      <c r="J378" s="377"/>
    </row>
    <row r="379" spans="1:11" x14ac:dyDescent="0.25">
      <c r="A379" s="67" t="s">
        <v>3</v>
      </c>
      <c r="B379" s="150">
        <v>0</v>
      </c>
      <c r="C379" s="150">
        <v>0</v>
      </c>
      <c r="D379" s="150">
        <v>0</v>
      </c>
      <c r="E379" s="150">
        <v>0</v>
      </c>
      <c r="F379" s="150">
        <v>0</v>
      </c>
      <c r="G379" s="150">
        <v>0</v>
      </c>
      <c r="H379" s="150">
        <v>0</v>
      </c>
      <c r="I379" s="150">
        <f t="shared" si="13"/>
        <v>0</v>
      </c>
      <c r="J379" s="378"/>
    </row>
    <row r="380" spans="1:11" s="19" customFormat="1" x14ac:dyDescent="0.25">
      <c r="A380" s="281" t="s">
        <v>259</v>
      </c>
      <c r="B380" s="282"/>
      <c r="C380" s="282"/>
      <c r="D380" s="282"/>
      <c r="E380" s="282"/>
      <c r="F380" s="282"/>
      <c r="G380" s="282"/>
      <c r="H380" s="282"/>
      <c r="I380" s="282"/>
      <c r="J380" s="283"/>
      <c r="K380" s="19" t="s">
        <v>261</v>
      </c>
    </row>
    <row r="381" spans="1:11" x14ac:dyDescent="0.25">
      <c r="A381" s="284" t="s">
        <v>91</v>
      </c>
      <c r="B381" s="285"/>
      <c r="C381" s="285"/>
      <c r="D381" s="285"/>
      <c r="E381" s="285"/>
      <c r="F381" s="285"/>
      <c r="G381" s="285"/>
      <c r="H381" s="285"/>
      <c r="I381" s="285"/>
      <c r="J381" s="286"/>
    </row>
    <row r="382" spans="1:11" s="42" customFormat="1" x14ac:dyDescent="0.25">
      <c r="A382" s="287" t="s">
        <v>162</v>
      </c>
      <c r="B382" s="288"/>
      <c r="C382" s="288"/>
      <c r="D382" s="288"/>
      <c r="E382" s="288"/>
      <c r="F382" s="288"/>
      <c r="G382" s="288"/>
      <c r="H382" s="288"/>
      <c r="I382" s="288"/>
      <c r="J382" s="289"/>
    </row>
    <row r="383" spans="1:11" s="8" customFormat="1" x14ac:dyDescent="0.25">
      <c r="A383" s="250" t="s">
        <v>276</v>
      </c>
      <c r="B383" s="251"/>
      <c r="C383" s="251"/>
      <c r="D383" s="251"/>
      <c r="E383" s="251"/>
      <c r="F383" s="251"/>
      <c r="G383" s="251"/>
      <c r="H383" s="251"/>
      <c r="I383" s="251"/>
      <c r="J383" s="252"/>
    </row>
    <row r="384" spans="1:11" x14ac:dyDescent="0.25">
      <c r="A384" s="244" t="s">
        <v>260</v>
      </c>
      <c r="B384" s="245"/>
      <c r="C384" s="245"/>
      <c r="D384" s="245"/>
      <c r="E384" s="245"/>
      <c r="F384" s="245"/>
      <c r="G384" s="245"/>
      <c r="H384" s="245"/>
      <c r="I384" s="245"/>
      <c r="J384" s="246"/>
    </row>
    <row r="385" spans="1:11" ht="112.5" x14ac:dyDescent="0.25">
      <c r="A385" s="153" t="s">
        <v>292</v>
      </c>
      <c r="B385" s="149">
        <f>SUM(B386:B389)</f>
        <v>284310.40000000002</v>
      </c>
      <c r="C385" s="149">
        <f>SUM(C386:C389)</f>
        <v>107986.59999999999</v>
      </c>
      <c r="D385" s="149">
        <f>C385/B385*100</f>
        <v>37.981938050806434</v>
      </c>
      <c r="E385" s="149">
        <f>SUM(E386:E389)</f>
        <v>107986.59999999999</v>
      </c>
      <c r="F385" s="149">
        <f>E385/B385*100</f>
        <v>37.981938050806434</v>
      </c>
      <c r="G385" s="149">
        <f>SUM(G386:G389)</f>
        <v>107986.59999999999</v>
      </c>
      <c r="H385" s="149">
        <f>G385/B385*100</f>
        <v>37.981938050806434</v>
      </c>
      <c r="I385" s="149">
        <f>B385-G385</f>
        <v>176323.80000000005</v>
      </c>
      <c r="J385" s="399" t="s">
        <v>293</v>
      </c>
      <c r="K385" s="89" t="s">
        <v>32</v>
      </c>
    </row>
    <row r="386" spans="1:11" ht="19.5" x14ac:dyDescent="0.25">
      <c r="A386" s="58" t="s">
        <v>0</v>
      </c>
      <c r="B386" s="133">
        <v>0</v>
      </c>
      <c r="C386" s="133">
        <v>0</v>
      </c>
      <c r="D386" s="133">
        <v>0</v>
      </c>
      <c r="E386" s="133">
        <v>0</v>
      </c>
      <c r="F386" s="133">
        <v>0</v>
      </c>
      <c r="G386" s="133">
        <v>0</v>
      </c>
      <c r="H386" s="133">
        <v>0</v>
      </c>
      <c r="I386" s="133">
        <f>B386-G386</f>
        <v>0</v>
      </c>
      <c r="J386" s="400"/>
    </row>
    <row r="387" spans="1:11" ht="19.5" x14ac:dyDescent="0.25">
      <c r="A387" s="58" t="s">
        <v>1</v>
      </c>
      <c r="B387" s="139">
        <v>265848.90000000002</v>
      </c>
      <c r="C387" s="139">
        <v>101507.4</v>
      </c>
      <c r="D387" s="133">
        <f>C387/B387*100</f>
        <v>38.182365998129008</v>
      </c>
      <c r="E387" s="139">
        <v>101507.4</v>
      </c>
      <c r="F387" s="133">
        <f>E387/B387*100</f>
        <v>38.182365998129008</v>
      </c>
      <c r="G387" s="139">
        <v>101507.4</v>
      </c>
      <c r="H387" s="133">
        <f>G387/B387*100</f>
        <v>38.182365998129008</v>
      </c>
      <c r="I387" s="133">
        <f>B387-G387</f>
        <v>164341.50000000003</v>
      </c>
      <c r="J387" s="400"/>
    </row>
    <row r="388" spans="1:11" x14ac:dyDescent="0.25">
      <c r="A388" s="60" t="s">
        <v>2</v>
      </c>
      <c r="B388" s="140">
        <v>18461.5</v>
      </c>
      <c r="C388" s="140">
        <v>6479.2</v>
      </c>
      <c r="D388" s="132">
        <f>C388/B388*100</f>
        <v>35.095739782791213</v>
      </c>
      <c r="E388" s="140">
        <v>6479.2</v>
      </c>
      <c r="F388" s="132">
        <f>E388/B388*100</f>
        <v>35.095739782791213</v>
      </c>
      <c r="G388" s="140">
        <v>6479.2</v>
      </c>
      <c r="H388" s="132">
        <f>G388/B388*100</f>
        <v>35.095739782791213</v>
      </c>
      <c r="I388" s="132">
        <f>B388-G388</f>
        <v>11982.3</v>
      </c>
      <c r="J388" s="400"/>
    </row>
    <row r="389" spans="1:11" x14ac:dyDescent="0.25">
      <c r="A389" s="60" t="s">
        <v>3</v>
      </c>
      <c r="B389" s="132">
        <v>0</v>
      </c>
      <c r="C389" s="132">
        <v>0</v>
      </c>
      <c r="D389" s="132">
        <v>0</v>
      </c>
      <c r="E389" s="132">
        <v>0</v>
      </c>
      <c r="F389" s="132">
        <v>0</v>
      </c>
      <c r="G389" s="132">
        <v>0</v>
      </c>
      <c r="H389" s="132">
        <v>0</v>
      </c>
      <c r="I389" s="132">
        <f>B389-G389</f>
        <v>0</v>
      </c>
      <c r="J389" s="401"/>
    </row>
    <row r="390" spans="1:11" s="19" customFormat="1" x14ac:dyDescent="0.25">
      <c r="A390" s="281" t="s">
        <v>254</v>
      </c>
      <c r="B390" s="282"/>
      <c r="C390" s="282"/>
      <c r="D390" s="282"/>
      <c r="E390" s="282"/>
      <c r="F390" s="282"/>
      <c r="G390" s="282"/>
      <c r="H390" s="282"/>
      <c r="I390" s="282"/>
      <c r="J390" s="283"/>
    </row>
    <row r="391" spans="1:11" x14ac:dyDescent="0.25">
      <c r="A391" s="284" t="s">
        <v>92</v>
      </c>
      <c r="B391" s="285"/>
      <c r="C391" s="285"/>
      <c r="D391" s="285"/>
      <c r="E391" s="285"/>
      <c r="F391" s="285"/>
      <c r="G391" s="285"/>
      <c r="H391" s="285"/>
      <c r="I391" s="285"/>
      <c r="J391" s="286"/>
    </row>
    <row r="392" spans="1:11" x14ac:dyDescent="0.25">
      <c r="A392" s="241" t="s">
        <v>103</v>
      </c>
      <c r="B392" s="242"/>
      <c r="C392" s="242"/>
      <c r="D392" s="242"/>
      <c r="E392" s="242"/>
      <c r="F392" s="242"/>
      <c r="G392" s="242"/>
      <c r="H392" s="242"/>
      <c r="I392" s="242"/>
      <c r="J392" s="243"/>
    </row>
    <row r="393" spans="1:11" x14ac:dyDescent="0.25">
      <c r="A393" s="244" t="s">
        <v>255</v>
      </c>
      <c r="B393" s="245"/>
      <c r="C393" s="245"/>
      <c r="D393" s="245"/>
      <c r="E393" s="245"/>
      <c r="F393" s="245"/>
      <c r="G393" s="245"/>
      <c r="H393" s="245"/>
      <c r="I393" s="245"/>
      <c r="J393" s="246"/>
    </row>
    <row r="394" spans="1:11" ht="372" customHeight="1" x14ac:dyDescent="0.25">
      <c r="A394" s="153" t="s">
        <v>93</v>
      </c>
      <c r="B394" s="149">
        <f>SUM(B395:B398)</f>
        <v>3513.8339999999998</v>
      </c>
      <c r="C394" s="149">
        <f>SUM(C395:C398)</f>
        <v>2224.6</v>
      </c>
      <c r="D394" s="149">
        <f>C394/B394*100</f>
        <v>63.309763637098392</v>
      </c>
      <c r="E394" s="149">
        <f>SUM(E395:E398)</f>
        <v>2224.6</v>
      </c>
      <c r="F394" s="149">
        <f>E394/B394*100</f>
        <v>63.309763637098392</v>
      </c>
      <c r="G394" s="149">
        <f>SUM(G395:G398)</f>
        <v>2224.6</v>
      </c>
      <c r="H394" s="149">
        <f>G394/B394*100</f>
        <v>63.309763637098392</v>
      </c>
      <c r="I394" s="149">
        <f>B394-G394</f>
        <v>1289.2339999999999</v>
      </c>
      <c r="J394" s="402" t="s">
        <v>104</v>
      </c>
      <c r="K394" s="90" t="s">
        <v>256</v>
      </c>
    </row>
    <row r="395" spans="1:11" ht="19.5" x14ac:dyDescent="0.25">
      <c r="A395" s="58" t="s">
        <v>0</v>
      </c>
      <c r="B395" s="149">
        <v>0</v>
      </c>
      <c r="C395" s="149">
        <v>0</v>
      </c>
      <c r="D395" s="149">
        <v>0</v>
      </c>
      <c r="E395" s="149">
        <v>0</v>
      </c>
      <c r="F395" s="149">
        <v>0</v>
      </c>
      <c r="G395" s="149">
        <v>0</v>
      </c>
      <c r="H395" s="149">
        <v>0</v>
      </c>
      <c r="I395" s="149">
        <f>B395-G395</f>
        <v>0</v>
      </c>
      <c r="J395" s="403"/>
    </row>
    <row r="396" spans="1:11" ht="19.5" x14ac:dyDescent="0.25">
      <c r="A396" s="58" t="s">
        <v>1</v>
      </c>
      <c r="B396" s="149">
        <v>3513.8339999999998</v>
      </c>
      <c r="C396" s="149">
        <v>2224.6</v>
      </c>
      <c r="D396" s="149">
        <f>C396/B396*100</f>
        <v>63.309763637098392</v>
      </c>
      <c r="E396" s="149">
        <v>2224.6</v>
      </c>
      <c r="F396" s="149">
        <f>E396/B396*100</f>
        <v>63.309763637098392</v>
      </c>
      <c r="G396" s="149">
        <v>2224.6</v>
      </c>
      <c r="H396" s="149">
        <f>G396/B396*100</f>
        <v>63.309763637098392</v>
      </c>
      <c r="I396" s="149">
        <f>B396-G396</f>
        <v>1289.2339999999999</v>
      </c>
      <c r="J396" s="403"/>
    </row>
    <row r="397" spans="1:11" x14ac:dyDescent="0.25">
      <c r="A397" s="60" t="s">
        <v>2</v>
      </c>
      <c r="B397" s="150">
        <v>0</v>
      </c>
      <c r="C397" s="150">
        <v>0</v>
      </c>
      <c r="D397" s="149">
        <v>0</v>
      </c>
      <c r="E397" s="150">
        <v>0</v>
      </c>
      <c r="F397" s="150">
        <v>0</v>
      </c>
      <c r="G397" s="150">
        <v>0</v>
      </c>
      <c r="H397" s="150">
        <v>0</v>
      </c>
      <c r="I397" s="150">
        <f>B397-G397</f>
        <v>0</v>
      </c>
      <c r="J397" s="403"/>
    </row>
    <row r="398" spans="1:11" x14ac:dyDescent="0.25">
      <c r="A398" s="60" t="s">
        <v>3</v>
      </c>
      <c r="B398" s="150">
        <v>0</v>
      </c>
      <c r="C398" s="150">
        <v>0</v>
      </c>
      <c r="D398" s="149">
        <v>0</v>
      </c>
      <c r="E398" s="150">
        <v>0</v>
      </c>
      <c r="F398" s="150">
        <v>0</v>
      </c>
      <c r="G398" s="150">
        <v>0</v>
      </c>
      <c r="H398" s="150">
        <v>0</v>
      </c>
      <c r="I398" s="150">
        <f>B398-G398</f>
        <v>0</v>
      </c>
      <c r="J398" s="404"/>
    </row>
    <row r="399" spans="1:11" s="19" customFormat="1" x14ac:dyDescent="0.25">
      <c r="A399" s="281" t="s">
        <v>257</v>
      </c>
      <c r="B399" s="282"/>
      <c r="C399" s="282"/>
      <c r="D399" s="282"/>
      <c r="E399" s="282"/>
      <c r="F399" s="282"/>
      <c r="G399" s="282"/>
      <c r="H399" s="282"/>
      <c r="I399" s="282"/>
      <c r="J399" s="283"/>
    </row>
    <row r="400" spans="1:11" s="8" customFormat="1" x14ac:dyDescent="0.25">
      <c r="A400" s="256" t="s">
        <v>141</v>
      </c>
      <c r="B400" s="257"/>
      <c r="C400" s="257"/>
      <c r="D400" s="257"/>
      <c r="E400" s="257"/>
      <c r="F400" s="257"/>
      <c r="G400" s="257"/>
      <c r="H400" s="257"/>
      <c r="I400" s="257"/>
      <c r="J400" s="258"/>
    </row>
    <row r="401" spans="1:11" s="92" customFormat="1" x14ac:dyDescent="0.25">
      <c r="A401" s="264" t="s">
        <v>163</v>
      </c>
      <c r="B401" s="265"/>
      <c r="C401" s="265"/>
      <c r="D401" s="265"/>
      <c r="E401" s="265"/>
      <c r="F401" s="265"/>
      <c r="G401" s="265"/>
      <c r="H401" s="265"/>
      <c r="I401" s="265"/>
      <c r="J401" s="266"/>
    </row>
    <row r="402" spans="1:11" s="22" customFormat="1" x14ac:dyDescent="0.25">
      <c r="A402" s="290" t="s">
        <v>280</v>
      </c>
      <c r="B402" s="291"/>
      <c r="C402" s="291"/>
      <c r="D402" s="291"/>
      <c r="E402" s="291"/>
      <c r="F402" s="291"/>
      <c r="G402" s="291"/>
      <c r="H402" s="291"/>
      <c r="I402" s="291"/>
      <c r="J402" s="292"/>
    </row>
    <row r="403" spans="1:11" x14ac:dyDescent="0.25">
      <c r="A403" s="244" t="s">
        <v>250</v>
      </c>
      <c r="B403" s="245"/>
      <c r="C403" s="245"/>
      <c r="D403" s="245"/>
      <c r="E403" s="245"/>
      <c r="F403" s="245"/>
      <c r="G403" s="245"/>
      <c r="H403" s="245"/>
      <c r="I403" s="245"/>
      <c r="J403" s="246"/>
      <c r="K403" s="119">
        <f>B406+B411+B416+B424+B429+B437+B442+B447</f>
        <v>159291.19999999998</v>
      </c>
    </row>
    <row r="404" spans="1:11" s="8" customFormat="1" ht="206.25" x14ac:dyDescent="0.25">
      <c r="A404" s="153" t="s">
        <v>132</v>
      </c>
      <c r="B404" s="149">
        <f>SUM(B405:B408)</f>
        <v>0</v>
      </c>
      <c r="C404" s="149">
        <f>SUM(C405:C408)</f>
        <v>0</v>
      </c>
      <c r="D404" s="149">
        <v>0</v>
      </c>
      <c r="E404" s="149">
        <f>SUM(E405:E408)</f>
        <v>0</v>
      </c>
      <c r="F404" s="149">
        <v>0</v>
      </c>
      <c r="G404" s="149">
        <f>SUM(G405:G408)</f>
        <v>0</v>
      </c>
      <c r="H404" s="149">
        <v>0</v>
      </c>
      <c r="I404" s="149">
        <f t="shared" ref="I404:I418" si="14">B404-G404</f>
        <v>0</v>
      </c>
      <c r="J404" s="368"/>
      <c r="K404" s="31" t="s">
        <v>256</v>
      </c>
    </row>
    <row r="405" spans="1:11" s="8" customFormat="1" ht="19.5" x14ac:dyDescent="0.25">
      <c r="A405" s="58" t="s">
        <v>0</v>
      </c>
      <c r="B405" s="149">
        <v>0</v>
      </c>
      <c r="C405" s="149">
        <v>0</v>
      </c>
      <c r="D405" s="149">
        <v>0</v>
      </c>
      <c r="E405" s="149">
        <v>0</v>
      </c>
      <c r="F405" s="149">
        <v>0</v>
      </c>
      <c r="G405" s="149">
        <v>0</v>
      </c>
      <c r="H405" s="149">
        <v>0</v>
      </c>
      <c r="I405" s="149">
        <f t="shared" si="14"/>
        <v>0</v>
      </c>
      <c r="J405" s="369"/>
      <c r="K405" s="21"/>
    </row>
    <row r="406" spans="1:11" s="8" customFormat="1" ht="19.5" x14ac:dyDescent="0.25">
      <c r="A406" s="58" t="s">
        <v>1</v>
      </c>
      <c r="B406" s="149">
        <v>0</v>
      </c>
      <c r="C406" s="149">
        <v>0</v>
      </c>
      <c r="D406" s="149">
        <v>0</v>
      </c>
      <c r="E406" s="149">
        <v>0</v>
      </c>
      <c r="F406" s="149">
        <v>0</v>
      </c>
      <c r="G406" s="149">
        <v>0</v>
      </c>
      <c r="H406" s="149">
        <v>0</v>
      </c>
      <c r="I406" s="149">
        <f t="shared" si="14"/>
        <v>0</v>
      </c>
      <c r="J406" s="369"/>
      <c r="K406" s="21"/>
    </row>
    <row r="407" spans="1:11" s="8" customFormat="1" x14ac:dyDescent="0.25">
      <c r="A407" s="60" t="s">
        <v>2</v>
      </c>
      <c r="B407" s="150">
        <v>0</v>
      </c>
      <c r="C407" s="150">
        <v>0</v>
      </c>
      <c r="D407" s="150">
        <v>0</v>
      </c>
      <c r="E407" s="150">
        <v>0</v>
      </c>
      <c r="F407" s="150">
        <v>0</v>
      </c>
      <c r="G407" s="150">
        <v>0</v>
      </c>
      <c r="H407" s="150">
        <v>0</v>
      </c>
      <c r="I407" s="150">
        <f t="shared" si="14"/>
        <v>0</v>
      </c>
      <c r="J407" s="369"/>
      <c r="K407" s="21"/>
    </row>
    <row r="408" spans="1:11" s="8" customFormat="1" x14ac:dyDescent="0.25">
      <c r="A408" s="60" t="s">
        <v>3</v>
      </c>
      <c r="B408" s="150">
        <v>0</v>
      </c>
      <c r="C408" s="150">
        <v>0</v>
      </c>
      <c r="D408" s="150">
        <v>0</v>
      </c>
      <c r="E408" s="150">
        <v>0</v>
      </c>
      <c r="F408" s="150">
        <v>0</v>
      </c>
      <c r="G408" s="150">
        <v>0</v>
      </c>
      <c r="H408" s="150">
        <v>0</v>
      </c>
      <c r="I408" s="150">
        <f t="shared" si="14"/>
        <v>0</v>
      </c>
      <c r="J408" s="370"/>
      <c r="K408" s="21"/>
    </row>
    <row r="409" spans="1:11" s="8" customFormat="1" ht="171.75" customHeight="1" x14ac:dyDescent="0.25">
      <c r="A409" s="153" t="s">
        <v>133</v>
      </c>
      <c r="B409" s="149">
        <f>SUM(B410:B413)</f>
        <v>21683.5</v>
      </c>
      <c r="C409" s="149">
        <f>SUM(C410:C413)</f>
        <v>21683.5</v>
      </c>
      <c r="D409" s="149">
        <f>C409/B409*100</f>
        <v>100</v>
      </c>
      <c r="E409" s="149">
        <f>SUM(E410:E413)</f>
        <v>21683.5</v>
      </c>
      <c r="F409" s="149">
        <f>E409/B409*100</f>
        <v>100</v>
      </c>
      <c r="G409" s="149">
        <f>SUM(G410:G413)</f>
        <v>21683.5</v>
      </c>
      <c r="H409" s="149">
        <f>G409/B409*100</f>
        <v>100</v>
      </c>
      <c r="I409" s="149">
        <f t="shared" si="14"/>
        <v>0</v>
      </c>
      <c r="J409" s="376" t="s">
        <v>203</v>
      </c>
      <c r="K409" s="31" t="s">
        <v>256</v>
      </c>
    </row>
    <row r="410" spans="1:11" s="8" customFormat="1" ht="19.5" x14ac:dyDescent="0.25">
      <c r="A410" s="58" t="s">
        <v>0</v>
      </c>
      <c r="B410" s="149">
        <v>0</v>
      </c>
      <c r="C410" s="149">
        <v>0</v>
      </c>
      <c r="D410" s="149">
        <v>0</v>
      </c>
      <c r="E410" s="149">
        <v>0</v>
      </c>
      <c r="F410" s="149">
        <v>0</v>
      </c>
      <c r="G410" s="149">
        <v>0</v>
      </c>
      <c r="H410" s="149">
        <v>0</v>
      </c>
      <c r="I410" s="149">
        <f t="shared" si="14"/>
        <v>0</v>
      </c>
      <c r="J410" s="377"/>
      <c r="K410" s="21"/>
    </row>
    <row r="411" spans="1:11" s="8" customFormat="1" ht="19.5" x14ac:dyDescent="0.25">
      <c r="A411" s="58" t="s">
        <v>1</v>
      </c>
      <c r="B411" s="149">
        <v>21683.5</v>
      </c>
      <c r="C411" s="149">
        <v>21683.5</v>
      </c>
      <c r="D411" s="149">
        <f>C411/B411*100</f>
        <v>100</v>
      </c>
      <c r="E411" s="149">
        <v>21683.5</v>
      </c>
      <c r="F411" s="149">
        <f>E411/B411*100</f>
        <v>100</v>
      </c>
      <c r="G411" s="149">
        <v>21683.5</v>
      </c>
      <c r="H411" s="149">
        <f>G411/B411*100</f>
        <v>100</v>
      </c>
      <c r="I411" s="149">
        <f t="shared" si="14"/>
        <v>0</v>
      </c>
      <c r="J411" s="377"/>
      <c r="K411" s="21"/>
    </row>
    <row r="412" spans="1:11" s="8" customFormat="1" x14ac:dyDescent="0.25">
      <c r="A412" s="60" t="s">
        <v>2</v>
      </c>
      <c r="B412" s="150">
        <v>0</v>
      </c>
      <c r="C412" s="150">
        <v>0</v>
      </c>
      <c r="D412" s="150">
        <v>0</v>
      </c>
      <c r="E412" s="150">
        <v>0</v>
      </c>
      <c r="F412" s="150">
        <v>0</v>
      </c>
      <c r="G412" s="150">
        <v>0</v>
      </c>
      <c r="H412" s="150">
        <v>0</v>
      </c>
      <c r="I412" s="150">
        <f t="shared" si="14"/>
        <v>0</v>
      </c>
      <c r="J412" s="377"/>
      <c r="K412" s="21"/>
    </row>
    <row r="413" spans="1:11" s="8" customFormat="1" x14ac:dyDescent="0.25">
      <c r="A413" s="60" t="s">
        <v>3</v>
      </c>
      <c r="B413" s="150">
        <v>0</v>
      </c>
      <c r="C413" s="150">
        <v>0</v>
      </c>
      <c r="D413" s="150">
        <v>0</v>
      </c>
      <c r="E413" s="150">
        <v>0</v>
      </c>
      <c r="F413" s="150">
        <v>0</v>
      </c>
      <c r="G413" s="150">
        <v>0</v>
      </c>
      <c r="H413" s="150">
        <v>0</v>
      </c>
      <c r="I413" s="150">
        <f t="shared" si="14"/>
        <v>0</v>
      </c>
      <c r="J413" s="378"/>
      <c r="K413" s="21"/>
    </row>
    <row r="414" spans="1:11" s="8" customFormat="1" ht="155.25" customHeight="1" x14ac:dyDescent="0.25">
      <c r="A414" s="153" t="s">
        <v>134</v>
      </c>
      <c r="B414" s="149">
        <f>SUM(B415:B418)</f>
        <v>61051.6</v>
      </c>
      <c r="C414" s="149">
        <f>SUM(C415:C418)</f>
        <v>61051.6</v>
      </c>
      <c r="D414" s="149">
        <f>C414/B414*100</f>
        <v>100</v>
      </c>
      <c r="E414" s="149">
        <f>SUM(E415:E418)</f>
        <v>61051.6</v>
      </c>
      <c r="F414" s="149">
        <f>E414/B414*100</f>
        <v>100</v>
      </c>
      <c r="G414" s="149">
        <f>SUM(G415:G418)</f>
        <v>61051.6</v>
      </c>
      <c r="H414" s="149">
        <f>G414/B414*100</f>
        <v>100</v>
      </c>
      <c r="I414" s="149">
        <f t="shared" si="14"/>
        <v>0</v>
      </c>
      <c r="J414" s="376" t="s">
        <v>204</v>
      </c>
      <c r="K414" s="31" t="s">
        <v>256</v>
      </c>
    </row>
    <row r="415" spans="1:11" s="8" customFormat="1" ht="19.5" x14ac:dyDescent="0.25">
      <c r="A415" s="58" t="s">
        <v>0</v>
      </c>
      <c r="B415" s="149">
        <v>0</v>
      </c>
      <c r="C415" s="149">
        <v>0</v>
      </c>
      <c r="D415" s="149">
        <v>0</v>
      </c>
      <c r="E415" s="149">
        <v>0</v>
      </c>
      <c r="F415" s="149">
        <v>0</v>
      </c>
      <c r="G415" s="149">
        <v>0</v>
      </c>
      <c r="H415" s="149">
        <v>0</v>
      </c>
      <c r="I415" s="149">
        <f t="shared" si="14"/>
        <v>0</v>
      </c>
      <c r="J415" s="377"/>
      <c r="K415" s="21"/>
    </row>
    <row r="416" spans="1:11" s="8" customFormat="1" ht="19.5" x14ac:dyDescent="0.25">
      <c r="A416" s="58" t="s">
        <v>1</v>
      </c>
      <c r="B416" s="149">
        <v>61051.6</v>
      </c>
      <c r="C416" s="149">
        <v>61051.6</v>
      </c>
      <c r="D416" s="149">
        <f>C416/B416*100</f>
        <v>100</v>
      </c>
      <c r="E416" s="149">
        <v>61051.6</v>
      </c>
      <c r="F416" s="149">
        <f>E416/B416*100</f>
        <v>100</v>
      </c>
      <c r="G416" s="149">
        <v>61051.6</v>
      </c>
      <c r="H416" s="149">
        <f>G416/B416*100</f>
        <v>100</v>
      </c>
      <c r="I416" s="149">
        <f t="shared" si="14"/>
        <v>0</v>
      </c>
      <c r="J416" s="377"/>
      <c r="K416" s="21"/>
    </row>
    <row r="417" spans="1:11" s="8" customFormat="1" x14ac:dyDescent="0.25">
      <c r="A417" s="60" t="s">
        <v>2</v>
      </c>
      <c r="B417" s="150">
        <v>0</v>
      </c>
      <c r="C417" s="150">
        <v>0</v>
      </c>
      <c r="D417" s="150">
        <v>0</v>
      </c>
      <c r="E417" s="150">
        <v>0</v>
      </c>
      <c r="F417" s="150">
        <v>0</v>
      </c>
      <c r="G417" s="150">
        <v>0</v>
      </c>
      <c r="H417" s="150">
        <v>0</v>
      </c>
      <c r="I417" s="150">
        <f t="shared" si="14"/>
        <v>0</v>
      </c>
      <c r="J417" s="377"/>
      <c r="K417" s="21"/>
    </row>
    <row r="418" spans="1:11" s="8" customFormat="1" x14ac:dyDescent="0.25">
      <c r="A418" s="60" t="s">
        <v>3</v>
      </c>
      <c r="B418" s="150">
        <v>0</v>
      </c>
      <c r="C418" s="150">
        <v>0</v>
      </c>
      <c r="D418" s="150">
        <v>0</v>
      </c>
      <c r="E418" s="150">
        <v>0</v>
      </c>
      <c r="F418" s="150">
        <v>0</v>
      </c>
      <c r="G418" s="150">
        <v>0</v>
      </c>
      <c r="H418" s="150">
        <v>0</v>
      </c>
      <c r="I418" s="150">
        <f t="shared" si="14"/>
        <v>0</v>
      </c>
      <c r="J418" s="378"/>
      <c r="K418" s="21"/>
    </row>
    <row r="419" spans="1:11" s="94" customFormat="1" x14ac:dyDescent="0.25">
      <c r="A419" s="272" t="s">
        <v>165</v>
      </c>
      <c r="B419" s="272"/>
      <c r="C419" s="272"/>
      <c r="D419" s="272"/>
      <c r="E419" s="272"/>
      <c r="F419" s="272"/>
      <c r="G419" s="272"/>
      <c r="H419" s="272"/>
      <c r="I419" s="272"/>
      <c r="J419" s="272"/>
    </row>
    <row r="420" spans="1:11" s="118" customFormat="1" x14ac:dyDescent="0.25">
      <c r="A420" s="273" t="s">
        <v>125</v>
      </c>
      <c r="B420" s="273"/>
      <c r="C420" s="273"/>
      <c r="D420" s="273"/>
      <c r="E420" s="273"/>
      <c r="F420" s="273"/>
      <c r="G420" s="273"/>
      <c r="H420" s="273"/>
      <c r="I420" s="273"/>
      <c r="J420" s="273"/>
    </row>
    <row r="421" spans="1:11" s="118" customFormat="1" x14ac:dyDescent="0.25">
      <c r="A421" s="274" t="s">
        <v>250</v>
      </c>
      <c r="B421" s="274"/>
      <c r="C421" s="274"/>
      <c r="D421" s="274"/>
      <c r="E421" s="274"/>
      <c r="F421" s="274"/>
      <c r="G421" s="274"/>
      <c r="H421" s="274"/>
      <c r="I421" s="274"/>
      <c r="J421" s="274"/>
    </row>
    <row r="422" spans="1:11" s="8" customFormat="1" ht="134.25" customHeight="1" x14ac:dyDescent="0.25">
      <c r="A422" s="153" t="s">
        <v>135</v>
      </c>
      <c r="B422" s="149">
        <f>SUM(B423:B426)</f>
        <v>3634.9</v>
      </c>
      <c r="C422" s="149">
        <f>SUM(C423:C426)</f>
        <v>3634.9</v>
      </c>
      <c r="D422" s="149">
        <f>C422/B422*100</f>
        <v>100</v>
      </c>
      <c r="E422" s="149">
        <f>SUM(E423:E426)</f>
        <v>3634.9</v>
      </c>
      <c r="F422" s="149">
        <f>E422/B422*100</f>
        <v>100</v>
      </c>
      <c r="G422" s="149">
        <f>SUM(G423:G426)</f>
        <v>3634.9</v>
      </c>
      <c r="H422" s="149">
        <f>G422/B422*100</f>
        <v>100</v>
      </c>
      <c r="I422" s="149">
        <f t="shared" ref="I422:I431" si="15">B422-G422</f>
        <v>0</v>
      </c>
      <c r="J422" s="393" t="s">
        <v>205</v>
      </c>
      <c r="K422" s="31" t="s">
        <v>256</v>
      </c>
    </row>
    <row r="423" spans="1:11" s="8" customFormat="1" ht="19.5" x14ac:dyDescent="0.25">
      <c r="A423" s="58" t="s">
        <v>0</v>
      </c>
      <c r="B423" s="149">
        <v>0</v>
      </c>
      <c r="C423" s="149">
        <v>0</v>
      </c>
      <c r="D423" s="149">
        <v>0</v>
      </c>
      <c r="E423" s="149">
        <v>0</v>
      </c>
      <c r="F423" s="149">
        <v>0</v>
      </c>
      <c r="G423" s="149">
        <v>0</v>
      </c>
      <c r="H423" s="149">
        <v>0</v>
      </c>
      <c r="I423" s="149">
        <f t="shared" si="15"/>
        <v>0</v>
      </c>
      <c r="J423" s="377"/>
      <c r="K423" s="21"/>
    </row>
    <row r="424" spans="1:11" s="8" customFormat="1" ht="19.5" x14ac:dyDescent="0.25">
      <c r="A424" s="58" t="s">
        <v>1</v>
      </c>
      <c r="B424" s="149">
        <v>3634.9</v>
      </c>
      <c r="C424" s="149">
        <v>3634.9</v>
      </c>
      <c r="D424" s="149">
        <f>C424/B424*100</f>
        <v>100</v>
      </c>
      <c r="E424" s="149">
        <v>3634.9</v>
      </c>
      <c r="F424" s="149">
        <f>E424/B424*100</f>
        <v>100</v>
      </c>
      <c r="G424" s="149">
        <v>3634.9</v>
      </c>
      <c r="H424" s="149">
        <f>G424/B424*100</f>
        <v>100</v>
      </c>
      <c r="I424" s="149">
        <f t="shared" si="15"/>
        <v>0</v>
      </c>
      <c r="J424" s="377"/>
      <c r="K424" s="21"/>
    </row>
    <row r="425" spans="1:11" s="8" customFormat="1" x14ac:dyDescent="0.25">
      <c r="A425" s="60" t="s">
        <v>2</v>
      </c>
      <c r="B425" s="150">
        <v>0</v>
      </c>
      <c r="C425" s="150">
        <v>0</v>
      </c>
      <c r="D425" s="150">
        <v>0</v>
      </c>
      <c r="E425" s="150">
        <v>0</v>
      </c>
      <c r="F425" s="150">
        <v>0</v>
      </c>
      <c r="G425" s="150">
        <v>0</v>
      </c>
      <c r="H425" s="150">
        <v>0</v>
      </c>
      <c r="I425" s="150">
        <f t="shared" si="15"/>
        <v>0</v>
      </c>
      <c r="J425" s="377"/>
      <c r="K425" s="21"/>
    </row>
    <row r="426" spans="1:11" s="8" customFormat="1" x14ac:dyDescent="0.25">
      <c r="A426" s="60" t="s">
        <v>3</v>
      </c>
      <c r="B426" s="150">
        <v>0</v>
      </c>
      <c r="C426" s="150">
        <v>0</v>
      </c>
      <c r="D426" s="150">
        <v>0</v>
      </c>
      <c r="E426" s="150">
        <v>0</v>
      </c>
      <c r="F426" s="150">
        <v>0</v>
      </c>
      <c r="G426" s="150">
        <v>0</v>
      </c>
      <c r="H426" s="150">
        <v>0</v>
      </c>
      <c r="I426" s="150">
        <f t="shared" si="15"/>
        <v>0</v>
      </c>
      <c r="J426" s="378"/>
      <c r="K426" s="21"/>
    </row>
    <row r="427" spans="1:11" s="8" customFormat="1" ht="206.25" x14ac:dyDescent="0.25">
      <c r="A427" s="153" t="s">
        <v>136</v>
      </c>
      <c r="B427" s="149">
        <f>SUM(B428:B431)</f>
        <v>3867</v>
      </c>
      <c r="C427" s="149">
        <f>SUM(C428:C431)</f>
        <v>3867</v>
      </c>
      <c r="D427" s="149">
        <f>C427/B427*100</f>
        <v>100</v>
      </c>
      <c r="E427" s="149">
        <f>SUM(E428:E431)</f>
        <v>3867</v>
      </c>
      <c r="F427" s="149">
        <f>E427/B427*100</f>
        <v>100</v>
      </c>
      <c r="G427" s="149">
        <f>SUM(G428:G431)</f>
        <v>3867</v>
      </c>
      <c r="H427" s="149">
        <f>G427/B427*100</f>
        <v>100</v>
      </c>
      <c r="I427" s="149">
        <f t="shared" si="15"/>
        <v>0</v>
      </c>
      <c r="J427" s="376" t="s">
        <v>206</v>
      </c>
      <c r="K427" s="31" t="s">
        <v>256</v>
      </c>
    </row>
    <row r="428" spans="1:11" s="8" customFormat="1" ht="19.5" x14ac:dyDescent="0.25">
      <c r="A428" s="58" t="s">
        <v>0</v>
      </c>
      <c r="B428" s="149">
        <v>0</v>
      </c>
      <c r="C428" s="149">
        <v>0</v>
      </c>
      <c r="D428" s="149">
        <v>0</v>
      </c>
      <c r="E428" s="149">
        <v>0</v>
      </c>
      <c r="F428" s="149">
        <v>0</v>
      </c>
      <c r="G428" s="149">
        <v>0</v>
      </c>
      <c r="H428" s="149">
        <v>0</v>
      </c>
      <c r="I428" s="149">
        <f t="shared" si="15"/>
        <v>0</v>
      </c>
      <c r="J428" s="377"/>
      <c r="K428" s="21"/>
    </row>
    <row r="429" spans="1:11" s="8" customFormat="1" ht="19.5" x14ac:dyDescent="0.25">
      <c r="A429" s="58" t="s">
        <v>1</v>
      </c>
      <c r="B429" s="149">
        <v>3867</v>
      </c>
      <c r="C429" s="149">
        <v>3867</v>
      </c>
      <c r="D429" s="149">
        <f>C429/B429*100</f>
        <v>100</v>
      </c>
      <c r="E429" s="149">
        <v>3867</v>
      </c>
      <c r="F429" s="149">
        <f>E429/B429*100</f>
        <v>100</v>
      </c>
      <c r="G429" s="149">
        <v>3867</v>
      </c>
      <c r="H429" s="149">
        <f>G429/B429*100</f>
        <v>100</v>
      </c>
      <c r="I429" s="149">
        <f t="shared" si="15"/>
        <v>0</v>
      </c>
      <c r="J429" s="377"/>
      <c r="K429" s="21"/>
    </row>
    <row r="430" spans="1:11" s="8" customFormat="1" x14ac:dyDescent="0.25">
      <c r="A430" s="60" t="s">
        <v>2</v>
      </c>
      <c r="B430" s="150">
        <v>0</v>
      </c>
      <c r="C430" s="150">
        <v>0</v>
      </c>
      <c r="D430" s="150">
        <v>0</v>
      </c>
      <c r="E430" s="150">
        <v>0</v>
      </c>
      <c r="F430" s="150">
        <v>0</v>
      </c>
      <c r="G430" s="150">
        <v>0</v>
      </c>
      <c r="H430" s="150">
        <v>0</v>
      </c>
      <c r="I430" s="150">
        <f t="shared" si="15"/>
        <v>0</v>
      </c>
      <c r="J430" s="377"/>
      <c r="K430" s="21"/>
    </row>
    <row r="431" spans="1:11" s="8" customFormat="1" x14ac:dyDescent="0.25">
      <c r="A431" s="60" t="s">
        <v>3</v>
      </c>
      <c r="B431" s="150">
        <v>0</v>
      </c>
      <c r="C431" s="150">
        <v>0</v>
      </c>
      <c r="D431" s="150">
        <v>0</v>
      </c>
      <c r="E431" s="150">
        <v>0</v>
      </c>
      <c r="F431" s="150">
        <v>0</v>
      </c>
      <c r="G431" s="150">
        <v>0</v>
      </c>
      <c r="H431" s="150">
        <v>0</v>
      </c>
      <c r="I431" s="150">
        <f t="shared" si="15"/>
        <v>0</v>
      </c>
      <c r="J431" s="378"/>
      <c r="K431" s="21"/>
    </row>
    <row r="432" spans="1:11" s="94" customFormat="1" x14ac:dyDescent="0.25">
      <c r="A432" s="272" t="s">
        <v>165</v>
      </c>
      <c r="B432" s="272"/>
      <c r="C432" s="272"/>
      <c r="D432" s="272"/>
      <c r="E432" s="272"/>
      <c r="F432" s="272"/>
      <c r="G432" s="272"/>
      <c r="H432" s="272"/>
      <c r="I432" s="272"/>
      <c r="J432" s="272"/>
    </row>
    <row r="433" spans="1:11" s="118" customFormat="1" x14ac:dyDescent="0.25">
      <c r="A433" s="273" t="s">
        <v>137</v>
      </c>
      <c r="B433" s="273"/>
      <c r="C433" s="273"/>
      <c r="D433" s="273"/>
      <c r="E433" s="273"/>
      <c r="F433" s="273"/>
      <c r="G433" s="273"/>
      <c r="H433" s="273"/>
      <c r="I433" s="273"/>
      <c r="J433" s="273"/>
    </row>
    <row r="434" spans="1:11" s="118" customFormat="1" x14ac:dyDescent="0.25">
      <c r="A434" s="274" t="s">
        <v>250</v>
      </c>
      <c r="B434" s="274"/>
      <c r="C434" s="274"/>
      <c r="D434" s="274"/>
      <c r="E434" s="274"/>
      <c r="F434" s="274"/>
      <c r="G434" s="274"/>
      <c r="H434" s="274"/>
      <c r="I434" s="274"/>
      <c r="J434" s="274"/>
    </row>
    <row r="435" spans="1:11" s="8" customFormat="1" ht="171" customHeight="1" x14ac:dyDescent="0.25">
      <c r="A435" s="153" t="s">
        <v>138</v>
      </c>
      <c r="B435" s="149">
        <f>SUM(B436:B439)</f>
        <v>28368.9</v>
      </c>
      <c r="C435" s="149">
        <f>SUM(C436:C439)</f>
        <v>28368.9</v>
      </c>
      <c r="D435" s="149">
        <f>C435/B435*100</f>
        <v>100</v>
      </c>
      <c r="E435" s="149">
        <f>SUM(E436:E439)</f>
        <v>28368.9</v>
      </c>
      <c r="F435" s="149">
        <f>E435/B435*100</f>
        <v>100</v>
      </c>
      <c r="G435" s="149">
        <f>SUM(G436:G439)</f>
        <v>28368.9</v>
      </c>
      <c r="H435" s="149">
        <f>G435/B435*100</f>
        <v>100</v>
      </c>
      <c r="I435" s="149">
        <f t="shared" ref="I435:I449" si="16">B435-G435</f>
        <v>0</v>
      </c>
      <c r="J435" s="393" t="s">
        <v>207</v>
      </c>
      <c r="K435" s="31" t="s">
        <v>256</v>
      </c>
    </row>
    <row r="436" spans="1:11" s="8" customFormat="1" ht="19.5" x14ac:dyDescent="0.25">
      <c r="A436" s="58" t="s">
        <v>0</v>
      </c>
      <c r="B436" s="149">
        <v>0</v>
      </c>
      <c r="C436" s="149">
        <v>0</v>
      </c>
      <c r="D436" s="149">
        <v>0</v>
      </c>
      <c r="E436" s="149">
        <v>0</v>
      </c>
      <c r="F436" s="149">
        <v>0</v>
      </c>
      <c r="G436" s="149">
        <v>0</v>
      </c>
      <c r="H436" s="149">
        <v>0</v>
      </c>
      <c r="I436" s="149">
        <f t="shared" si="16"/>
        <v>0</v>
      </c>
      <c r="J436" s="377"/>
      <c r="K436" s="21"/>
    </row>
    <row r="437" spans="1:11" s="8" customFormat="1" ht="19.5" x14ac:dyDescent="0.25">
      <c r="A437" s="58" t="s">
        <v>1</v>
      </c>
      <c r="B437" s="149">
        <v>28368.9</v>
      </c>
      <c r="C437" s="149">
        <v>28368.9</v>
      </c>
      <c r="D437" s="149">
        <f>C437/B437*100</f>
        <v>100</v>
      </c>
      <c r="E437" s="149">
        <v>28368.9</v>
      </c>
      <c r="F437" s="149">
        <f>E437/B437*100</f>
        <v>100</v>
      </c>
      <c r="G437" s="149">
        <v>28368.9</v>
      </c>
      <c r="H437" s="149">
        <f>G437/B437*100</f>
        <v>100</v>
      </c>
      <c r="I437" s="149">
        <f t="shared" si="16"/>
        <v>0</v>
      </c>
      <c r="J437" s="377"/>
      <c r="K437" s="21"/>
    </row>
    <row r="438" spans="1:11" s="8" customFormat="1" x14ac:dyDescent="0.25">
      <c r="A438" s="60" t="s">
        <v>2</v>
      </c>
      <c r="B438" s="150">
        <v>0</v>
      </c>
      <c r="C438" s="150">
        <v>0</v>
      </c>
      <c r="D438" s="150">
        <v>0</v>
      </c>
      <c r="E438" s="150">
        <v>0</v>
      </c>
      <c r="F438" s="150">
        <v>0</v>
      </c>
      <c r="G438" s="150">
        <v>0</v>
      </c>
      <c r="H438" s="150">
        <v>0</v>
      </c>
      <c r="I438" s="150">
        <f t="shared" si="16"/>
        <v>0</v>
      </c>
      <c r="J438" s="377"/>
      <c r="K438" s="21"/>
    </row>
    <row r="439" spans="1:11" s="8" customFormat="1" x14ac:dyDescent="0.25">
      <c r="A439" s="60" t="s">
        <v>3</v>
      </c>
      <c r="B439" s="150">
        <v>0</v>
      </c>
      <c r="C439" s="150">
        <v>0</v>
      </c>
      <c r="D439" s="150">
        <v>0</v>
      </c>
      <c r="E439" s="150">
        <v>0</v>
      </c>
      <c r="F439" s="150">
        <v>0</v>
      </c>
      <c r="G439" s="150">
        <v>0</v>
      </c>
      <c r="H439" s="150">
        <v>0</v>
      </c>
      <c r="I439" s="150">
        <f t="shared" si="16"/>
        <v>0</v>
      </c>
      <c r="J439" s="378"/>
      <c r="K439" s="21"/>
    </row>
    <row r="440" spans="1:11" s="8" customFormat="1" ht="187.5" x14ac:dyDescent="0.25">
      <c r="A440" s="153" t="s">
        <v>139</v>
      </c>
      <c r="B440" s="149">
        <f>SUM(B441:B444)</f>
        <v>9314.5</v>
      </c>
      <c r="C440" s="149">
        <f>SUM(C441:C444)</f>
        <v>9314.5</v>
      </c>
      <c r="D440" s="149">
        <f>C440/B440*100</f>
        <v>100</v>
      </c>
      <c r="E440" s="149">
        <f>SUM(E441:E444)</f>
        <v>9314.5</v>
      </c>
      <c r="F440" s="149">
        <f>E440/B440*100</f>
        <v>100</v>
      </c>
      <c r="G440" s="149">
        <f>SUM(G441:G444)</f>
        <v>9314.5</v>
      </c>
      <c r="H440" s="149">
        <f>G440/B440*100</f>
        <v>100</v>
      </c>
      <c r="I440" s="149">
        <f t="shared" si="16"/>
        <v>0</v>
      </c>
      <c r="J440" s="376" t="s">
        <v>208</v>
      </c>
      <c r="K440" s="31" t="s">
        <v>256</v>
      </c>
    </row>
    <row r="441" spans="1:11" s="8" customFormat="1" ht="19.5" x14ac:dyDescent="0.25">
      <c r="A441" s="58" t="s">
        <v>0</v>
      </c>
      <c r="B441" s="149">
        <v>0</v>
      </c>
      <c r="C441" s="149">
        <v>0</v>
      </c>
      <c r="D441" s="149">
        <v>0</v>
      </c>
      <c r="E441" s="149">
        <v>0</v>
      </c>
      <c r="F441" s="149">
        <v>0</v>
      </c>
      <c r="G441" s="149">
        <v>0</v>
      </c>
      <c r="H441" s="149">
        <v>0</v>
      </c>
      <c r="I441" s="149">
        <f t="shared" si="16"/>
        <v>0</v>
      </c>
      <c r="J441" s="377"/>
      <c r="K441" s="21"/>
    </row>
    <row r="442" spans="1:11" s="8" customFormat="1" ht="19.5" x14ac:dyDescent="0.25">
      <c r="A442" s="58" t="s">
        <v>1</v>
      </c>
      <c r="B442" s="149">
        <v>9314.5</v>
      </c>
      <c r="C442" s="149">
        <v>9314.5</v>
      </c>
      <c r="D442" s="149">
        <f>C442/B442*100</f>
        <v>100</v>
      </c>
      <c r="E442" s="149">
        <v>9314.5</v>
      </c>
      <c r="F442" s="149">
        <f>E442/B442*100</f>
        <v>100</v>
      </c>
      <c r="G442" s="149">
        <v>9314.5</v>
      </c>
      <c r="H442" s="149">
        <f>G442/B442*100</f>
        <v>100</v>
      </c>
      <c r="I442" s="149">
        <f t="shared" si="16"/>
        <v>0</v>
      </c>
      <c r="J442" s="377"/>
      <c r="K442" s="21"/>
    </row>
    <row r="443" spans="1:11" s="8" customFormat="1" x14ac:dyDescent="0.25">
      <c r="A443" s="60" t="s">
        <v>2</v>
      </c>
      <c r="B443" s="150">
        <v>0</v>
      </c>
      <c r="C443" s="150">
        <v>0</v>
      </c>
      <c r="D443" s="150">
        <v>0</v>
      </c>
      <c r="E443" s="150">
        <v>0</v>
      </c>
      <c r="F443" s="150">
        <v>0</v>
      </c>
      <c r="G443" s="150">
        <v>0</v>
      </c>
      <c r="H443" s="150">
        <v>0</v>
      </c>
      <c r="I443" s="150">
        <f t="shared" si="16"/>
        <v>0</v>
      </c>
      <c r="J443" s="377"/>
      <c r="K443" s="21"/>
    </row>
    <row r="444" spans="1:11" s="8" customFormat="1" x14ac:dyDescent="0.25">
      <c r="A444" s="60" t="s">
        <v>3</v>
      </c>
      <c r="B444" s="150">
        <v>0</v>
      </c>
      <c r="C444" s="150">
        <v>0</v>
      </c>
      <c r="D444" s="150">
        <v>0</v>
      </c>
      <c r="E444" s="150">
        <v>0</v>
      </c>
      <c r="F444" s="150">
        <v>0</v>
      </c>
      <c r="G444" s="150">
        <v>0</v>
      </c>
      <c r="H444" s="150">
        <v>0</v>
      </c>
      <c r="I444" s="150">
        <f t="shared" si="16"/>
        <v>0</v>
      </c>
      <c r="J444" s="378"/>
      <c r="K444" s="21"/>
    </row>
    <row r="445" spans="1:11" s="8" customFormat="1" ht="281.25" x14ac:dyDescent="0.25">
      <c r="A445" s="153" t="s">
        <v>140</v>
      </c>
      <c r="B445" s="149">
        <f>SUM(B446:B449)</f>
        <v>31370.799999999999</v>
      </c>
      <c r="C445" s="149">
        <f>SUM(C446:C449)</f>
        <v>31370.799999999999</v>
      </c>
      <c r="D445" s="149">
        <f>C445/B445*100</f>
        <v>100</v>
      </c>
      <c r="E445" s="149">
        <f>SUM(E446:E449)</f>
        <v>31370.799999999999</v>
      </c>
      <c r="F445" s="149">
        <f>E445/B445*100</f>
        <v>100</v>
      </c>
      <c r="G445" s="149">
        <f>SUM(G446:G449)</f>
        <v>31370.799999999999</v>
      </c>
      <c r="H445" s="149">
        <f>G445/B445*100</f>
        <v>100</v>
      </c>
      <c r="I445" s="149">
        <f t="shared" si="16"/>
        <v>0</v>
      </c>
      <c r="J445" s="368" t="s">
        <v>209</v>
      </c>
      <c r="K445" s="31" t="s">
        <v>256</v>
      </c>
    </row>
    <row r="446" spans="1:11" s="8" customFormat="1" ht="19.5" x14ac:dyDescent="0.25">
      <c r="A446" s="58" t="s">
        <v>0</v>
      </c>
      <c r="B446" s="149">
        <v>0</v>
      </c>
      <c r="C446" s="149">
        <v>0</v>
      </c>
      <c r="D446" s="149">
        <v>0</v>
      </c>
      <c r="E446" s="149">
        <v>0</v>
      </c>
      <c r="F446" s="149">
        <v>0</v>
      </c>
      <c r="G446" s="149">
        <v>0</v>
      </c>
      <c r="H446" s="149">
        <v>0</v>
      </c>
      <c r="I446" s="149">
        <f t="shared" si="16"/>
        <v>0</v>
      </c>
      <c r="J446" s="369"/>
      <c r="K446" s="21"/>
    </row>
    <row r="447" spans="1:11" s="8" customFormat="1" ht="19.5" x14ac:dyDescent="0.25">
      <c r="A447" s="58" t="s">
        <v>1</v>
      </c>
      <c r="B447" s="149">
        <v>31370.799999999999</v>
      </c>
      <c r="C447" s="149">
        <v>31370.799999999999</v>
      </c>
      <c r="D447" s="149">
        <f>C447/B447*100</f>
        <v>100</v>
      </c>
      <c r="E447" s="149">
        <v>31370.799999999999</v>
      </c>
      <c r="F447" s="149">
        <f>E447/B447*100</f>
        <v>100</v>
      </c>
      <c r="G447" s="149">
        <v>31370.799999999999</v>
      </c>
      <c r="H447" s="149">
        <f>G447/B447*100</f>
        <v>100</v>
      </c>
      <c r="I447" s="149">
        <f t="shared" si="16"/>
        <v>0</v>
      </c>
      <c r="J447" s="369"/>
      <c r="K447" s="21"/>
    </row>
    <row r="448" spans="1:11" s="8" customFormat="1" x14ac:dyDescent="0.25">
      <c r="A448" s="60" t="s">
        <v>2</v>
      </c>
      <c r="B448" s="150">
        <v>0</v>
      </c>
      <c r="C448" s="150">
        <v>0</v>
      </c>
      <c r="D448" s="150">
        <v>0</v>
      </c>
      <c r="E448" s="150">
        <v>0</v>
      </c>
      <c r="F448" s="150">
        <v>0</v>
      </c>
      <c r="G448" s="150">
        <v>0</v>
      </c>
      <c r="H448" s="150">
        <v>0</v>
      </c>
      <c r="I448" s="150">
        <f t="shared" si="16"/>
        <v>0</v>
      </c>
      <c r="J448" s="369"/>
      <c r="K448" s="21"/>
    </row>
    <row r="449" spans="1:11" s="8" customFormat="1" x14ac:dyDescent="0.25">
      <c r="A449" s="60" t="s">
        <v>3</v>
      </c>
      <c r="B449" s="150">
        <v>0</v>
      </c>
      <c r="C449" s="150">
        <v>0</v>
      </c>
      <c r="D449" s="150">
        <v>0</v>
      </c>
      <c r="E449" s="150">
        <v>0</v>
      </c>
      <c r="F449" s="150">
        <v>0</v>
      </c>
      <c r="G449" s="150">
        <v>0</v>
      </c>
      <c r="H449" s="150">
        <v>0</v>
      </c>
      <c r="I449" s="150">
        <f t="shared" si="16"/>
        <v>0</v>
      </c>
      <c r="J449" s="370"/>
      <c r="K449" s="21"/>
    </row>
    <row r="450" spans="1:11" x14ac:dyDescent="0.25">
      <c r="A450" s="284" t="s">
        <v>142</v>
      </c>
      <c r="B450" s="285"/>
      <c r="C450" s="285"/>
      <c r="D450" s="285"/>
      <c r="E450" s="285"/>
      <c r="F450" s="285"/>
      <c r="G450" s="285"/>
      <c r="H450" s="285"/>
      <c r="I450" s="285"/>
      <c r="J450" s="286"/>
    </row>
    <row r="451" spans="1:11" x14ac:dyDescent="0.25">
      <c r="A451" s="241" t="s">
        <v>103</v>
      </c>
      <c r="B451" s="242"/>
      <c r="C451" s="242"/>
      <c r="D451" s="242"/>
      <c r="E451" s="242"/>
      <c r="F451" s="242"/>
      <c r="G451" s="242"/>
      <c r="H451" s="242"/>
      <c r="I451" s="242"/>
      <c r="J451" s="243"/>
    </row>
    <row r="452" spans="1:11" x14ac:dyDescent="0.25">
      <c r="A452" s="244" t="s">
        <v>102</v>
      </c>
      <c r="B452" s="245"/>
      <c r="C452" s="245"/>
      <c r="D452" s="245"/>
      <c r="E452" s="245"/>
      <c r="F452" s="245"/>
      <c r="G452" s="245"/>
      <c r="H452" s="245"/>
      <c r="I452" s="245"/>
      <c r="J452" s="246"/>
    </row>
    <row r="453" spans="1:11" ht="283.5" customHeight="1" x14ac:dyDescent="0.25">
      <c r="A453" s="153" t="s">
        <v>94</v>
      </c>
      <c r="B453" s="149">
        <f>SUM(B454:B457)</f>
        <v>1915.09</v>
      </c>
      <c r="C453" s="149">
        <f>SUM(C454:C457)</f>
        <v>1554.8</v>
      </c>
      <c r="D453" s="149">
        <f>C453/B453*100</f>
        <v>81.186784955276252</v>
      </c>
      <c r="E453" s="149">
        <f>SUM(E454:E457)</f>
        <v>1554.8</v>
      </c>
      <c r="F453" s="149">
        <f>E453/B453*100</f>
        <v>81.186784955276252</v>
      </c>
      <c r="G453" s="149">
        <f>SUM(G454:G457)</f>
        <v>1554.8</v>
      </c>
      <c r="H453" s="149">
        <f>G453/B453*100</f>
        <v>81.186784955276252</v>
      </c>
      <c r="I453" s="149">
        <f t="shared" ref="I453:I462" si="17">B453-G453</f>
        <v>360.28999999999996</v>
      </c>
      <c r="J453" s="387" t="s">
        <v>210</v>
      </c>
      <c r="K453" s="31" t="s">
        <v>256</v>
      </c>
    </row>
    <row r="454" spans="1:11" ht="19.5" x14ac:dyDescent="0.25">
      <c r="A454" s="58" t="s">
        <v>0</v>
      </c>
      <c r="B454" s="149">
        <v>0</v>
      </c>
      <c r="C454" s="149">
        <v>0</v>
      </c>
      <c r="D454" s="149">
        <v>0</v>
      </c>
      <c r="E454" s="149">
        <v>0</v>
      </c>
      <c r="F454" s="149">
        <v>0</v>
      </c>
      <c r="G454" s="149">
        <v>0</v>
      </c>
      <c r="H454" s="149">
        <v>0</v>
      </c>
      <c r="I454" s="149">
        <f t="shared" si="17"/>
        <v>0</v>
      </c>
      <c r="J454" s="388"/>
      <c r="K454" s="21"/>
    </row>
    <row r="455" spans="1:11" ht="19.5" x14ac:dyDescent="0.25">
      <c r="A455" s="58" t="s">
        <v>1</v>
      </c>
      <c r="B455" s="149">
        <v>1915.09</v>
      </c>
      <c r="C455" s="149">
        <v>1554.8</v>
      </c>
      <c r="D455" s="149">
        <f>C455/B455*100</f>
        <v>81.186784955276252</v>
      </c>
      <c r="E455" s="149">
        <v>1554.8</v>
      </c>
      <c r="F455" s="149">
        <f>E455/B455*100</f>
        <v>81.186784955276252</v>
      </c>
      <c r="G455" s="149">
        <v>1554.8</v>
      </c>
      <c r="H455" s="149">
        <f>G455/B455*100</f>
        <v>81.186784955276252</v>
      </c>
      <c r="I455" s="149">
        <f t="shared" si="17"/>
        <v>360.28999999999996</v>
      </c>
      <c r="J455" s="388"/>
      <c r="K455" s="21"/>
    </row>
    <row r="456" spans="1:11" x14ac:dyDescent="0.25">
      <c r="A456" s="60" t="s">
        <v>2</v>
      </c>
      <c r="B456" s="150">
        <v>0</v>
      </c>
      <c r="C456" s="150">
        <v>0</v>
      </c>
      <c r="D456" s="150">
        <v>0</v>
      </c>
      <c r="E456" s="150">
        <v>0</v>
      </c>
      <c r="F456" s="150">
        <v>0</v>
      </c>
      <c r="G456" s="150">
        <v>0</v>
      </c>
      <c r="H456" s="150">
        <v>0</v>
      </c>
      <c r="I456" s="150">
        <f t="shared" si="17"/>
        <v>0</v>
      </c>
      <c r="J456" s="388"/>
      <c r="K456" s="21"/>
    </row>
    <row r="457" spans="1:11" x14ac:dyDescent="0.25">
      <c r="A457" s="60" t="s">
        <v>3</v>
      </c>
      <c r="B457" s="150">
        <v>0</v>
      </c>
      <c r="C457" s="150">
        <v>0</v>
      </c>
      <c r="D457" s="150">
        <v>0</v>
      </c>
      <c r="E457" s="150">
        <v>0</v>
      </c>
      <c r="F457" s="150">
        <v>0</v>
      </c>
      <c r="G457" s="150">
        <v>0</v>
      </c>
      <c r="H457" s="150">
        <v>0</v>
      </c>
      <c r="I457" s="150">
        <f t="shared" si="17"/>
        <v>0</v>
      </c>
      <c r="J457" s="389"/>
      <c r="K457" s="21"/>
    </row>
    <row r="458" spans="1:11" ht="280.5" customHeight="1" x14ac:dyDescent="0.25">
      <c r="A458" s="153" t="s">
        <v>95</v>
      </c>
      <c r="B458" s="149">
        <f>SUM(B459:B462)</f>
        <v>36.655999999999999</v>
      </c>
      <c r="C458" s="149">
        <f>SUM(C459:C462)</f>
        <v>10.199999999999999</v>
      </c>
      <c r="D458" s="149">
        <f>C458/B458*100</f>
        <v>27.826276735050193</v>
      </c>
      <c r="E458" s="149">
        <f>SUM(E459:E462)</f>
        <v>10.199999999999999</v>
      </c>
      <c r="F458" s="149">
        <f>E458/B458*100</f>
        <v>27.826276735050193</v>
      </c>
      <c r="G458" s="149">
        <f>SUM(G459:G462)</f>
        <v>10.199999999999999</v>
      </c>
      <c r="H458" s="149">
        <f>G458/B458*100</f>
        <v>27.826276735050193</v>
      </c>
      <c r="I458" s="149">
        <f t="shared" si="17"/>
        <v>26.456</v>
      </c>
      <c r="J458" s="376" t="s">
        <v>211</v>
      </c>
      <c r="K458" s="31" t="s">
        <v>256</v>
      </c>
    </row>
    <row r="459" spans="1:11" ht="19.5" x14ac:dyDescent="0.25">
      <c r="A459" s="66" t="s">
        <v>5</v>
      </c>
      <c r="B459" s="149">
        <v>36.655999999999999</v>
      </c>
      <c r="C459" s="149">
        <v>10.199999999999999</v>
      </c>
      <c r="D459" s="149">
        <f>C459/B459*100</f>
        <v>27.826276735050193</v>
      </c>
      <c r="E459" s="149">
        <v>10.199999999999999</v>
      </c>
      <c r="F459" s="149">
        <f>E459/B459*100</f>
        <v>27.826276735050193</v>
      </c>
      <c r="G459" s="149">
        <v>10.199999999999999</v>
      </c>
      <c r="H459" s="149">
        <f>G459/B459*100</f>
        <v>27.826276735050193</v>
      </c>
      <c r="I459" s="149">
        <f t="shared" si="17"/>
        <v>26.456</v>
      </c>
      <c r="J459" s="377"/>
    </row>
    <row r="460" spans="1:11" ht="19.5" x14ac:dyDescent="0.25">
      <c r="A460" s="66" t="s">
        <v>1</v>
      </c>
      <c r="B460" s="149">
        <v>0</v>
      </c>
      <c r="C460" s="149">
        <v>0</v>
      </c>
      <c r="D460" s="149">
        <v>0</v>
      </c>
      <c r="E460" s="149">
        <v>0</v>
      </c>
      <c r="F460" s="149">
        <v>0</v>
      </c>
      <c r="G460" s="149">
        <v>0</v>
      </c>
      <c r="H460" s="149">
        <v>0</v>
      </c>
      <c r="I460" s="149">
        <f t="shared" si="17"/>
        <v>0</v>
      </c>
      <c r="J460" s="377"/>
    </row>
    <row r="461" spans="1:11" x14ac:dyDescent="0.25">
      <c r="A461" s="67" t="s">
        <v>2</v>
      </c>
      <c r="B461" s="150">
        <v>0</v>
      </c>
      <c r="C461" s="150">
        <v>0</v>
      </c>
      <c r="D461" s="150">
        <v>0</v>
      </c>
      <c r="E461" s="150">
        <v>0</v>
      </c>
      <c r="F461" s="150">
        <v>0</v>
      </c>
      <c r="G461" s="150">
        <v>0</v>
      </c>
      <c r="H461" s="150">
        <v>0</v>
      </c>
      <c r="I461" s="150">
        <f t="shared" si="17"/>
        <v>0</v>
      </c>
      <c r="J461" s="377"/>
    </row>
    <row r="462" spans="1:11" x14ac:dyDescent="0.25">
      <c r="A462" s="67" t="s">
        <v>3</v>
      </c>
      <c r="B462" s="150">
        <v>0</v>
      </c>
      <c r="C462" s="150">
        <v>0</v>
      </c>
      <c r="D462" s="150">
        <v>0</v>
      </c>
      <c r="E462" s="150">
        <v>0</v>
      </c>
      <c r="F462" s="150">
        <v>0</v>
      </c>
      <c r="G462" s="150">
        <v>0</v>
      </c>
      <c r="H462" s="150">
        <v>0</v>
      </c>
      <c r="I462" s="150">
        <f t="shared" si="17"/>
        <v>0</v>
      </c>
      <c r="J462" s="378"/>
    </row>
    <row r="463" spans="1:11" s="29" customFormat="1" x14ac:dyDescent="0.25">
      <c r="A463" s="302" t="s">
        <v>251</v>
      </c>
      <c r="B463" s="303"/>
      <c r="C463" s="303"/>
      <c r="D463" s="303"/>
      <c r="E463" s="303"/>
      <c r="F463" s="303"/>
      <c r="G463" s="303"/>
      <c r="H463" s="303"/>
      <c r="I463" s="303"/>
      <c r="J463" s="304"/>
    </row>
    <row r="464" spans="1:11" x14ac:dyDescent="0.25">
      <c r="A464" s="275" t="s">
        <v>110</v>
      </c>
      <c r="B464" s="276"/>
      <c r="C464" s="276"/>
      <c r="D464" s="276"/>
      <c r="E464" s="276"/>
      <c r="F464" s="276"/>
      <c r="G464" s="276"/>
      <c r="H464" s="276"/>
      <c r="I464" s="276"/>
      <c r="J464" s="277"/>
    </row>
    <row r="465" spans="1:10" x14ac:dyDescent="0.25">
      <c r="A465" s="287" t="s">
        <v>160</v>
      </c>
      <c r="B465" s="288"/>
      <c r="C465" s="288"/>
      <c r="D465" s="288"/>
      <c r="E465" s="288"/>
      <c r="F465" s="288"/>
      <c r="G465" s="288"/>
      <c r="H465" s="288"/>
      <c r="I465" s="288"/>
      <c r="J465" s="289"/>
    </row>
    <row r="466" spans="1:10" x14ac:dyDescent="0.25">
      <c r="A466" s="250" t="s">
        <v>274</v>
      </c>
      <c r="B466" s="251"/>
      <c r="C466" s="251"/>
      <c r="D466" s="251"/>
      <c r="E466" s="251"/>
      <c r="F466" s="251"/>
      <c r="G466" s="251"/>
      <c r="H466" s="251"/>
      <c r="I466" s="251"/>
      <c r="J466" s="252"/>
    </row>
    <row r="467" spans="1:10" x14ac:dyDescent="0.25">
      <c r="A467" s="296" t="s">
        <v>35</v>
      </c>
      <c r="B467" s="297"/>
      <c r="C467" s="297"/>
      <c r="D467" s="297"/>
      <c r="E467" s="297"/>
      <c r="F467" s="297"/>
      <c r="G467" s="297"/>
      <c r="H467" s="297"/>
      <c r="I467" s="297"/>
      <c r="J467" s="298"/>
    </row>
    <row r="468" spans="1:10" ht="93.75" x14ac:dyDescent="0.25">
      <c r="A468" s="153" t="s">
        <v>179</v>
      </c>
      <c r="B468" s="149">
        <f>SUM(B469:B472)</f>
        <v>35457</v>
      </c>
      <c r="C468" s="149">
        <f>SUM(C469:C472)</f>
        <v>27387.699999999997</v>
      </c>
      <c r="D468" s="149">
        <f>C468/B468*100</f>
        <v>77.242011450489315</v>
      </c>
      <c r="E468" s="149">
        <f>SUM(E469:E472)</f>
        <v>27088.399999999998</v>
      </c>
      <c r="F468" s="149">
        <f>E468/B468*100</f>
        <v>76.397890402459311</v>
      </c>
      <c r="G468" s="149">
        <f>SUM(G469:G472)</f>
        <v>26726.5</v>
      </c>
      <c r="H468" s="149">
        <f>G468/B468*100</f>
        <v>75.377217474687654</v>
      </c>
      <c r="I468" s="149">
        <f>B468-G468</f>
        <v>8730.5</v>
      </c>
      <c r="J468" s="396" t="s">
        <v>212</v>
      </c>
    </row>
    <row r="469" spans="1:10" ht="19.5" x14ac:dyDescent="0.25">
      <c r="A469" s="66" t="s">
        <v>0</v>
      </c>
      <c r="B469" s="149">
        <v>0</v>
      </c>
      <c r="C469" s="149">
        <v>0</v>
      </c>
      <c r="D469" s="149">
        <v>0</v>
      </c>
      <c r="E469" s="149">
        <v>0</v>
      </c>
      <c r="F469" s="149">
        <v>0</v>
      </c>
      <c r="G469" s="149">
        <v>0</v>
      </c>
      <c r="H469" s="149">
        <v>0</v>
      </c>
      <c r="I469" s="149">
        <f>B469-G469</f>
        <v>0</v>
      </c>
      <c r="J469" s="397"/>
    </row>
    <row r="470" spans="1:10" ht="19.5" x14ac:dyDescent="0.25">
      <c r="A470" s="66" t="s">
        <v>1</v>
      </c>
      <c r="B470" s="150">
        <v>33329.599999999999</v>
      </c>
      <c r="C470" s="149">
        <v>25463.1</v>
      </c>
      <c r="D470" s="149">
        <f>C470/B470*100</f>
        <v>76.397856559934709</v>
      </c>
      <c r="E470" s="149">
        <v>25463.1</v>
      </c>
      <c r="F470" s="149">
        <f>E470/B470*100</f>
        <v>76.397856559934709</v>
      </c>
      <c r="G470" s="149">
        <v>25122.9</v>
      </c>
      <c r="H470" s="149">
        <f>G470/B470*100</f>
        <v>75.37714223993089</v>
      </c>
      <c r="I470" s="149">
        <f>B470-G470</f>
        <v>8206.6999999999971</v>
      </c>
      <c r="J470" s="397"/>
    </row>
    <row r="471" spans="1:10" x14ac:dyDescent="0.25">
      <c r="A471" s="67" t="s">
        <v>2</v>
      </c>
      <c r="B471" s="150">
        <v>2127.4</v>
      </c>
      <c r="C471" s="150">
        <v>1924.6</v>
      </c>
      <c r="D471" s="150">
        <f>C471/B471*100</f>
        <v>90.467237002914345</v>
      </c>
      <c r="E471" s="150">
        <v>1625.3</v>
      </c>
      <c r="F471" s="150">
        <f>E471/B471*100</f>
        <v>76.398420607314094</v>
      </c>
      <c r="G471" s="150">
        <v>1603.6</v>
      </c>
      <c r="H471" s="150">
        <f>G471/B471*100</f>
        <v>75.378396164332045</v>
      </c>
      <c r="I471" s="150">
        <f>B471-G471</f>
        <v>523.80000000000018</v>
      </c>
      <c r="J471" s="397"/>
    </row>
    <row r="472" spans="1:10" x14ac:dyDescent="0.25">
      <c r="A472" s="67" t="s">
        <v>3</v>
      </c>
      <c r="B472" s="150">
        <v>0</v>
      </c>
      <c r="C472" s="149">
        <v>0</v>
      </c>
      <c r="D472" s="150">
        <v>0</v>
      </c>
      <c r="E472" s="150">
        <v>0</v>
      </c>
      <c r="F472" s="150">
        <v>0</v>
      </c>
      <c r="G472" s="150">
        <v>0</v>
      </c>
      <c r="H472" s="150">
        <v>0</v>
      </c>
      <c r="I472" s="150">
        <f>B472-G472</f>
        <v>0</v>
      </c>
      <c r="J472" s="398"/>
    </row>
    <row r="473" spans="1:10" s="29" customFormat="1" x14ac:dyDescent="0.25">
      <c r="A473" s="302" t="s">
        <v>251</v>
      </c>
      <c r="B473" s="303"/>
      <c r="C473" s="303"/>
      <c r="D473" s="303"/>
      <c r="E473" s="303"/>
      <c r="F473" s="303"/>
      <c r="G473" s="303"/>
      <c r="H473" s="303"/>
      <c r="I473" s="303"/>
      <c r="J473" s="304"/>
    </row>
    <row r="474" spans="1:10" x14ac:dyDescent="0.25">
      <c r="A474" s="347" t="s">
        <v>180</v>
      </c>
      <c r="B474" s="348"/>
      <c r="C474" s="348"/>
      <c r="D474" s="348"/>
      <c r="E474" s="348"/>
      <c r="F474" s="348"/>
      <c r="G474" s="348"/>
      <c r="H474" s="348"/>
      <c r="I474" s="348"/>
      <c r="J474" s="349"/>
    </row>
    <row r="475" spans="1:10" x14ac:dyDescent="0.25">
      <c r="A475" s="287" t="s">
        <v>160</v>
      </c>
      <c r="B475" s="288"/>
      <c r="C475" s="288"/>
      <c r="D475" s="288"/>
      <c r="E475" s="288"/>
      <c r="F475" s="288"/>
      <c r="G475" s="288"/>
      <c r="H475" s="288"/>
      <c r="I475" s="288"/>
      <c r="J475" s="289"/>
    </row>
    <row r="476" spans="1:10" s="8" customFormat="1" x14ac:dyDescent="0.25">
      <c r="A476" s="250" t="s">
        <v>109</v>
      </c>
      <c r="B476" s="251"/>
      <c r="C476" s="251"/>
      <c r="D476" s="251"/>
      <c r="E476" s="251"/>
      <c r="F476" s="251"/>
      <c r="G476" s="251"/>
      <c r="H476" s="251"/>
      <c r="I476" s="251"/>
      <c r="J476" s="252"/>
    </row>
    <row r="477" spans="1:10" s="1" customFormat="1" x14ac:dyDescent="0.25">
      <c r="A477" s="244" t="s">
        <v>35</v>
      </c>
      <c r="B477" s="245"/>
      <c r="C477" s="245"/>
      <c r="D477" s="245"/>
      <c r="E477" s="245"/>
      <c r="F477" s="245"/>
      <c r="G477" s="245"/>
      <c r="H477" s="245"/>
      <c r="I477" s="245"/>
      <c r="J477" s="246"/>
    </row>
    <row r="478" spans="1:10" ht="64.5" customHeight="1" x14ac:dyDescent="0.25">
      <c r="A478" s="153" t="s">
        <v>181</v>
      </c>
      <c r="B478" s="149">
        <f>SUM(B479:B482)</f>
        <v>0</v>
      </c>
      <c r="C478" s="149">
        <f>SUM(C479:C482)</f>
        <v>0</v>
      </c>
      <c r="D478" s="149">
        <v>0</v>
      </c>
      <c r="E478" s="149">
        <f>SUM(E479:E482)</f>
        <v>0</v>
      </c>
      <c r="F478" s="149">
        <v>0</v>
      </c>
      <c r="G478" s="149">
        <f>SUM(G479:G482)</f>
        <v>0</v>
      </c>
      <c r="H478" s="149">
        <v>0</v>
      </c>
      <c r="I478" s="149">
        <f>B478-G478</f>
        <v>0</v>
      </c>
      <c r="J478" s="390"/>
    </row>
    <row r="479" spans="1:10" ht="19.5" x14ac:dyDescent="0.25">
      <c r="A479" s="58" t="s">
        <v>0</v>
      </c>
      <c r="B479" s="149">
        <v>0</v>
      </c>
      <c r="C479" s="149">
        <v>0</v>
      </c>
      <c r="D479" s="149">
        <v>0</v>
      </c>
      <c r="E479" s="149">
        <v>0</v>
      </c>
      <c r="F479" s="149">
        <v>0</v>
      </c>
      <c r="G479" s="149">
        <v>0</v>
      </c>
      <c r="H479" s="149">
        <v>0</v>
      </c>
      <c r="I479" s="149">
        <f>B479-G479</f>
        <v>0</v>
      </c>
      <c r="J479" s="391"/>
    </row>
    <row r="480" spans="1:10" ht="19.5" x14ac:dyDescent="0.25">
      <c r="A480" s="58" t="s">
        <v>1</v>
      </c>
      <c r="B480" s="149">
        <v>0</v>
      </c>
      <c r="C480" s="149">
        <v>0</v>
      </c>
      <c r="D480" s="149">
        <v>0</v>
      </c>
      <c r="E480" s="149">
        <v>0</v>
      </c>
      <c r="F480" s="149">
        <v>0</v>
      </c>
      <c r="G480" s="149">
        <v>0</v>
      </c>
      <c r="H480" s="149">
        <v>0</v>
      </c>
      <c r="I480" s="149">
        <f>B480-G480</f>
        <v>0</v>
      </c>
      <c r="J480" s="391"/>
    </row>
    <row r="481" spans="1:10" x14ac:dyDescent="0.25">
      <c r="A481" s="60" t="s">
        <v>2</v>
      </c>
      <c r="B481" s="150">
        <v>0</v>
      </c>
      <c r="C481" s="150">
        <v>0</v>
      </c>
      <c r="D481" s="150">
        <v>0</v>
      </c>
      <c r="E481" s="150">
        <v>0</v>
      </c>
      <c r="F481" s="150">
        <v>0</v>
      </c>
      <c r="G481" s="150">
        <v>0</v>
      </c>
      <c r="H481" s="150">
        <v>0</v>
      </c>
      <c r="I481" s="150">
        <f>B481-G481</f>
        <v>0</v>
      </c>
      <c r="J481" s="391"/>
    </row>
    <row r="482" spans="1:10" x14ac:dyDescent="0.25">
      <c r="A482" s="60" t="s">
        <v>3</v>
      </c>
      <c r="B482" s="150">
        <v>0</v>
      </c>
      <c r="C482" s="150">
        <v>0</v>
      </c>
      <c r="D482" s="150">
        <v>0</v>
      </c>
      <c r="E482" s="150">
        <v>0</v>
      </c>
      <c r="F482" s="150">
        <v>0</v>
      </c>
      <c r="G482" s="150">
        <v>0</v>
      </c>
      <c r="H482" s="150">
        <v>0</v>
      </c>
      <c r="I482" s="150">
        <f>B482-G482</f>
        <v>0</v>
      </c>
      <c r="J482" s="392"/>
    </row>
  </sheetData>
  <mergeCells count="247">
    <mergeCell ref="A477:J477"/>
    <mergeCell ref="J478:J482"/>
    <mergeCell ref="A466:J466"/>
    <mergeCell ref="A467:J467"/>
    <mergeCell ref="J468:J472"/>
    <mergeCell ref="A473:J473"/>
    <mergeCell ref="A474:J474"/>
    <mergeCell ref="A475:J475"/>
    <mergeCell ref="J458:J462"/>
    <mergeCell ref="A463:J463"/>
    <mergeCell ref="A464:J464"/>
    <mergeCell ref="A465:J465"/>
    <mergeCell ref="A450:J450"/>
    <mergeCell ref="A451:J451"/>
    <mergeCell ref="A452:J452"/>
    <mergeCell ref="A476:J476"/>
    <mergeCell ref="J453:J457"/>
    <mergeCell ref="A434:J434"/>
    <mergeCell ref="J435:J439"/>
    <mergeCell ref="J440:J444"/>
    <mergeCell ref="J445:J449"/>
    <mergeCell ref="A392:J392"/>
    <mergeCell ref="A393:J393"/>
    <mergeCell ref="A400:J400"/>
    <mergeCell ref="A401:J401"/>
    <mergeCell ref="A382:J382"/>
    <mergeCell ref="A383:J383"/>
    <mergeCell ref="A402:J402"/>
    <mergeCell ref="A432:J432"/>
    <mergeCell ref="A433:J433"/>
    <mergeCell ref="J422:J426"/>
    <mergeCell ref="J427:J431"/>
    <mergeCell ref="J385:J389"/>
    <mergeCell ref="A390:J390"/>
    <mergeCell ref="A391:J391"/>
    <mergeCell ref="J394:J398"/>
    <mergeCell ref="A399:J399"/>
    <mergeCell ref="A420:J420"/>
    <mergeCell ref="A421:J421"/>
    <mergeCell ref="A403:J403"/>
    <mergeCell ref="J404:J408"/>
    <mergeCell ref="J409:J413"/>
    <mergeCell ref="J414:J418"/>
    <mergeCell ref="A419:J419"/>
    <mergeCell ref="J370:J374"/>
    <mergeCell ref="J375:J379"/>
    <mergeCell ref="A366:J366"/>
    <mergeCell ref="A367:J367"/>
    <mergeCell ref="A368:J368"/>
    <mergeCell ref="A369:J369"/>
    <mergeCell ref="A358:J358"/>
    <mergeCell ref="A359:J359"/>
    <mergeCell ref="A384:J384"/>
    <mergeCell ref="J360:J364"/>
    <mergeCell ref="A365:J365"/>
    <mergeCell ref="A380:J380"/>
    <mergeCell ref="A381:J381"/>
    <mergeCell ref="A356:J356"/>
    <mergeCell ref="A357:J357"/>
    <mergeCell ref="A338:J338"/>
    <mergeCell ref="A339:J339"/>
    <mergeCell ref="J340:J344"/>
    <mergeCell ref="A345:J345"/>
    <mergeCell ref="A346:J346"/>
    <mergeCell ref="A347:J347"/>
    <mergeCell ref="J350:J354"/>
    <mergeCell ref="A355:J355"/>
    <mergeCell ref="A325:J325"/>
    <mergeCell ref="A326:J326"/>
    <mergeCell ref="A327:J327"/>
    <mergeCell ref="J330:J334"/>
    <mergeCell ref="A335:J335"/>
    <mergeCell ref="A348:J348"/>
    <mergeCell ref="A349:J349"/>
    <mergeCell ref="A304:J304"/>
    <mergeCell ref="J305:J309"/>
    <mergeCell ref="A328:J328"/>
    <mergeCell ref="A329:J329"/>
    <mergeCell ref="A336:J336"/>
    <mergeCell ref="A337:J337"/>
    <mergeCell ref="J310:J314"/>
    <mergeCell ref="J315:J319"/>
    <mergeCell ref="A302:J302"/>
    <mergeCell ref="A303:J303"/>
    <mergeCell ref="A294:J294"/>
    <mergeCell ref="J295:J299"/>
    <mergeCell ref="A300:J300"/>
    <mergeCell ref="A301:J301"/>
    <mergeCell ref="A286:J286"/>
    <mergeCell ref="J287:J291"/>
    <mergeCell ref="J320:J324"/>
    <mergeCell ref="A292:J292"/>
    <mergeCell ref="A293:J293"/>
    <mergeCell ref="A284:J284"/>
    <mergeCell ref="A285:J285"/>
    <mergeCell ref="A250:J250"/>
    <mergeCell ref="J251:J255"/>
    <mergeCell ref="J256:J260"/>
    <mergeCell ref="J261:J265"/>
    <mergeCell ref="J266:J270"/>
    <mergeCell ref="J271:J275"/>
    <mergeCell ref="A278:J278"/>
    <mergeCell ref="J279:J283"/>
    <mergeCell ref="A237:J237"/>
    <mergeCell ref="A238:J238"/>
    <mergeCell ref="A239:J239"/>
    <mergeCell ref="A246:J246"/>
    <mergeCell ref="A247:J247"/>
    <mergeCell ref="A276:J276"/>
    <mergeCell ref="A277:J277"/>
    <mergeCell ref="A228:J228"/>
    <mergeCell ref="A229:J229"/>
    <mergeCell ref="A240:J240"/>
    <mergeCell ref="J241:J245"/>
    <mergeCell ref="A248:J248"/>
    <mergeCell ref="A249:J249"/>
    <mergeCell ref="A230:J230"/>
    <mergeCell ref="J231:J235"/>
    <mergeCell ref="A226:J226"/>
    <mergeCell ref="A227:J227"/>
    <mergeCell ref="A218:J218"/>
    <mergeCell ref="A219:J219"/>
    <mergeCell ref="A220:J220"/>
    <mergeCell ref="J221:J225"/>
    <mergeCell ref="A210:J210"/>
    <mergeCell ref="A211:J211"/>
    <mergeCell ref="A236:J236"/>
    <mergeCell ref="J212:J216"/>
    <mergeCell ref="A217:J217"/>
    <mergeCell ref="A208:J208"/>
    <mergeCell ref="A209:J209"/>
    <mergeCell ref="A178:J178"/>
    <mergeCell ref="A179:J179"/>
    <mergeCell ref="A180:J180"/>
    <mergeCell ref="A181:J181"/>
    <mergeCell ref="J182:J186"/>
    <mergeCell ref="J187:J191"/>
    <mergeCell ref="J202:J206"/>
    <mergeCell ref="A207:J207"/>
    <mergeCell ref="A154:J154"/>
    <mergeCell ref="A141:J141"/>
    <mergeCell ref="J142:J146"/>
    <mergeCell ref="A147:J147"/>
    <mergeCell ref="J148:J152"/>
    <mergeCell ref="J192:J196"/>
    <mergeCell ref="J197:J201"/>
    <mergeCell ref="A155:J155"/>
    <mergeCell ref="A156:J156"/>
    <mergeCell ref="A171:J171"/>
    <mergeCell ref="J172:J176"/>
    <mergeCell ref="A177:J177"/>
    <mergeCell ref="J157:J161"/>
    <mergeCell ref="J162:J166"/>
    <mergeCell ref="A167:J167"/>
    <mergeCell ref="A168:J168"/>
    <mergeCell ref="A169:J169"/>
    <mergeCell ref="M172:M175"/>
    <mergeCell ref="A128:J128"/>
    <mergeCell ref="A99:J99"/>
    <mergeCell ref="J100:J104"/>
    <mergeCell ref="K100:K104"/>
    <mergeCell ref="A105:J105"/>
    <mergeCell ref="A139:J139"/>
    <mergeCell ref="A140:J140"/>
    <mergeCell ref="A135:J135"/>
    <mergeCell ref="A136:J136"/>
    <mergeCell ref="A116:J116"/>
    <mergeCell ref="A117:J117"/>
    <mergeCell ref="A118:J118"/>
    <mergeCell ref="A119:J119"/>
    <mergeCell ref="A120:J120"/>
    <mergeCell ref="J121:J125"/>
    <mergeCell ref="A129:J129"/>
    <mergeCell ref="J130:J134"/>
    <mergeCell ref="J106:J110"/>
    <mergeCell ref="J111:J115"/>
    <mergeCell ref="A170:J170"/>
    <mergeCell ref="K172:K175"/>
    <mergeCell ref="L172:L175"/>
    <mergeCell ref="A153:J153"/>
    <mergeCell ref="A96:J96"/>
    <mergeCell ref="A97:J97"/>
    <mergeCell ref="A98:J98"/>
    <mergeCell ref="A127:J127"/>
    <mergeCell ref="K83:K86"/>
    <mergeCell ref="A88:J88"/>
    <mergeCell ref="J83:J87"/>
    <mergeCell ref="A137:J137"/>
    <mergeCell ref="A138:J138"/>
    <mergeCell ref="A77:J77"/>
    <mergeCell ref="A78:J78"/>
    <mergeCell ref="A79:J79"/>
    <mergeCell ref="A80:J80"/>
    <mergeCell ref="A81:J81"/>
    <mergeCell ref="A82:J82"/>
    <mergeCell ref="A89:J89"/>
    <mergeCell ref="A90:J90"/>
    <mergeCell ref="J91:J95"/>
    <mergeCell ref="J50:J54"/>
    <mergeCell ref="J55:J59"/>
    <mergeCell ref="A65:J65"/>
    <mergeCell ref="A66:J66"/>
    <mergeCell ref="A67:J67"/>
    <mergeCell ref="A40:J40"/>
    <mergeCell ref="A74:J74"/>
    <mergeCell ref="A75:J75"/>
    <mergeCell ref="A76:J76"/>
    <mergeCell ref="A2:J2"/>
    <mergeCell ref="A5:A6"/>
    <mergeCell ref="B5:B6"/>
    <mergeCell ref="C5:C6"/>
    <mergeCell ref="D5:D6"/>
    <mergeCell ref="E5:E6"/>
    <mergeCell ref="L68:L71"/>
    <mergeCell ref="A73:J73"/>
    <mergeCell ref="A60:J60"/>
    <mergeCell ref="A61:J61"/>
    <mergeCell ref="A62:J62"/>
    <mergeCell ref="A63:J63"/>
    <mergeCell ref="A64:J64"/>
    <mergeCell ref="K32:K36"/>
    <mergeCell ref="A37:J37"/>
    <mergeCell ref="A38:J38"/>
    <mergeCell ref="A39:J39"/>
    <mergeCell ref="J32:J36"/>
    <mergeCell ref="J68:J72"/>
    <mergeCell ref="K68:K71"/>
    <mergeCell ref="A41:J41"/>
    <mergeCell ref="A42:J42"/>
    <mergeCell ref="A43:J43"/>
    <mergeCell ref="J44:J48"/>
    <mergeCell ref="A30:J30"/>
    <mergeCell ref="A31:J31"/>
    <mergeCell ref="A28:J28"/>
    <mergeCell ref="A29:J29"/>
    <mergeCell ref="F5:F6"/>
    <mergeCell ref="J5:J6"/>
    <mergeCell ref="K5:K6"/>
    <mergeCell ref="J8:J24"/>
    <mergeCell ref="B11:F11"/>
    <mergeCell ref="H11:I11"/>
    <mergeCell ref="G5:G6"/>
    <mergeCell ref="H5:H6"/>
    <mergeCell ref="I5:I6"/>
    <mergeCell ref="A25:J25"/>
    <mergeCell ref="A26:J26"/>
    <mergeCell ref="A27:J27"/>
  </mergeCells>
  <phoneticPr fontId="62" type="noConversion"/>
  <printOptions horizontalCentered="1"/>
  <pageMargins left="0.19685039370078741" right="0.19685039370078741" top="0.78740157480314965" bottom="0.19685039370078741" header="0" footer="0"/>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7"/>
  <sheetViews>
    <sheetView view="pageBreakPreview" zoomScale="85" zoomScaleNormal="85" zoomScaleSheetLayoutView="85" workbookViewId="0">
      <pane xSplit="1" ySplit="7" topLeftCell="B8" activePane="bottomRight" state="frozen"/>
      <selection pane="topRight" activeCell="B1" sqref="B1"/>
      <selection pane="bottomLeft" activeCell="A9" sqref="A9"/>
      <selection pane="bottomRight" activeCell="B8" sqref="B8"/>
    </sheetView>
  </sheetViews>
  <sheetFormatPr defaultRowHeight="18.75" x14ac:dyDescent="0.3"/>
  <cols>
    <col min="1" max="1" width="46.7109375" style="56" customWidth="1"/>
    <col min="2" max="2" width="21.42578125" style="81" customWidth="1"/>
    <col min="3" max="3" width="18" style="81" customWidth="1"/>
    <col min="4" max="9" width="21.42578125" style="81" customWidth="1"/>
    <col min="10" max="10" width="101.42578125" style="129" customWidth="1"/>
    <col min="11" max="11" width="37.5703125" style="2" customWidth="1"/>
    <col min="12" max="12" width="24.5703125" style="2" customWidth="1"/>
    <col min="13" max="16384" width="9.140625" style="2"/>
  </cols>
  <sheetData>
    <row r="2" spans="1:12" s="3" customFormat="1" ht="22.5" x14ac:dyDescent="0.35">
      <c r="A2" s="344" t="s">
        <v>314</v>
      </c>
      <c r="B2" s="344"/>
      <c r="C2" s="344"/>
      <c r="D2" s="344"/>
      <c r="E2" s="344"/>
      <c r="F2" s="344"/>
      <c r="G2" s="344"/>
      <c r="H2" s="344"/>
      <c r="I2" s="344"/>
      <c r="J2" s="344"/>
      <c r="K2" s="11"/>
    </row>
    <row r="3" spans="1:12" s="3" customFormat="1" ht="21" x14ac:dyDescent="0.35">
      <c r="A3" s="55"/>
      <c r="B3" s="82"/>
      <c r="C3" s="82"/>
      <c r="D3" s="82"/>
      <c r="E3" s="82"/>
      <c r="F3" s="82"/>
      <c r="G3" s="82"/>
      <c r="H3" s="82"/>
      <c r="I3" s="82"/>
      <c r="J3" s="124"/>
      <c r="K3" s="11"/>
    </row>
    <row r="4" spans="1:12" s="115" customFormat="1" ht="23.25" x14ac:dyDescent="0.35">
      <c r="A4" s="111"/>
      <c r="B4" s="112"/>
      <c r="C4" s="112"/>
      <c r="D4" s="112"/>
      <c r="E4" s="112"/>
      <c r="F4" s="112"/>
      <c r="G4" s="112"/>
      <c r="H4" s="112"/>
      <c r="I4" s="112"/>
      <c r="J4" s="125" t="s">
        <v>6</v>
      </c>
      <c r="K4" s="113" t="s">
        <v>147</v>
      </c>
      <c r="L4" s="114" t="s">
        <v>9</v>
      </c>
    </row>
    <row r="5" spans="1:12" ht="67.5" customHeight="1" x14ac:dyDescent="0.25">
      <c r="A5" s="345" t="s">
        <v>96</v>
      </c>
      <c r="B5" s="363" t="s">
        <v>228</v>
      </c>
      <c r="C5" s="363" t="s">
        <v>4</v>
      </c>
      <c r="D5" s="363" t="s">
        <v>99</v>
      </c>
      <c r="E5" s="363" t="s">
        <v>23</v>
      </c>
      <c r="F5" s="363" t="s">
        <v>100</v>
      </c>
      <c r="G5" s="363" t="s">
        <v>24</v>
      </c>
      <c r="H5" s="363" t="s">
        <v>101</v>
      </c>
      <c r="I5" s="363" t="s">
        <v>25</v>
      </c>
      <c r="J5" s="365" t="s">
        <v>7</v>
      </c>
      <c r="K5" s="367" t="s">
        <v>227</v>
      </c>
      <c r="L5" s="51" t="s">
        <v>97</v>
      </c>
    </row>
    <row r="6" spans="1:12" ht="45.75" customHeight="1" x14ac:dyDescent="0.25">
      <c r="A6" s="346"/>
      <c r="B6" s="364"/>
      <c r="C6" s="364"/>
      <c r="D6" s="364"/>
      <c r="E6" s="364"/>
      <c r="F6" s="364"/>
      <c r="G6" s="364"/>
      <c r="H6" s="364"/>
      <c r="I6" s="364"/>
      <c r="J6" s="366"/>
      <c r="K6" s="367"/>
      <c r="L6" s="88" t="s">
        <v>98</v>
      </c>
    </row>
    <row r="7" spans="1:12" s="87" customFormat="1" x14ac:dyDescent="0.25">
      <c r="A7" s="85">
        <v>1</v>
      </c>
      <c r="B7" s="86">
        <v>2</v>
      </c>
      <c r="C7" s="86">
        <v>3</v>
      </c>
      <c r="D7" s="86">
        <v>4</v>
      </c>
      <c r="E7" s="86">
        <v>5</v>
      </c>
      <c r="F7" s="86">
        <v>6</v>
      </c>
      <c r="G7" s="86">
        <v>7</v>
      </c>
      <c r="H7" s="86">
        <v>8</v>
      </c>
      <c r="I7" s="86">
        <v>9</v>
      </c>
      <c r="J7" s="126">
        <v>10</v>
      </c>
      <c r="K7" s="123">
        <f>B9+B10</f>
        <v>6402288.1630000006</v>
      </c>
    </row>
    <row r="8" spans="1:12" s="8" customFormat="1" x14ac:dyDescent="0.25">
      <c r="A8" s="102" t="s">
        <v>258</v>
      </c>
      <c r="B8" s="59">
        <f>SUM(B9:B13)</f>
        <v>6683568.9630000005</v>
      </c>
      <c r="C8" s="59">
        <f>SUM(C9:C13)</f>
        <v>3748287.0359299998</v>
      </c>
      <c r="D8" s="59">
        <f>C8/B8*100</f>
        <v>56.082118052202098</v>
      </c>
      <c r="E8" s="59">
        <f>SUM(E9:E13)</f>
        <v>3730464.1359299999</v>
      </c>
      <c r="F8" s="59">
        <f>E8/B8*100</f>
        <v>55.815450645930589</v>
      </c>
      <c r="G8" s="59">
        <f>SUM(G9:G13)</f>
        <v>3443524.5359300002</v>
      </c>
      <c r="H8" s="59">
        <f>(G8-G11)/B8*100</f>
        <v>51.522241410139245</v>
      </c>
      <c r="I8" s="59">
        <f>B8-G8</f>
        <v>3240044.4270700002</v>
      </c>
      <c r="J8" s="368"/>
    </row>
    <row r="9" spans="1:12" s="9" customFormat="1" ht="19.5" x14ac:dyDescent="0.25">
      <c r="A9" s="74" t="s">
        <v>5</v>
      </c>
      <c r="B9" s="59">
        <f>B16+B21+B26</f>
        <v>709834.85600000003</v>
      </c>
      <c r="C9" s="59">
        <f>C16+C21+C26</f>
        <v>536804.9</v>
      </c>
      <c r="D9" s="59">
        <f>C9/B9*100</f>
        <v>75.623913852999067</v>
      </c>
      <c r="E9" s="59">
        <f>E16+E21+E26</f>
        <v>537804.9</v>
      </c>
      <c r="F9" s="59">
        <f>E9/B9*100</f>
        <v>75.764791691209936</v>
      </c>
      <c r="G9" s="59">
        <f>G16+G21+G26</f>
        <v>536804.9</v>
      </c>
      <c r="H9" s="59">
        <f>G9/B9*100</f>
        <v>75.623913852999067</v>
      </c>
      <c r="I9" s="59">
        <f>B9-G9</f>
        <v>173029.95600000001</v>
      </c>
      <c r="J9" s="369"/>
      <c r="K9" s="9" t="s">
        <v>115</v>
      </c>
    </row>
    <row r="10" spans="1:12" s="9" customFormat="1" ht="19.5" x14ac:dyDescent="0.25">
      <c r="A10" s="74" t="s">
        <v>1</v>
      </c>
      <c r="B10" s="59">
        <f>B17+B22+B27</f>
        <v>5692453.307000001</v>
      </c>
      <c r="C10" s="59">
        <f>C17+C22+C27</f>
        <v>3079653.8669499997</v>
      </c>
      <c r="D10" s="59">
        <f>C10/B10*100</f>
        <v>54.100643445998131</v>
      </c>
      <c r="E10" s="59">
        <f>E17+E22+E27</f>
        <v>3062602.4669499998</v>
      </c>
      <c r="F10" s="59">
        <f>E10/B10*100</f>
        <v>53.801099486998382</v>
      </c>
      <c r="G10" s="59">
        <f>G17+G22+G27</f>
        <v>2789045.8669500002</v>
      </c>
      <c r="H10" s="59">
        <f>G10/B10*100</f>
        <v>48.995498364831818</v>
      </c>
      <c r="I10" s="59">
        <f>B10-G10</f>
        <v>2903407.4400500008</v>
      </c>
      <c r="J10" s="369"/>
      <c r="K10" s="9" t="s">
        <v>116</v>
      </c>
    </row>
    <row r="11" spans="1:12" s="9" customFormat="1" hidden="1" x14ac:dyDescent="0.25">
      <c r="A11" s="116" t="s">
        <v>117</v>
      </c>
      <c r="B11" s="341"/>
      <c r="C11" s="342"/>
      <c r="D11" s="342"/>
      <c r="E11" s="342"/>
      <c r="F11" s="343"/>
      <c r="G11" s="57"/>
      <c r="H11" s="341"/>
      <c r="I11" s="343"/>
      <c r="J11" s="369"/>
    </row>
    <row r="12" spans="1:12" s="8" customFormat="1" x14ac:dyDescent="0.25">
      <c r="A12" s="117" t="s">
        <v>2</v>
      </c>
      <c r="B12" s="57">
        <f>B18+B23+B28</f>
        <v>218272.6</v>
      </c>
      <c r="C12" s="57">
        <f t="shared" ref="C12:G13" si="0">C18+C23</f>
        <v>83889.168980000002</v>
      </c>
      <c r="D12" s="57">
        <f>C12/B12*100</f>
        <v>38.433211030610352</v>
      </c>
      <c r="E12" s="57">
        <f t="shared" si="0"/>
        <v>82117.668980000002</v>
      </c>
      <c r="F12" s="57">
        <f>E12/B12*100</f>
        <v>37.62161122376331</v>
      </c>
      <c r="G12" s="57">
        <f t="shared" si="0"/>
        <v>69734.668980000002</v>
      </c>
      <c r="H12" s="57">
        <f>G12/B12*100</f>
        <v>31.948430073220369</v>
      </c>
      <c r="I12" s="57">
        <f>B12-G12</f>
        <v>148537.93102000002</v>
      </c>
      <c r="J12" s="369"/>
    </row>
    <row r="13" spans="1:12" s="8" customFormat="1" x14ac:dyDescent="0.25">
      <c r="A13" s="117" t="s">
        <v>3</v>
      </c>
      <c r="B13" s="57">
        <f>B19+B24+B29</f>
        <v>63008.2</v>
      </c>
      <c r="C13" s="57">
        <f t="shared" si="0"/>
        <v>47939.1</v>
      </c>
      <c r="D13" s="57">
        <f>C13/B13*100</f>
        <v>76.08390653914887</v>
      </c>
      <c r="E13" s="57">
        <f t="shared" si="0"/>
        <v>47939.1</v>
      </c>
      <c r="F13" s="57">
        <f>E13/B13*100</f>
        <v>76.08390653914887</v>
      </c>
      <c r="G13" s="57">
        <f t="shared" si="0"/>
        <v>47939.1</v>
      </c>
      <c r="H13" s="57">
        <f>G13/B13*100</f>
        <v>76.08390653914887</v>
      </c>
      <c r="I13" s="57">
        <f>B13-G13</f>
        <v>15069.099999999999</v>
      </c>
      <c r="J13" s="369"/>
    </row>
    <row r="14" spans="1:12" x14ac:dyDescent="0.25">
      <c r="A14" s="63" t="s">
        <v>38</v>
      </c>
      <c r="B14" s="103"/>
      <c r="C14" s="57"/>
      <c r="D14" s="57"/>
      <c r="E14" s="57"/>
      <c r="F14" s="57"/>
      <c r="G14" s="57"/>
      <c r="H14" s="57"/>
      <c r="I14" s="57"/>
      <c r="J14" s="369"/>
    </row>
    <row r="15" spans="1:12" x14ac:dyDescent="0.25">
      <c r="A15" s="98" t="s">
        <v>39</v>
      </c>
      <c r="B15" s="59">
        <f>SUM(B16:B19)</f>
        <v>1300341.8</v>
      </c>
      <c r="C15" s="59">
        <f>SUM(C16:C19)</f>
        <v>443802</v>
      </c>
      <c r="D15" s="59">
        <f>C15/B15*100</f>
        <v>34.129641914149033</v>
      </c>
      <c r="E15" s="59">
        <f>SUM(E16:E19)</f>
        <v>435663.6</v>
      </c>
      <c r="F15" s="59">
        <f>E15/B15*100</f>
        <v>33.503775699589134</v>
      </c>
      <c r="G15" s="59">
        <f>SUM(G16:G19)</f>
        <v>433866.4</v>
      </c>
      <c r="H15" s="59">
        <f>G15/B15*100</f>
        <v>33.365565884292884</v>
      </c>
      <c r="I15" s="59">
        <f t="shared" ref="I15:I29" si="1">B15-G15</f>
        <v>866475.4</v>
      </c>
      <c r="J15" s="369"/>
      <c r="K15" s="120" t="s">
        <v>144</v>
      </c>
      <c r="L15" s="121">
        <f>L16+L17</f>
        <v>185134.163</v>
      </c>
    </row>
    <row r="16" spans="1:12" s="1" customFormat="1" ht="19.5" x14ac:dyDescent="0.25">
      <c r="A16" s="61" t="s">
        <v>0</v>
      </c>
      <c r="B16" s="130">
        <f>B56+B89+B97+B112+B127+B193+B391</f>
        <v>315417.2</v>
      </c>
      <c r="C16" s="130">
        <f>C56+C89+C97+C112+C127+C193+C391</f>
        <v>142413.70000000001</v>
      </c>
      <c r="D16" s="130">
        <v>0</v>
      </c>
      <c r="E16" s="130">
        <f>E56+E89+E97+E112+E127+E193+E391</f>
        <v>143413.70000000001</v>
      </c>
      <c r="F16" s="130">
        <v>0</v>
      </c>
      <c r="G16" s="130">
        <f>G56+G89+G97+G112+G127+G193+G391</f>
        <v>142413.70000000001</v>
      </c>
      <c r="H16" s="130">
        <v>0</v>
      </c>
      <c r="I16" s="130">
        <f t="shared" si="1"/>
        <v>173003.5</v>
      </c>
      <c r="J16" s="369"/>
      <c r="K16" s="122" t="s">
        <v>145</v>
      </c>
      <c r="L16" s="121">
        <f>B106+B208+B285+B400+B459+B464</f>
        <v>36.655999999999999</v>
      </c>
    </row>
    <row r="17" spans="1:12" s="1" customFormat="1" ht="19.5" x14ac:dyDescent="0.25">
      <c r="A17" s="61" t="s">
        <v>1</v>
      </c>
      <c r="B17" s="130">
        <f t="shared" ref="B17:C19" si="2">B57+B90+B98+B113+B128+B137+B194+B392</f>
        <v>926324</v>
      </c>
      <c r="C17" s="130">
        <f t="shared" si="2"/>
        <v>284956</v>
      </c>
      <c r="D17" s="130">
        <f>C17/B17*100</f>
        <v>30.762022791161627</v>
      </c>
      <c r="E17" s="130">
        <f>E57+E90+E98+E113+E128+E137+E194+E392</f>
        <v>275848.59999999998</v>
      </c>
      <c r="F17" s="130">
        <f>E17/B17*100</f>
        <v>29.778846278407983</v>
      </c>
      <c r="G17" s="130">
        <f>G57+G90+G98+G113+G128+G137+G194+G392</f>
        <v>275099.2</v>
      </c>
      <c r="H17" s="130">
        <f>G17/B17*100</f>
        <v>29.697945859116249</v>
      </c>
      <c r="I17" s="130">
        <f t="shared" si="1"/>
        <v>651224.80000000005</v>
      </c>
      <c r="J17" s="369"/>
      <c r="K17" s="122" t="s">
        <v>146</v>
      </c>
      <c r="L17" s="121">
        <f>B107+B209+B286+B401+B460+B465</f>
        <v>185097.50700000001</v>
      </c>
    </row>
    <row r="18" spans="1:12" x14ac:dyDescent="0.25">
      <c r="A18" s="62" t="s">
        <v>2</v>
      </c>
      <c r="B18" s="130">
        <f t="shared" si="2"/>
        <v>58600.6</v>
      </c>
      <c r="C18" s="130">
        <f t="shared" si="2"/>
        <v>16432.3</v>
      </c>
      <c r="D18" s="131">
        <f>C18/B18*100</f>
        <v>28.04118046572902</v>
      </c>
      <c r="E18" s="130">
        <f>E58+E91+E99+E114+E129+E138+E195+E393</f>
        <v>16401.3</v>
      </c>
      <c r="F18" s="131">
        <f>E18/B18*100</f>
        <v>27.988279983481394</v>
      </c>
      <c r="G18" s="130">
        <f>G58+G91+G99+G114+G129+G138+G195+G393</f>
        <v>16353.5</v>
      </c>
      <c r="H18" s="131">
        <f>G18/B18*100</f>
        <v>27.906710852789907</v>
      </c>
      <c r="I18" s="131">
        <f t="shared" si="1"/>
        <v>42247.1</v>
      </c>
      <c r="J18" s="369"/>
    </row>
    <row r="19" spans="1:12" x14ac:dyDescent="0.25">
      <c r="A19" s="60" t="s">
        <v>3</v>
      </c>
      <c r="B19" s="130">
        <f t="shared" si="2"/>
        <v>0</v>
      </c>
      <c r="C19" s="130">
        <f t="shared" si="2"/>
        <v>0</v>
      </c>
      <c r="D19" s="131">
        <v>0</v>
      </c>
      <c r="E19" s="130">
        <f>E59+E92+E100+E115+E130+E139+E196+E394</f>
        <v>0</v>
      </c>
      <c r="F19" s="131">
        <v>0</v>
      </c>
      <c r="G19" s="130">
        <f>G59+G92+G100+G115+G130+G139+G196+G394</f>
        <v>0</v>
      </c>
      <c r="H19" s="131">
        <v>0</v>
      </c>
      <c r="I19" s="131">
        <f t="shared" si="1"/>
        <v>0</v>
      </c>
      <c r="J19" s="369"/>
    </row>
    <row r="20" spans="1:12" x14ac:dyDescent="0.25">
      <c r="A20" s="17" t="s">
        <v>40</v>
      </c>
      <c r="B20" s="59">
        <f>SUM(B21:B24)</f>
        <v>5223935.9630000014</v>
      </c>
      <c r="C20" s="59">
        <f>SUM(C21:C24)</f>
        <v>3145193.8359299996</v>
      </c>
      <c r="D20" s="59">
        <f t="shared" ref="D20:D25" si="3">C20/B20*100</f>
        <v>60.207358172204273</v>
      </c>
      <c r="E20" s="59">
        <f>SUM(E21:E24)</f>
        <v>3135509.3359299996</v>
      </c>
      <c r="F20" s="59">
        <f t="shared" ref="F20:F25" si="4">E20/B20*100</f>
        <v>60.021971137053129</v>
      </c>
      <c r="G20" s="59">
        <f>SUM(G21:G24)</f>
        <v>2850366.9359300002</v>
      </c>
      <c r="H20" s="59">
        <f t="shared" ref="H20:H25" si="5">G20/B20*100</f>
        <v>54.563588759864736</v>
      </c>
      <c r="I20" s="59">
        <f t="shared" si="1"/>
        <v>2373569.0270700012</v>
      </c>
      <c r="J20" s="369"/>
    </row>
    <row r="21" spans="1:12" s="1" customFormat="1" ht="19.5" x14ac:dyDescent="0.25">
      <c r="A21" s="61" t="s">
        <v>0</v>
      </c>
      <c r="B21" s="130">
        <f>+B38+B61+B74+B117+B154+B163+B178+B188+B198+B203+B208+B218+B227+B247+B257+B262+B267+B272+B277+B285+B301+B311+B316+B321+B326+B336+B346+B356+B366+B376+B381+B400+B459+B464+B474+B484</f>
        <v>394417.65600000002</v>
      </c>
      <c r="C21" s="130">
        <f>+C38+C61+C74+C117+C154+C163+C178+C188+C198+C203+C208+C218+C227+C247+C257+C262+C267+C272+C277+C285+C301+C311+C316+C321+C326+C336+C346+C356+C366+C376+C381+C400+C459+C464+C474+C484</f>
        <v>394391.2</v>
      </c>
      <c r="D21" s="130">
        <f t="shared" si="3"/>
        <v>99.993292389527312</v>
      </c>
      <c r="E21" s="130">
        <f>+E38+E61+E74+E117+E154+E163+E178+E188+E198+E203+E208+E218+E227+E247+E257+E262+E267+E272+E277+E285+E301+E311+E316+E321+E326+E336+E346+E356+E366+E376+E381+E400+E459+E464+E474+E484</f>
        <v>394391.2</v>
      </c>
      <c r="F21" s="130">
        <f t="shared" si="4"/>
        <v>99.993292389527312</v>
      </c>
      <c r="G21" s="130">
        <f>+G38+G61+G74+G117+G154+G163+G178+G188+G198+G203+G208+G218+G227+G247+G257+G262+G267+G272+G277+G285+G301+G311+G316+G321+G326+G336+G346+G356+G366+G376+G381+G400+G459+G464+G474+G484</f>
        <v>394391.2</v>
      </c>
      <c r="H21" s="130">
        <f t="shared" si="5"/>
        <v>99.993292389527312</v>
      </c>
      <c r="I21" s="130">
        <f t="shared" si="1"/>
        <v>26.456000000005588</v>
      </c>
      <c r="J21" s="369"/>
    </row>
    <row r="22" spans="1:12" s="1" customFormat="1" ht="19.5" x14ac:dyDescent="0.25">
      <c r="A22" s="61" t="s">
        <v>1</v>
      </c>
      <c r="B22" s="130">
        <f t="shared" ref="B22:C24" si="6">+B39+B62+B75+B118+B155+B164+B179+B189+B199+B204+B209+B219+B228+B248+B258+B263+B268+B273+B278+B286+B302+B312+B317+B322+B327+B337+B347+B357+B367+B377+B382+B401+B460+B465+B475+B485</f>
        <v>4606838.1070000008</v>
      </c>
      <c r="C22" s="130">
        <f t="shared" si="6"/>
        <v>2635406.6669499995</v>
      </c>
      <c r="D22" s="130">
        <f t="shared" si="3"/>
        <v>57.206409379690385</v>
      </c>
      <c r="E22" s="130">
        <f>+E39+E62+E75+E118+E155+E164+E179+E189+E199+E204+E209+E219+E228+E248+E258+E263+E268+E273+E278+E286+E302+E312+E317+E322+E327+E337+E347+E357+E367+E377+E382+E401+E460+E465+E475+E485</f>
        <v>2627462.6669499995</v>
      </c>
      <c r="F22" s="130">
        <f t="shared" si="4"/>
        <v>57.033970066315575</v>
      </c>
      <c r="G22" s="130">
        <f>+G39+G62+G75+G118+G155+G164+G179+G189+G199+G204+G209+G219+G228+G248+G258+G263+G268+G273+G278+G286+G302+G312+G317+G322+G327+G337+G347+G357+G367+G377+G382+G401+G460+G465+G475+G485</f>
        <v>2354655.4669499998</v>
      </c>
      <c r="H22" s="130">
        <f t="shared" si="5"/>
        <v>51.112181766755526</v>
      </c>
      <c r="I22" s="130">
        <f t="shared" si="1"/>
        <v>2252182.640050001</v>
      </c>
      <c r="J22" s="369"/>
    </row>
    <row r="23" spans="1:12" x14ac:dyDescent="0.25">
      <c r="A23" s="62" t="s">
        <v>2</v>
      </c>
      <c r="B23" s="130">
        <f t="shared" si="6"/>
        <v>159672</v>
      </c>
      <c r="C23" s="130">
        <f t="shared" si="6"/>
        <v>67456.868979999999</v>
      </c>
      <c r="D23" s="130">
        <f t="shared" si="3"/>
        <v>42.247149769527532</v>
      </c>
      <c r="E23" s="130">
        <f>+E40+E63+E76+E119+E156+E165+E180+E190+E200+E205+E210+E220+E229+E249+E259+E264+E269+E274+E279+E287+E303+E313+E318+E323+E328+E338+E348+E358+E368+E378+E383+E402+E461+E466+E476+E486</f>
        <v>65716.368979999999</v>
      </c>
      <c r="F23" s="130">
        <f t="shared" si="4"/>
        <v>41.157102672979605</v>
      </c>
      <c r="G23" s="130">
        <f>+G40+G63+G76+G119+G156+G165+G180+G190+G200+G205+G210+G220+G229+G249+G259+G264+G269+G274+G279+G287+G303+G313+G318+G323+G328+G338+G348+G358+G368+G378+G383+G402+G461+G466+G476+G486</f>
        <v>53381.168980000002</v>
      </c>
      <c r="H23" s="130">
        <f t="shared" si="5"/>
        <v>33.431765732251115</v>
      </c>
      <c r="I23" s="130">
        <f t="shared" si="1"/>
        <v>106290.83102</v>
      </c>
      <c r="J23" s="369"/>
    </row>
    <row r="24" spans="1:12" x14ac:dyDescent="0.25">
      <c r="A24" s="60" t="s">
        <v>3</v>
      </c>
      <c r="B24" s="130">
        <f t="shared" si="6"/>
        <v>63008.2</v>
      </c>
      <c r="C24" s="130">
        <f t="shared" si="6"/>
        <v>47939.1</v>
      </c>
      <c r="D24" s="130">
        <f t="shared" si="3"/>
        <v>76.08390653914887</v>
      </c>
      <c r="E24" s="130">
        <f>+E41+E64+E77+E120+E157+E166+E181+E191+E201+E206+E211+E221+E230+E250+E260+E265+E270+E275+E280+E288+E304+E314+E319+E324+E329+E339+E349+E359+E369+E379+E384+E403+E462+E467+E477+E487</f>
        <v>47939.1</v>
      </c>
      <c r="F24" s="130">
        <f t="shared" si="4"/>
        <v>76.08390653914887</v>
      </c>
      <c r="G24" s="130">
        <f>+G41+G64+G77+G120+G157+G166+G181+G191+G201+G206+G211+G221+G230+G250+G260+G265+G270+G275+G280+G288+G304+G314+G319+G324+G329+G339+G349+G359+G369+G379+G384+G403+G462+G467+G477+G487</f>
        <v>47939.1</v>
      </c>
      <c r="H24" s="130">
        <f t="shared" si="5"/>
        <v>76.08390653914887</v>
      </c>
      <c r="I24" s="130">
        <f t="shared" si="1"/>
        <v>15069.099999999999</v>
      </c>
      <c r="J24" s="370"/>
    </row>
    <row r="25" spans="1:12" ht="75" x14ac:dyDescent="0.25">
      <c r="A25" s="160" t="s">
        <v>295</v>
      </c>
      <c r="B25" s="59">
        <f>SUM(B26:B29)</f>
        <v>159291.19999999998</v>
      </c>
      <c r="C25" s="59">
        <f>SUM(C26:C29)</f>
        <v>159291.19999999998</v>
      </c>
      <c r="D25" s="59">
        <f t="shared" si="3"/>
        <v>100</v>
      </c>
      <c r="E25" s="59">
        <f>SUM(E26:E29)</f>
        <v>159291.19999999998</v>
      </c>
      <c r="F25" s="59">
        <f t="shared" si="4"/>
        <v>100</v>
      </c>
      <c r="G25" s="59">
        <f>SUM(G26:G29)</f>
        <v>159291.19999999998</v>
      </c>
      <c r="H25" s="59">
        <f t="shared" si="5"/>
        <v>100</v>
      </c>
      <c r="I25" s="59">
        <f t="shared" si="1"/>
        <v>0</v>
      </c>
      <c r="J25" s="159"/>
    </row>
    <row r="26" spans="1:12" s="1" customFormat="1" ht="19.5" x14ac:dyDescent="0.25">
      <c r="A26" s="61" t="s">
        <v>0</v>
      </c>
      <c r="B26" s="130">
        <f>B410+B415+B420+B428+B433+B441+B446</f>
        <v>0</v>
      </c>
      <c r="C26" s="130">
        <f>C410+C415+C420+C428+C433+C441+C446</f>
        <v>0</v>
      </c>
      <c r="D26" s="130">
        <v>0</v>
      </c>
      <c r="E26" s="130">
        <f>E410+E415+E420+E428+E433+E441+E446</f>
        <v>0</v>
      </c>
      <c r="F26" s="130">
        <v>0</v>
      </c>
      <c r="G26" s="130">
        <f>G410+G415+G420+G428+G433+G441+G446</f>
        <v>0</v>
      </c>
      <c r="H26" s="130">
        <v>0</v>
      </c>
      <c r="I26" s="130">
        <f t="shared" si="1"/>
        <v>0</v>
      </c>
      <c r="J26" s="159"/>
    </row>
    <row r="27" spans="1:12" s="1" customFormat="1" ht="19.5" x14ac:dyDescent="0.25">
      <c r="A27" s="61" t="s">
        <v>1</v>
      </c>
      <c r="B27" s="130">
        <f>B411+B416+B421+B429+B434+B442+B447+B452</f>
        <v>159291.19999999998</v>
      </c>
      <c r="C27" s="130">
        <f>C411+C416+C421+C429+C434+C442+C447+C452</f>
        <v>159291.19999999998</v>
      </c>
      <c r="D27" s="130">
        <f>C27/B27*100</f>
        <v>100</v>
      </c>
      <c r="E27" s="130">
        <f>E411+E416+E421+E429+E434+E442+E447+E452</f>
        <v>159291.19999999998</v>
      </c>
      <c r="F27" s="130">
        <f>E27/B27*100</f>
        <v>100</v>
      </c>
      <c r="G27" s="130">
        <f>G411+G416+G421+G429+G434+G442+G447+G452</f>
        <v>159291.19999999998</v>
      </c>
      <c r="H27" s="130">
        <f>G27/B27*100</f>
        <v>100</v>
      </c>
      <c r="I27" s="130">
        <f t="shared" si="1"/>
        <v>0</v>
      </c>
      <c r="J27" s="159"/>
    </row>
    <row r="28" spans="1:12" x14ac:dyDescent="0.25">
      <c r="A28" s="62" t="s">
        <v>2</v>
      </c>
      <c r="B28" s="130">
        <f>B412+B417+B422+B430+B435+B443+B448</f>
        <v>0</v>
      </c>
      <c r="C28" s="130">
        <f>C412+C417+C422+C430+C435+C443+C448</f>
        <v>0</v>
      </c>
      <c r="D28" s="130">
        <v>0</v>
      </c>
      <c r="E28" s="130">
        <f>E412+E417+E422+E430+E435+E443+E448</f>
        <v>0</v>
      </c>
      <c r="F28" s="130">
        <v>0</v>
      </c>
      <c r="G28" s="130">
        <f>G412+G417+G422+G430+G435+G443+G448</f>
        <v>0</v>
      </c>
      <c r="H28" s="130">
        <v>0</v>
      </c>
      <c r="I28" s="130">
        <f t="shared" si="1"/>
        <v>0</v>
      </c>
      <c r="J28" s="159"/>
    </row>
    <row r="29" spans="1:12" x14ac:dyDescent="0.25">
      <c r="A29" s="60" t="s">
        <v>3</v>
      </c>
      <c r="B29" s="130">
        <f>B413+B418+B423+B431+B436+B444+B449</f>
        <v>0</v>
      </c>
      <c r="C29" s="130">
        <f>C413+C418+C423+C431+C436+C444+C449</f>
        <v>0</v>
      </c>
      <c r="D29" s="130">
        <v>0</v>
      </c>
      <c r="E29" s="130">
        <f>E413+E418+E423+E431+E436+E444+E449</f>
        <v>0</v>
      </c>
      <c r="F29" s="130">
        <v>0</v>
      </c>
      <c r="G29" s="130">
        <f>G413+G418+G423+G431+G436+G444+G449</f>
        <v>0</v>
      </c>
      <c r="H29" s="130">
        <v>0</v>
      </c>
      <c r="I29" s="59">
        <f t="shared" si="1"/>
        <v>0</v>
      </c>
      <c r="J29" s="159"/>
    </row>
    <row r="30" spans="1:12" s="18" customFormat="1" x14ac:dyDescent="0.25">
      <c r="A30" s="311" t="s">
        <v>264</v>
      </c>
      <c r="B30" s="312"/>
      <c r="C30" s="312"/>
      <c r="D30" s="312"/>
      <c r="E30" s="312"/>
      <c r="F30" s="312"/>
      <c r="G30" s="312"/>
      <c r="H30" s="312"/>
      <c r="I30" s="312"/>
      <c r="J30" s="313"/>
      <c r="K30" s="18" t="s">
        <v>267</v>
      </c>
    </row>
    <row r="31" spans="1:12" x14ac:dyDescent="0.25">
      <c r="A31" s="256" t="s">
        <v>285</v>
      </c>
      <c r="B31" s="257"/>
      <c r="C31" s="257"/>
      <c r="D31" s="257"/>
      <c r="E31" s="257"/>
      <c r="F31" s="257"/>
      <c r="G31" s="257"/>
      <c r="H31" s="257"/>
      <c r="I31" s="257"/>
      <c r="J31" s="257"/>
      <c r="K31" s="40"/>
    </row>
    <row r="32" spans="1:12" s="19" customFormat="1" x14ac:dyDescent="0.25">
      <c r="A32" s="281" t="s">
        <v>266</v>
      </c>
      <c r="B32" s="282"/>
      <c r="C32" s="282"/>
      <c r="D32" s="282"/>
      <c r="E32" s="282"/>
      <c r="F32" s="282"/>
      <c r="G32" s="282"/>
      <c r="H32" s="282"/>
      <c r="I32" s="282"/>
      <c r="J32" s="283"/>
      <c r="K32" s="19" t="s">
        <v>43</v>
      </c>
    </row>
    <row r="33" spans="1:11" x14ac:dyDescent="0.25">
      <c r="A33" s="250" t="s">
        <v>52</v>
      </c>
      <c r="B33" s="251"/>
      <c r="C33" s="251"/>
      <c r="D33" s="251"/>
      <c r="E33" s="251"/>
      <c r="F33" s="251"/>
      <c r="G33" s="251"/>
      <c r="H33" s="251"/>
      <c r="I33" s="251"/>
      <c r="J33" s="252"/>
    </row>
    <row r="34" spans="1:11" s="20" customFormat="1" x14ac:dyDescent="0.25">
      <c r="A34" s="287" t="s">
        <v>148</v>
      </c>
      <c r="B34" s="288"/>
      <c r="C34" s="288"/>
      <c r="D34" s="288"/>
      <c r="E34" s="288"/>
      <c r="F34" s="288"/>
      <c r="G34" s="288"/>
      <c r="H34" s="288"/>
      <c r="I34" s="288"/>
      <c r="J34" s="288"/>
      <c r="K34" s="53"/>
    </row>
    <row r="35" spans="1:11" s="20" customFormat="1" x14ac:dyDescent="0.25">
      <c r="A35" s="250" t="s">
        <v>229</v>
      </c>
      <c r="B35" s="251"/>
      <c r="C35" s="251"/>
      <c r="D35" s="251"/>
      <c r="E35" s="251"/>
      <c r="F35" s="251"/>
      <c r="G35" s="251"/>
      <c r="H35" s="251"/>
      <c r="I35" s="251"/>
      <c r="J35" s="251"/>
      <c r="K35" s="52"/>
    </row>
    <row r="36" spans="1:11" x14ac:dyDescent="0.25">
      <c r="A36" s="244" t="s">
        <v>268</v>
      </c>
      <c r="B36" s="245"/>
      <c r="C36" s="245"/>
      <c r="D36" s="245"/>
      <c r="E36" s="245"/>
      <c r="F36" s="245"/>
      <c r="G36" s="245"/>
      <c r="H36" s="245"/>
      <c r="I36" s="245"/>
      <c r="J36" s="245"/>
      <c r="K36" s="54"/>
    </row>
    <row r="37" spans="1:11" ht="75.75" customHeight="1" x14ac:dyDescent="0.25">
      <c r="A37" s="157" t="s">
        <v>53</v>
      </c>
      <c r="B37" s="133">
        <f>SUM(B38:B41)</f>
        <v>96929.9</v>
      </c>
      <c r="C37" s="133">
        <f>SUM(C38:C41)</f>
        <v>81840.899999999994</v>
      </c>
      <c r="D37" s="133">
        <f>C37/B37*100</f>
        <v>84.433079988734121</v>
      </c>
      <c r="E37" s="133">
        <f>SUM(E38:E41)</f>
        <v>81840.899999999994</v>
      </c>
      <c r="F37" s="133">
        <f>E37/B37*100</f>
        <v>84.433079988734121</v>
      </c>
      <c r="G37" s="133">
        <f>SUM(G38:G41)</f>
        <v>74320.2</v>
      </c>
      <c r="H37" s="133">
        <f>G37/B37*100</f>
        <v>76.674173810145277</v>
      </c>
      <c r="I37" s="133">
        <f>B37-G37</f>
        <v>22609.699999999997</v>
      </c>
      <c r="J37" s="373" t="s">
        <v>296</v>
      </c>
      <c r="K37" s="372" t="s">
        <v>230</v>
      </c>
    </row>
    <row r="38" spans="1:11" ht="19.5" x14ac:dyDescent="0.25">
      <c r="A38" s="58" t="s">
        <v>0</v>
      </c>
      <c r="B38" s="133">
        <v>0</v>
      </c>
      <c r="C38" s="133">
        <v>0</v>
      </c>
      <c r="D38" s="133">
        <v>0</v>
      </c>
      <c r="E38" s="133">
        <v>0</v>
      </c>
      <c r="F38" s="133">
        <v>0</v>
      </c>
      <c r="G38" s="133">
        <v>0</v>
      </c>
      <c r="H38" s="133">
        <v>0</v>
      </c>
      <c r="I38" s="133">
        <f>B38-G38</f>
        <v>0</v>
      </c>
      <c r="J38" s="374"/>
      <c r="K38" s="372"/>
    </row>
    <row r="39" spans="1:11" s="1" customFormat="1" ht="19.5" x14ac:dyDescent="0.25">
      <c r="A39" s="58" t="s">
        <v>1</v>
      </c>
      <c r="B39" s="134">
        <v>31891.8</v>
      </c>
      <c r="C39" s="134">
        <v>31891.8</v>
      </c>
      <c r="D39" s="133">
        <f>C39/B39*100</f>
        <v>100</v>
      </c>
      <c r="E39" s="134">
        <v>31891.8</v>
      </c>
      <c r="F39" s="133">
        <f>E39/B39*100</f>
        <v>100</v>
      </c>
      <c r="G39" s="133">
        <v>24798.2</v>
      </c>
      <c r="H39" s="133">
        <f>G39/B39*100</f>
        <v>77.7572918430443</v>
      </c>
      <c r="I39" s="133">
        <f>B39-G39</f>
        <v>7093.5999999999985</v>
      </c>
      <c r="J39" s="374"/>
      <c r="K39" s="372"/>
    </row>
    <row r="40" spans="1:11" x14ac:dyDescent="0.25">
      <c r="A40" s="60" t="s">
        <v>2</v>
      </c>
      <c r="B40" s="135">
        <v>2029.9</v>
      </c>
      <c r="C40" s="135">
        <v>2010</v>
      </c>
      <c r="D40" s="132">
        <f>C40/B40*100</f>
        <v>99.019656140696583</v>
      </c>
      <c r="E40" s="135">
        <v>2010</v>
      </c>
      <c r="F40" s="132">
        <f>E40/B40*100</f>
        <v>99.019656140696583</v>
      </c>
      <c r="G40" s="132">
        <v>1582.9</v>
      </c>
      <c r="H40" s="132">
        <f>G40/B40*100</f>
        <v>77.97921079856151</v>
      </c>
      <c r="I40" s="132">
        <f>B40-G40</f>
        <v>447</v>
      </c>
      <c r="J40" s="374"/>
      <c r="K40" s="372"/>
    </row>
    <row r="41" spans="1:11" x14ac:dyDescent="0.25">
      <c r="A41" s="60" t="s">
        <v>3</v>
      </c>
      <c r="B41" s="135">
        <v>63008.2</v>
      </c>
      <c r="C41" s="135">
        <v>47939.1</v>
      </c>
      <c r="D41" s="132">
        <f>C41/B41*100</f>
        <v>76.08390653914887</v>
      </c>
      <c r="E41" s="135">
        <v>47939.1</v>
      </c>
      <c r="F41" s="132">
        <f>E41/B41*100</f>
        <v>76.08390653914887</v>
      </c>
      <c r="G41" s="132">
        <v>47939.1</v>
      </c>
      <c r="H41" s="132">
        <f>G41/B41*100</f>
        <v>76.08390653914887</v>
      </c>
      <c r="I41" s="132">
        <f>B41-G41</f>
        <v>15069.099999999999</v>
      </c>
      <c r="J41" s="375"/>
      <c r="K41" s="372"/>
    </row>
    <row r="42" spans="1:11" s="106" customFormat="1" x14ac:dyDescent="0.25">
      <c r="A42" s="308" t="s">
        <v>265</v>
      </c>
      <c r="B42" s="309"/>
      <c r="C42" s="309"/>
      <c r="D42" s="309"/>
      <c r="E42" s="309"/>
      <c r="F42" s="309"/>
      <c r="G42" s="309"/>
      <c r="H42" s="309"/>
      <c r="I42" s="309"/>
      <c r="J42" s="310"/>
    </row>
    <row r="43" spans="1:11" s="107" customFormat="1" x14ac:dyDescent="0.25">
      <c r="A43" s="267" t="s">
        <v>13</v>
      </c>
      <c r="B43" s="268"/>
      <c r="C43" s="268"/>
      <c r="D43" s="268"/>
      <c r="E43" s="268"/>
      <c r="F43" s="268"/>
      <c r="G43" s="268"/>
      <c r="H43" s="268"/>
      <c r="I43" s="268"/>
      <c r="J43" s="269"/>
    </row>
    <row r="44" spans="1:11" s="106" customFormat="1" x14ac:dyDescent="0.25">
      <c r="A44" s="308" t="s">
        <v>42</v>
      </c>
      <c r="B44" s="309"/>
      <c r="C44" s="309"/>
      <c r="D44" s="309"/>
      <c r="E44" s="309"/>
      <c r="F44" s="309"/>
      <c r="G44" s="309"/>
      <c r="H44" s="309"/>
      <c r="I44" s="309"/>
      <c r="J44" s="310"/>
    </row>
    <row r="45" spans="1:11" x14ac:dyDescent="0.25">
      <c r="A45" s="256" t="s">
        <v>54</v>
      </c>
      <c r="B45" s="257"/>
      <c r="C45" s="257"/>
      <c r="D45" s="257"/>
      <c r="E45" s="257"/>
      <c r="F45" s="257"/>
      <c r="G45" s="257"/>
      <c r="H45" s="257"/>
      <c r="I45" s="257"/>
      <c r="J45" s="258"/>
    </row>
    <row r="46" spans="1:11" s="20" customFormat="1" x14ac:dyDescent="0.25">
      <c r="A46" s="287" t="s">
        <v>148</v>
      </c>
      <c r="B46" s="288"/>
      <c r="C46" s="288"/>
      <c r="D46" s="288"/>
      <c r="E46" s="288"/>
      <c r="F46" s="288"/>
      <c r="G46" s="288"/>
      <c r="H46" s="288"/>
      <c r="I46" s="288"/>
      <c r="J46" s="289"/>
    </row>
    <row r="47" spans="1:11" s="20" customFormat="1" x14ac:dyDescent="0.25">
      <c r="A47" s="250" t="s">
        <v>269</v>
      </c>
      <c r="B47" s="251"/>
      <c r="C47" s="251"/>
      <c r="D47" s="251"/>
      <c r="E47" s="251"/>
      <c r="F47" s="251"/>
      <c r="G47" s="251"/>
      <c r="H47" s="251"/>
      <c r="I47" s="251"/>
      <c r="J47" s="252"/>
    </row>
    <row r="48" spans="1:11" x14ac:dyDescent="0.25">
      <c r="A48" s="244" t="s">
        <v>268</v>
      </c>
      <c r="B48" s="245"/>
      <c r="C48" s="245"/>
      <c r="D48" s="245"/>
      <c r="E48" s="245"/>
      <c r="F48" s="245"/>
      <c r="G48" s="245"/>
      <c r="H48" s="245"/>
      <c r="I48" s="245"/>
      <c r="J48" s="246"/>
    </row>
    <row r="49" spans="1:11" s="8" customFormat="1" ht="150.75" customHeight="1" x14ac:dyDescent="0.25">
      <c r="A49" s="156" t="s">
        <v>55</v>
      </c>
      <c r="B49" s="133">
        <f>SUM(B50:B53)</f>
        <v>105966.40000000001</v>
      </c>
      <c r="C49" s="133">
        <f>SUM(C50:C53)</f>
        <v>34628</v>
      </c>
      <c r="D49" s="133">
        <f>C49/B49*100</f>
        <v>32.6782829274185</v>
      </c>
      <c r="E49" s="133">
        <f>SUM(E50:E53)</f>
        <v>3051.7</v>
      </c>
      <c r="F49" s="133">
        <f>E49/B49*100</f>
        <v>2.8798751302299594</v>
      </c>
      <c r="G49" s="133">
        <f>SUM(G50:G53)</f>
        <v>19473.600000000002</v>
      </c>
      <c r="H49" s="133">
        <f>G49/B49*100</f>
        <v>18.377145963248729</v>
      </c>
      <c r="I49" s="133">
        <f>B49-G49</f>
        <v>86492.800000000003</v>
      </c>
      <c r="J49" s="368" t="s">
        <v>297</v>
      </c>
      <c r="K49" s="14" t="s">
        <v>21</v>
      </c>
    </row>
    <row r="50" spans="1:11" s="8" customFormat="1" ht="19.5" x14ac:dyDescent="0.25">
      <c r="A50" s="61" t="s">
        <v>0</v>
      </c>
      <c r="B50" s="133">
        <f t="shared" ref="B50:C53" si="7">B56+B61</f>
        <v>0</v>
      </c>
      <c r="C50" s="133">
        <f>C56+C61</f>
        <v>0</v>
      </c>
      <c r="D50" s="133">
        <v>0</v>
      </c>
      <c r="E50" s="133">
        <v>0</v>
      </c>
      <c r="F50" s="133">
        <v>0</v>
      </c>
      <c r="G50" s="133">
        <f>G56+G61</f>
        <v>0</v>
      </c>
      <c r="H50" s="133">
        <v>0</v>
      </c>
      <c r="I50" s="133">
        <f>B50-G50</f>
        <v>0</v>
      </c>
      <c r="J50" s="369"/>
    </row>
    <row r="51" spans="1:11" s="8" customFormat="1" ht="19.5" x14ac:dyDescent="0.25">
      <c r="A51" s="61" t="s">
        <v>1</v>
      </c>
      <c r="B51" s="133">
        <f t="shared" si="7"/>
        <v>103830.40000000001</v>
      </c>
      <c r="C51" s="133">
        <f>C57+C62</f>
        <v>34628</v>
      </c>
      <c r="D51" s="133">
        <f>C51/B51*100</f>
        <v>33.350540882053807</v>
      </c>
      <c r="E51" s="133">
        <f>SUM(E52:E55)</f>
        <v>3051.7</v>
      </c>
      <c r="F51" s="133">
        <f>E51/B51*100</f>
        <v>2.9391199494560354</v>
      </c>
      <c r="G51" s="133">
        <f>G57+G62</f>
        <v>19473.600000000002</v>
      </c>
      <c r="H51" s="133">
        <f>G51/B51*100</f>
        <v>18.75520078897895</v>
      </c>
      <c r="I51" s="133">
        <f>B51-G51</f>
        <v>84356.800000000003</v>
      </c>
      <c r="J51" s="369"/>
    </row>
    <row r="52" spans="1:11" s="8" customFormat="1" x14ac:dyDescent="0.25">
      <c r="A52" s="62" t="s">
        <v>2</v>
      </c>
      <c r="B52" s="132">
        <f t="shared" si="7"/>
        <v>2136</v>
      </c>
      <c r="C52" s="132">
        <v>0</v>
      </c>
      <c r="D52" s="132">
        <f>C52/B52*100</f>
        <v>0</v>
      </c>
      <c r="E52" s="132">
        <v>0</v>
      </c>
      <c r="F52" s="132">
        <v>0</v>
      </c>
      <c r="G52" s="132">
        <v>0</v>
      </c>
      <c r="H52" s="132">
        <f>G52/B52*100</f>
        <v>0</v>
      </c>
      <c r="I52" s="132">
        <f>B52-G52</f>
        <v>2136</v>
      </c>
      <c r="J52" s="369"/>
    </row>
    <row r="53" spans="1:11" s="8" customFormat="1" x14ac:dyDescent="0.25">
      <c r="A53" s="60" t="s">
        <v>3</v>
      </c>
      <c r="B53" s="132">
        <f t="shared" si="7"/>
        <v>0</v>
      </c>
      <c r="C53" s="132">
        <f t="shared" si="7"/>
        <v>0</v>
      </c>
      <c r="D53" s="132">
        <v>0</v>
      </c>
      <c r="E53" s="132">
        <f>E59+E64</f>
        <v>0</v>
      </c>
      <c r="F53" s="132">
        <v>0</v>
      </c>
      <c r="G53" s="132">
        <f>G59+G64</f>
        <v>0</v>
      </c>
      <c r="H53" s="132">
        <v>0</v>
      </c>
      <c r="I53" s="132">
        <f>B53-G53</f>
        <v>0</v>
      </c>
      <c r="J53" s="370"/>
    </row>
    <row r="54" spans="1:11" s="8" customFormat="1" x14ac:dyDescent="0.25">
      <c r="A54" s="63" t="s">
        <v>38</v>
      </c>
      <c r="B54" s="133"/>
      <c r="C54" s="133"/>
      <c r="D54" s="133"/>
      <c r="E54" s="133"/>
      <c r="F54" s="133"/>
      <c r="G54" s="133"/>
      <c r="H54" s="133"/>
      <c r="I54" s="133"/>
      <c r="J54" s="127"/>
    </row>
    <row r="55" spans="1:11" s="8" customFormat="1" x14ac:dyDescent="0.25">
      <c r="A55" s="98" t="s">
        <v>39</v>
      </c>
      <c r="B55" s="133">
        <f>SUM(B56:B59)</f>
        <v>12159.1</v>
      </c>
      <c r="C55" s="133">
        <f>SUM(C56:C59)</f>
        <v>12159.1</v>
      </c>
      <c r="D55" s="133">
        <f>C55/B55*100</f>
        <v>100</v>
      </c>
      <c r="E55" s="133">
        <f>SUM(E56:E59)</f>
        <v>3051.7</v>
      </c>
      <c r="F55" s="133">
        <f>E55/B55*100</f>
        <v>25.098074693028266</v>
      </c>
      <c r="G55" s="133">
        <f>SUM(G56:G59)</f>
        <v>3051.7</v>
      </c>
      <c r="H55" s="133">
        <f>G55/B55*100</f>
        <v>25.098074693028266</v>
      </c>
      <c r="I55" s="133">
        <f t="shared" ref="I55:I64" si="8">B55-G55</f>
        <v>9107.4000000000015</v>
      </c>
      <c r="J55" s="376" t="s">
        <v>218</v>
      </c>
      <c r="K55" s="14" t="s">
        <v>32</v>
      </c>
    </row>
    <row r="56" spans="1:11" s="8" customFormat="1" ht="19.5" x14ac:dyDescent="0.25">
      <c r="A56" s="61" t="s">
        <v>0</v>
      </c>
      <c r="B56" s="133">
        <v>0</v>
      </c>
      <c r="C56" s="133">
        <v>0</v>
      </c>
      <c r="D56" s="133">
        <v>0</v>
      </c>
      <c r="E56" s="133">
        <v>0</v>
      </c>
      <c r="F56" s="133">
        <v>0</v>
      </c>
      <c r="G56" s="133">
        <v>0</v>
      </c>
      <c r="H56" s="133">
        <v>0</v>
      </c>
      <c r="I56" s="133">
        <f t="shared" si="8"/>
        <v>0</v>
      </c>
      <c r="J56" s="377"/>
    </row>
    <row r="57" spans="1:11" s="8" customFormat="1" ht="19.5" x14ac:dyDescent="0.25">
      <c r="A57" s="61" t="s">
        <v>1</v>
      </c>
      <c r="B57" s="133">
        <v>12159.1</v>
      </c>
      <c r="C57" s="133">
        <v>12159.1</v>
      </c>
      <c r="D57" s="133">
        <f>C57/B57*100</f>
        <v>100</v>
      </c>
      <c r="E57" s="133">
        <v>3051.7</v>
      </c>
      <c r="F57" s="133">
        <f>E57/B57*100</f>
        <v>25.098074693028266</v>
      </c>
      <c r="G57" s="133">
        <v>3051.7</v>
      </c>
      <c r="H57" s="133">
        <f>G57/B57*100</f>
        <v>25.098074693028266</v>
      </c>
      <c r="I57" s="133">
        <f t="shared" si="8"/>
        <v>9107.4000000000015</v>
      </c>
      <c r="J57" s="377"/>
    </row>
    <row r="58" spans="1:11" s="8" customFormat="1" x14ac:dyDescent="0.25">
      <c r="A58" s="62" t="s">
        <v>2</v>
      </c>
      <c r="B58" s="132">
        <v>0</v>
      </c>
      <c r="C58" s="132">
        <v>0</v>
      </c>
      <c r="D58" s="132">
        <v>0</v>
      </c>
      <c r="E58" s="132">
        <v>0</v>
      </c>
      <c r="F58" s="132">
        <v>0</v>
      </c>
      <c r="G58" s="132">
        <v>0</v>
      </c>
      <c r="H58" s="132">
        <v>0</v>
      </c>
      <c r="I58" s="132">
        <f t="shared" si="8"/>
        <v>0</v>
      </c>
      <c r="J58" s="377"/>
    </row>
    <row r="59" spans="1:11" s="8" customFormat="1" x14ac:dyDescent="0.25">
      <c r="A59" s="60" t="s">
        <v>3</v>
      </c>
      <c r="B59" s="132">
        <v>0</v>
      </c>
      <c r="C59" s="132">
        <v>0</v>
      </c>
      <c r="D59" s="132">
        <v>0</v>
      </c>
      <c r="E59" s="132">
        <v>0</v>
      </c>
      <c r="F59" s="132">
        <v>0</v>
      </c>
      <c r="G59" s="132">
        <v>0</v>
      </c>
      <c r="H59" s="132">
        <v>0</v>
      </c>
      <c r="I59" s="132">
        <f t="shared" si="8"/>
        <v>0</v>
      </c>
      <c r="J59" s="378"/>
    </row>
    <row r="60" spans="1:11" s="8" customFormat="1" ht="45.75" customHeight="1" x14ac:dyDescent="0.25">
      <c r="A60" s="17" t="s">
        <v>40</v>
      </c>
      <c r="B60" s="133">
        <f>SUM(B61:B64)</f>
        <v>93807.3</v>
      </c>
      <c r="C60" s="133">
        <f>SUM(C61:C64)</f>
        <v>22468.9</v>
      </c>
      <c r="D60" s="133">
        <f>C60/B60*100</f>
        <v>23.952187089917309</v>
      </c>
      <c r="E60" s="133">
        <f>SUM(E61:E64)</f>
        <v>16421.900000000001</v>
      </c>
      <c r="F60" s="133">
        <f>E60/B60*100</f>
        <v>17.50599367000223</v>
      </c>
      <c r="G60" s="133">
        <f>SUM(G61:G64)</f>
        <v>16421.900000000001</v>
      </c>
      <c r="H60" s="133">
        <f>G60/B60*100</f>
        <v>17.50599367000223</v>
      </c>
      <c r="I60" s="133">
        <f t="shared" si="8"/>
        <v>77385.399999999994</v>
      </c>
      <c r="J60" s="376" t="s">
        <v>219</v>
      </c>
      <c r="K60" s="14" t="s">
        <v>41</v>
      </c>
    </row>
    <row r="61" spans="1:11" s="8" customFormat="1" ht="19.5" x14ac:dyDescent="0.25">
      <c r="A61" s="61" t="s">
        <v>0</v>
      </c>
      <c r="B61" s="133">
        <v>0</v>
      </c>
      <c r="C61" s="133">
        <v>0</v>
      </c>
      <c r="D61" s="133">
        <v>0</v>
      </c>
      <c r="E61" s="133">
        <v>0</v>
      </c>
      <c r="F61" s="133">
        <v>0</v>
      </c>
      <c r="G61" s="133">
        <v>0</v>
      </c>
      <c r="H61" s="133">
        <v>0</v>
      </c>
      <c r="I61" s="133">
        <f t="shared" si="8"/>
        <v>0</v>
      </c>
      <c r="J61" s="377"/>
    </row>
    <row r="62" spans="1:11" s="8" customFormat="1" ht="19.5" x14ac:dyDescent="0.25">
      <c r="A62" s="61" t="s">
        <v>1</v>
      </c>
      <c r="B62" s="133">
        <v>91671.3</v>
      </c>
      <c r="C62" s="133">
        <v>22468.9</v>
      </c>
      <c r="D62" s="133">
        <f>C62/B62*100</f>
        <v>24.51028838905961</v>
      </c>
      <c r="E62" s="133">
        <v>16421.900000000001</v>
      </c>
      <c r="F62" s="133">
        <f>E62/B62*100</f>
        <v>17.913894534058098</v>
      </c>
      <c r="G62" s="133">
        <v>16421.900000000001</v>
      </c>
      <c r="H62" s="133">
        <f>G62/B62*100</f>
        <v>17.913894534058098</v>
      </c>
      <c r="I62" s="133">
        <f t="shared" si="8"/>
        <v>75249.399999999994</v>
      </c>
      <c r="J62" s="377"/>
    </row>
    <row r="63" spans="1:11" s="8" customFormat="1" x14ac:dyDescent="0.25">
      <c r="A63" s="62" t="s">
        <v>2</v>
      </c>
      <c r="B63" s="132">
        <v>2136</v>
      </c>
      <c r="C63" s="132">
        <v>0</v>
      </c>
      <c r="D63" s="132">
        <v>0</v>
      </c>
      <c r="E63" s="132">
        <v>0</v>
      </c>
      <c r="F63" s="132">
        <v>0</v>
      </c>
      <c r="G63" s="132">
        <v>0</v>
      </c>
      <c r="H63" s="132">
        <f>G63/B63*100</f>
        <v>0</v>
      </c>
      <c r="I63" s="132">
        <f t="shared" si="8"/>
        <v>2136</v>
      </c>
      <c r="J63" s="377"/>
    </row>
    <row r="64" spans="1:11" x14ac:dyDescent="0.25">
      <c r="A64" s="60" t="s">
        <v>3</v>
      </c>
      <c r="B64" s="132">
        <v>0</v>
      </c>
      <c r="C64" s="132">
        <v>0</v>
      </c>
      <c r="D64" s="132">
        <v>0</v>
      </c>
      <c r="E64" s="132">
        <v>0</v>
      </c>
      <c r="F64" s="132">
        <v>0</v>
      </c>
      <c r="G64" s="132">
        <v>0</v>
      </c>
      <c r="H64" s="132">
        <v>0</v>
      </c>
      <c r="I64" s="132">
        <f t="shared" si="8"/>
        <v>0</v>
      </c>
      <c r="J64" s="378"/>
      <c r="K64" s="33"/>
    </row>
    <row r="65" spans="1:12" s="32" customFormat="1" x14ac:dyDescent="0.25">
      <c r="A65" s="308" t="s">
        <v>265</v>
      </c>
      <c r="B65" s="309"/>
      <c r="C65" s="309"/>
      <c r="D65" s="309"/>
      <c r="E65" s="309"/>
      <c r="F65" s="309"/>
      <c r="G65" s="309"/>
      <c r="H65" s="309"/>
      <c r="I65" s="309"/>
      <c r="J65" s="310"/>
    </row>
    <row r="66" spans="1:12" s="34" customFormat="1" x14ac:dyDescent="0.25">
      <c r="A66" s="267" t="s">
        <v>11</v>
      </c>
      <c r="B66" s="268"/>
      <c r="C66" s="268"/>
      <c r="D66" s="268"/>
      <c r="E66" s="268"/>
      <c r="F66" s="268"/>
      <c r="G66" s="268"/>
      <c r="H66" s="268"/>
      <c r="I66" s="268"/>
      <c r="J66" s="269"/>
    </row>
    <row r="67" spans="1:12" s="34" customFormat="1" x14ac:dyDescent="0.25">
      <c r="A67" s="267" t="s">
        <v>225</v>
      </c>
      <c r="B67" s="268"/>
      <c r="C67" s="268"/>
      <c r="D67" s="268"/>
      <c r="E67" s="268"/>
      <c r="F67" s="268"/>
      <c r="G67" s="268"/>
      <c r="H67" s="268"/>
      <c r="I67" s="268"/>
      <c r="J67" s="269"/>
      <c r="K67" s="35"/>
    </row>
    <row r="68" spans="1:12" x14ac:dyDescent="0.25">
      <c r="A68" s="256" t="s">
        <v>56</v>
      </c>
      <c r="B68" s="257"/>
      <c r="C68" s="257"/>
      <c r="D68" s="257"/>
      <c r="E68" s="257"/>
      <c r="F68" s="257"/>
      <c r="G68" s="257"/>
      <c r="H68" s="257"/>
      <c r="I68" s="257"/>
      <c r="J68" s="258"/>
    </row>
    <row r="69" spans="1:12" s="19" customFormat="1" x14ac:dyDescent="0.25">
      <c r="A69" s="281" t="s">
        <v>8</v>
      </c>
      <c r="B69" s="282"/>
      <c r="C69" s="282"/>
      <c r="D69" s="282"/>
      <c r="E69" s="282"/>
      <c r="F69" s="282"/>
      <c r="G69" s="282"/>
      <c r="H69" s="282"/>
      <c r="I69" s="282"/>
      <c r="J69" s="283"/>
    </row>
    <row r="70" spans="1:12" s="1" customFormat="1" x14ac:dyDescent="0.25">
      <c r="A70" s="256" t="s">
        <v>57</v>
      </c>
      <c r="B70" s="257"/>
      <c r="C70" s="257"/>
      <c r="D70" s="257"/>
      <c r="E70" s="257"/>
      <c r="F70" s="257"/>
      <c r="G70" s="257"/>
      <c r="H70" s="257"/>
      <c r="I70" s="257"/>
      <c r="J70" s="258"/>
    </row>
    <row r="71" spans="1:12" s="36" customFormat="1" x14ac:dyDescent="0.25">
      <c r="A71" s="264" t="s">
        <v>12</v>
      </c>
      <c r="B71" s="265"/>
      <c r="C71" s="265"/>
      <c r="D71" s="265"/>
      <c r="E71" s="265"/>
      <c r="F71" s="265"/>
      <c r="G71" s="265"/>
      <c r="H71" s="265"/>
      <c r="I71" s="265"/>
      <c r="J71" s="266"/>
    </row>
    <row r="72" spans="1:12" s="37" customFormat="1" x14ac:dyDescent="0.25">
      <c r="A72" s="332" t="s">
        <v>226</v>
      </c>
      <c r="B72" s="333"/>
      <c r="C72" s="333"/>
      <c r="D72" s="333"/>
      <c r="E72" s="333"/>
      <c r="F72" s="333"/>
      <c r="G72" s="333"/>
      <c r="H72" s="333"/>
      <c r="I72" s="333"/>
      <c r="J72" s="334"/>
    </row>
    <row r="73" spans="1:12" ht="56.25" x14ac:dyDescent="0.25">
      <c r="A73" s="156" t="s">
        <v>58</v>
      </c>
      <c r="B73" s="133">
        <f>SUM(B74:B77)</f>
        <v>118497.2</v>
      </c>
      <c r="C73" s="133">
        <f>SUM(C74:C77)</f>
        <v>101462.90000000001</v>
      </c>
      <c r="D73" s="133">
        <f>C73/B73*100</f>
        <v>85.624723622161554</v>
      </c>
      <c r="E73" s="133">
        <f>SUM(E74:E77)</f>
        <v>101462.90000000001</v>
      </c>
      <c r="F73" s="133">
        <f>E73/B73*100</f>
        <v>85.624723622161554</v>
      </c>
      <c r="G73" s="133">
        <f>SUM(G74:G77)</f>
        <v>101462.90000000001</v>
      </c>
      <c r="H73" s="133">
        <f>G73/B73*100</f>
        <v>85.624723622161554</v>
      </c>
      <c r="I73" s="133">
        <f>B73-G73</f>
        <v>17034.299999999988</v>
      </c>
      <c r="J73" s="376" t="s">
        <v>298</v>
      </c>
      <c r="K73" s="371" t="s">
        <v>51</v>
      </c>
      <c r="L73" s="371" t="s">
        <v>17</v>
      </c>
    </row>
    <row r="74" spans="1:12" ht="19.5" x14ac:dyDescent="0.25">
      <c r="A74" s="64" t="s">
        <v>0</v>
      </c>
      <c r="B74" s="133">
        <v>0</v>
      </c>
      <c r="C74" s="133">
        <v>0</v>
      </c>
      <c r="D74" s="133">
        <v>0</v>
      </c>
      <c r="E74" s="133">
        <v>0</v>
      </c>
      <c r="F74" s="133">
        <v>0</v>
      </c>
      <c r="G74" s="133">
        <v>0</v>
      </c>
      <c r="H74" s="133">
        <v>0</v>
      </c>
      <c r="I74" s="133">
        <f>B74-G74</f>
        <v>0</v>
      </c>
      <c r="J74" s="377"/>
      <c r="K74" s="371"/>
      <c r="L74" s="371"/>
    </row>
    <row r="75" spans="1:12" ht="19.5" x14ac:dyDescent="0.25">
      <c r="A75" s="64" t="s">
        <v>1</v>
      </c>
      <c r="B75" s="133">
        <v>111387.4</v>
      </c>
      <c r="C75" s="133">
        <v>95375.1</v>
      </c>
      <c r="D75" s="133">
        <f>C75/B75*100</f>
        <v>85.624675681450512</v>
      </c>
      <c r="E75" s="133">
        <v>95375.1</v>
      </c>
      <c r="F75" s="133">
        <f>E75/B75*100</f>
        <v>85.624675681450512</v>
      </c>
      <c r="G75" s="133">
        <v>95375.1</v>
      </c>
      <c r="H75" s="133">
        <f>G75/B75*100</f>
        <v>85.624675681450512</v>
      </c>
      <c r="I75" s="133">
        <f>B75-G75</f>
        <v>16012.299999999988</v>
      </c>
      <c r="J75" s="377"/>
      <c r="K75" s="371"/>
      <c r="L75" s="371"/>
    </row>
    <row r="76" spans="1:12" x14ac:dyDescent="0.25">
      <c r="A76" s="65" t="s">
        <v>2</v>
      </c>
      <c r="B76" s="132">
        <v>7109.8</v>
      </c>
      <c r="C76" s="132">
        <v>6087.8</v>
      </c>
      <c r="D76" s="132">
        <f>C76/B76*100</f>
        <v>85.625474696897243</v>
      </c>
      <c r="E76" s="132">
        <v>6087.8</v>
      </c>
      <c r="F76" s="132">
        <f>E76/B76*100</f>
        <v>85.625474696897243</v>
      </c>
      <c r="G76" s="132">
        <v>6087.8</v>
      </c>
      <c r="H76" s="132">
        <f>G76/B76*100</f>
        <v>85.625474696897243</v>
      </c>
      <c r="I76" s="132">
        <f>B76-G76</f>
        <v>1022</v>
      </c>
      <c r="J76" s="377"/>
      <c r="K76" s="371"/>
      <c r="L76" s="371"/>
    </row>
    <row r="77" spans="1:12" x14ac:dyDescent="0.25">
      <c r="A77" s="60" t="s">
        <v>3</v>
      </c>
      <c r="B77" s="132">
        <v>0</v>
      </c>
      <c r="C77" s="132">
        <v>0</v>
      </c>
      <c r="D77" s="132">
        <v>0</v>
      </c>
      <c r="E77" s="132">
        <v>0</v>
      </c>
      <c r="F77" s="132">
        <v>0</v>
      </c>
      <c r="G77" s="132">
        <v>0</v>
      </c>
      <c r="H77" s="132">
        <v>0</v>
      </c>
      <c r="I77" s="132">
        <f>B77-G77</f>
        <v>0</v>
      </c>
      <c r="J77" s="378"/>
      <c r="K77" s="38"/>
      <c r="L77" s="38"/>
    </row>
    <row r="78" spans="1:12" x14ac:dyDescent="0.25">
      <c r="A78" s="308" t="s">
        <v>270</v>
      </c>
      <c r="B78" s="309"/>
      <c r="C78" s="309"/>
      <c r="D78" s="309"/>
      <c r="E78" s="309"/>
      <c r="F78" s="309"/>
      <c r="G78" s="309"/>
      <c r="H78" s="309"/>
      <c r="I78" s="309"/>
      <c r="J78" s="310"/>
    </row>
    <row r="79" spans="1:12" x14ac:dyDescent="0.25">
      <c r="A79" s="311" t="s">
        <v>271</v>
      </c>
      <c r="B79" s="312"/>
      <c r="C79" s="312"/>
      <c r="D79" s="312"/>
      <c r="E79" s="312"/>
      <c r="F79" s="312"/>
      <c r="G79" s="312"/>
      <c r="H79" s="312"/>
      <c r="I79" s="312"/>
      <c r="J79" s="313"/>
      <c r="K79" s="2" t="s">
        <v>33</v>
      </c>
    </row>
    <row r="80" spans="1:12" x14ac:dyDescent="0.25">
      <c r="A80" s="256" t="s">
        <v>272</v>
      </c>
      <c r="B80" s="257"/>
      <c r="C80" s="257"/>
      <c r="D80" s="257"/>
      <c r="E80" s="257"/>
      <c r="F80" s="257"/>
      <c r="G80" s="257"/>
      <c r="H80" s="257"/>
      <c r="I80" s="257"/>
      <c r="J80" s="258"/>
    </row>
    <row r="81" spans="1:11" x14ac:dyDescent="0.25">
      <c r="A81" s="281" t="s">
        <v>273</v>
      </c>
      <c r="B81" s="282"/>
      <c r="C81" s="282"/>
      <c r="D81" s="282"/>
      <c r="E81" s="282"/>
      <c r="F81" s="282"/>
      <c r="G81" s="282"/>
      <c r="H81" s="282"/>
      <c r="I81" s="282"/>
      <c r="J81" s="283"/>
      <c r="K81" s="2" t="s">
        <v>34</v>
      </c>
    </row>
    <row r="82" spans="1:11" x14ac:dyDescent="0.25">
      <c r="A82" s="256" t="s">
        <v>274</v>
      </c>
      <c r="B82" s="257"/>
      <c r="C82" s="257"/>
      <c r="D82" s="257"/>
      <c r="E82" s="257"/>
      <c r="F82" s="257"/>
      <c r="G82" s="257"/>
      <c r="H82" s="257"/>
      <c r="I82" s="257"/>
      <c r="J82" s="258"/>
    </row>
    <row r="83" spans="1:11" x14ac:dyDescent="0.25">
      <c r="A83" s="287" t="s">
        <v>160</v>
      </c>
      <c r="B83" s="288"/>
      <c r="C83" s="288"/>
      <c r="D83" s="288"/>
      <c r="E83" s="288"/>
      <c r="F83" s="288"/>
      <c r="G83" s="288"/>
      <c r="H83" s="288"/>
      <c r="I83" s="288"/>
      <c r="J83" s="289"/>
    </row>
    <row r="84" spans="1:11" x14ac:dyDescent="0.25">
      <c r="A84" s="250" t="s">
        <v>274</v>
      </c>
      <c r="B84" s="251"/>
      <c r="C84" s="251"/>
      <c r="D84" s="251"/>
      <c r="E84" s="251"/>
      <c r="F84" s="251"/>
      <c r="G84" s="251"/>
      <c r="H84" s="251"/>
      <c r="I84" s="251"/>
      <c r="J84" s="252"/>
    </row>
    <row r="85" spans="1:11" x14ac:dyDescent="0.25">
      <c r="A85" s="296" t="s">
        <v>35</v>
      </c>
      <c r="B85" s="297"/>
      <c r="C85" s="297"/>
      <c r="D85" s="297"/>
      <c r="E85" s="297"/>
      <c r="F85" s="297"/>
      <c r="G85" s="297"/>
      <c r="H85" s="297"/>
      <c r="I85" s="297"/>
      <c r="J85" s="298"/>
    </row>
    <row r="86" spans="1:11" s="8" customFormat="1" x14ac:dyDescent="0.25">
      <c r="A86" s="267" t="s">
        <v>14</v>
      </c>
      <c r="B86" s="268"/>
      <c r="C86" s="268"/>
      <c r="D86" s="268"/>
      <c r="E86" s="268"/>
      <c r="F86" s="268"/>
      <c r="G86" s="268"/>
      <c r="H86" s="268"/>
      <c r="I86" s="268"/>
      <c r="J86" s="269"/>
    </row>
    <row r="87" spans="1:11" x14ac:dyDescent="0.25">
      <c r="A87" s="267" t="s">
        <v>36</v>
      </c>
      <c r="B87" s="268"/>
      <c r="C87" s="268"/>
      <c r="D87" s="268"/>
      <c r="E87" s="268"/>
      <c r="F87" s="268"/>
      <c r="G87" s="268"/>
      <c r="H87" s="268"/>
      <c r="I87" s="268"/>
      <c r="J87" s="269"/>
    </row>
    <row r="88" spans="1:11" ht="56.25" x14ac:dyDescent="0.25">
      <c r="A88" s="153" t="s">
        <v>59</v>
      </c>
      <c r="B88" s="133">
        <f>SUM(B89:B92)</f>
        <v>526916.80000000005</v>
      </c>
      <c r="C88" s="133">
        <f>SUM(C89:C92)</f>
        <v>164552.09999999998</v>
      </c>
      <c r="D88" s="133">
        <f>C88/B88*100</f>
        <v>31.229237708875473</v>
      </c>
      <c r="E88" s="133">
        <f>SUM(E89:E92)</f>
        <v>164521.09999999998</v>
      </c>
      <c r="F88" s="133">
        <f>E88/B88*100</f>
        <v>31.223354427112582</v>
      </c>
      <c r="G88" s="133">
        <f>SUM(G89:G92)</f>
        <v>164521.09999999998</v>
      </c>
      <c r="H88" s="133">
        <f>G88/B88*100</f>
        <v>31.223354427112582</v>
      </c>
      <c r="I88" s="133">
        <f>B88-G88</f>
        <v>362395.70000000007</v>
      </c>
      <c r="J88" s="376" t="s">
        <v>299</v>
      </c>
      <c r="K88" s="382" t="s">
        <v>32</v>
      </c>
    </row>
    <row r="89" spans="1:11" s="7" customFormat="1" ht="19.5" x14ac:dyDescent="0.25">
      <c r="A89" s="64" t="s">
        <v>0</v>
      </c>
      <c r="B89" s="133">
        <v>0</v>
      </c>
      <c r="C89" s="133">
        <v>0</v>
      </c>
      <c r="D89" s="133">
        <v>0</v>
      </c>
      <c r="E89" s="133">
        <v>0</v>
      </c>
      <c r="F89" s="133">
        <v>0</v>
      </c>
      <c r="G89" s="133">
        <v>0</v>
      </c>
      <c r="H89" s="133">
        <v>0</v>
      </c>
      <c r="I89" s="133">
        <f>B89-G89</f>
        <v>0</v>
      </c>
      <c r="J89" s="377"/>
      <c r="K89" s="382"/>
    </row>
    <row r="90" spans="1:11" s="4" customFormat="1" ht="19.5" x14ac:dyDescent="0.25">
      <c r="A90" s="66" t="s">
        <v>1</v>
      </c>
      <c r="B90" s="133">
        <v>495301.8</v>
      </c>
      <c r="C90" s="133">
        <v>154649.79999999999</v>
      </c>
      <c r="D90" s="133">
        <f>C90/B90*100</f>
        <v>31.223347058298597</v>
      </c>
      <c r="E90" s="133">
        <v>154649.79999999999</v>
      </c>
      <c r="F90" s="133">
        <f>E90/B90*100</f>
        <v>31.223347058298597</v>
      </c>
      <c r="G90" s="133">
        <v>154649.79999999999</v>
      </c>
      <c r="H90" s="133">
        <f>G90/B90*100</f>
        <v>31.223347058298597</v>
      </c>
      <c r="I90" s="133">
        <f>B90-G90</f>
        <v>340652</v>
      </c>
      <c r="J90" s="377"/>
      <c r="K90" s="382"/>
    </row>
    <row r="91" spans="1:11" x14ac:dyDescent="0.25">
      <c r="A91" s="67" t="s">
        <v>2</v>
      </c>
      <c r="B91" s="132">
        <v>31615</v>
      </c>
      <c r="C91" s="132">
        <v>9902.2999999999993</v>
      </c>
      <c r="D91" s="132">
        <f>C91/B91*100</f>
        <v>31.3215245927566</v>
      </c>
      <c r="E91" s="132">
        <v>9871.2999999999993</v>
      </c>
      <c r="F91" s="132">
        <f>E91/B91*100</f>
        <v>31.223469871896249</v>
      </c>
      <c r="G91" s="132">
        <v>9871.2999999999993</v>
      </c>
      <c r="H91" s="132">
        <f>G91/B91*100</f>
        <v>31.223469871896249</v>
      </c>
      <c r="I91" s="132">
        <f>B91-G91</f>
        <v>21743.7</v>
      </c>
      <c r="J91" s="377"/>
      <c r="K91" s="382"/>
    </row>
    <row r="92" spans="1:11" x14ac:dyDescent="0.25">
      <c r="A92" s="60" t="s">
        <v>3</v>
      </c>
      <c r="B92" s="132">
        <v>0</v>
      </c>
      <c r="C92" s="132">
        <v>0</v>
      </c>
      <c r="D92" s="132">
        <v>0</v>
      </c>
      <c r="E92" s="132">
        <v>0</v>
      </c>
      <c r="F92" s="132">
        <v>0</v>
      </c>
      <c r="G92" s="132">
        <v>0</v>
      </c>
      <c r="H92" s="132">
        <v>0</v>
      </c>
      <c r="I92" s="132">
        <f>B92-G92</f>
        <v>0</v>
      </c>
      <c r="J92" s="378"/>
      <c r="K92" s="39"/>
    </row>
    <row r="93" spans="1:11" s="32" customFormat="1" ht="20.100000000000001" customHeight="1" x14ac:dyDescent="0.25">
      <c r="A93" s="308" t="s">
        <v>215</v>
      </c>
      <c r="B93" s="309"/>
      <c r="C93" s="309"/>
      <c r="D93" s="309"/>
      <c r="E93" s="309"/>
      <c r="F93" s="309"/>
      <c r="G93" s="309"/>
      <c r="H93" s="309"/>
      <c r="I93" s="309"/>
      <c r="J93" s="310"/>
      <c r="K93" s="32" t="s">
        <v>32</v>
      </c>
    </row>
    <row r="94" spans="1:11" s="6" customFormat="1" ht="20.100000000000001" customHeight="1" x14ac:dyDescent="0.25">
      <c r="A94" s="267" t="s">
        <v>216</v>
      </c>
      <c r="B94" s="268"/>
      <c r="C94" s="268"/>
      <c r="D94" s="268"/>
      <c r="E94" s="268"/>
      <c r="F94" s="268"/>
      <c r="G94" s="268"/>
      <c r="H94" s="268"/>
      <c r="I94" s="268"/>
      <c r="J94" s="269"/>
    </row>
    <row r="95" spans="1:11" s="6" customFormat="1" ht="20.100000000000001" customHeight="1" x14ac:dyDescent="0.25">
      <c r="A95" s="267" t="s">
        <v>217</v>
      </c>
      <c r="B95" s="268"/>
      <c r="C95" s="268"/>
      <c r="D95" s="268"/>
      <c r="E95" s="268"/>
      <c r="F95" s="268"/>
      <c r="G95" s="268"/>
      <c r="H95" s="268"/>
      <c r="I95" s="268"/>
      <c r="J95" s="269"/>
    </row>
    <row r="96" spans="1:11" ht="63" customHeight="1" x14ac:dyDescent="0.25">
      <c r="A96" s="153" t="s">
        <v>291</v>
      </c>
      <c r="B96" s="133">
        <f>SUM(B97:B100)</f>
        <v>10000</v>
      </c>
      <c r="C96" s="133">
        <f>SUM(C97:C100)</f>
        <v>0</v>
      </c>
      <c r="D96" s="133">
        <f>C96/B96*100</f>
        <v>0</v>
      </c>
      <c r="E96" s="133">
        <f>E97+E98+E99+E100</f>
        <v>0</v>
      </c>
      <c r="F96" s="133">
        <f>E96/B96*100</f>
        <v>0</v>
      </c>
      <c r="G96" s="133">
        <f>G97+G98+G99+G100</f>
        <v>0</v>
      </c>
      <c r="H96" s="133">
        <f>G96/B96*100</f>
        <v>0</v>
      </c>
      <c r="I96" s="133">
        <f>B96-G96</f>
        <v>10000</v>
      </c>
      <c r="J96" s="376" t="s">
        <v>290</v>
      </c>
      <c r="K96" s="15" t="s">
        <v>32</v>
      </c>
    </row>
    <row r="97" spans="1:11" ht="19.5" x14ac:dyDescent="0.25">
      <c r="A97" s="58" t="s">
        <v>0</v>
      </c>
      <c r="B97" s="133">
        <v>0</v>
      </c>
      <c r="C97" s="133">
        <v>0</v>
      </c>
      <c r="D97" s="133">
        <v>0</v>
      </c>
      <c r="E97" s="133">
        <v>0</v>
      </c>
      <c r="F97" s="133">
        <v>0</v>
      </c>
      <c r="G97" s="133">
        <v>0</v>
      </c>
      <c r="H97" s="133">
        <v>0</v>
      </c>
      <c r="I97" s="133">
        <f>B97-G97</f>
        <v>0</v>
      </c>
      <c r="J97" s="377"/>
    </row>
    <row r="98" spans="1:11" ht="19.5" x14ac:dyDescent="0.25">
      <c r="A98" s="58" t="s">
        <v>1</v>
      </c>
      <c r="B98" s="133">
        <v>9400</v>
      </c>
      <c r="C98" s="133">
        <v>0</v>
      </c>
      <c r="D98" s="133">
        <v>0</v>
      </c>
      <c r="E98" s="133">
        <v>0</v>
      </c>
      <c r="F98" s="133">
        <v>0</v>
      </c>
      <c r="G98" s="133">
        <v>0</v>
      </c>
      <c r="H98" s="133">
        <f>G98/B98*100</f>
        <v>0</v>
      </c>
      <c r="I98" s="133">
        <f>B98-G98</f>
        <v>9400</v>
      </c>
      <c r="J98" s="377"/>
    </row>
    <row r="99" spans="1:11" x14ac:dyDescent="0.25">
      <c r="A99" s="60" t="s">
        <v>2</v>
      </c>
      <c r="B99" s="132">
        <v>600</v>
      </c>
      <c r="C99" s="132">
        <v>0</v>
      </c>
      <c r="D99" s="132">
        <v>0</v>
      </c>
      <c r="E99" s="132">
        <v>0</v>
      </c>
      <c r="F99" s="132">
        <v>0</v>
      </c>
      <c r="G99" s="132">
        <v>0</v>
      </c>
      <c r="H99" s="132">
        <f>G99/B99*100</f>
        <v>0</v>
      </c>
      <c r="I99" s="132">
        <f>B99-G99</f>
        <v>600</v>
      </c>
      <c r="J99" s="377"/>
    </row>
    <row r="100" spans="1:11" x14ac:dyDescent="0.25">
      <c r="A100" s="60" t="s">
        <v>3</v>
      </c>
      <c r="B100" s="132">
        <v>0</v>
      </c>
      <c r="C100" s="132">
        <v>0</v>
      </c>
      <c r="D100" s="132">
        <v>0</v>
      </c>
      <c r="E100" s="132">
        <v>0</v>
      </c>
      <c r="F100" s="132">
        <v>0</v>
      </c>
      <c r="G100" s="132">
        <v>0</v>
      </c>
      <c r="H100" s="132">
        <v>0</v>
      </c>
      <c r="I100" s="132">
        <f>B100-G100</f>
        <v>0</v>
      </c>
      <c r="J100" s="378"/>
    </row>
    <row r="101" spans="1:11" s="19" customFormat="1" x14ac:dyDescent="0.25">
      <c r="A101" s="281" t="s">
        <v>231</v>
      </c>
      <c r="B101" s="282"/>
      <c r="C101" s="282"/>
      <c r="D101" s="282"/>
      <c r="E101" s="282"/>
      <c r="F101" s="282"/>
      <c r="G101" s="282"/>
      <c r="H101" s="282"/>
      <c r="I101" s="282"/>
      <c r="J101" s="283"/>
    </row>
    <row r="102" spans="1:11" x14ac:dyDescent="0.25">
      <c r="A102" s="379" t="s">
        <v>60</v>
      </c>
      <c r="B102" s="380"/>
      <c r="C102" s="380"/>
      <c r="D102" s="380"/>
      <c r="E102" s="380"/>
      <c r="F102" s="380"/>
      <c r="G102" s="380"/>
      <c r="H102" s="380"/>
      <c r="I102" s="380"/>
      <c r="J102" s="381"/>
    </row>
    <row r="103" spans="1:11" ht="18.75" customHeight="1" x14ac:dyDescent="0.25">
      <c r="A103" s="287" t="s">
        <v>148</v>
      </c>
      <c r="B103" s="288"/>
      <c r="C103" s="288"/>
      <c r="D103" s="288"/>
      <c r="E103" s="288"/>
      <c r="F103" s="288"/>
      <c r="G103" s="288"/>
      <c r="H103" s="288"/>
      <c r="I103" s="288"/>
      <c r="J103" s="289"/>
    </row>
    <row r="104" spans="1:11" x14ac:dyDescent="0.25">
      <c r="A104" s="244" t="s">
        <v>232</v>
      </c>
      <c r="B104" s="245"/>
      <c r="C104" s="245"/>
      <c r="D104" s="245"/>
      <c r="E104" s="245"/>
      <c r="F104" s="245"/>
      <c r="G104" s="245"/>
      <c r="H104" s="245"/>
      <c r="I104" s="245"/>
      <c r="J104" s="246"/>
    </row>
    <row r="105" spans="1:11" ht="112.5" x14ac:dyDescent="0.25">
      <c r="A105" s="153" t="s">
        <v>61</v>
      </c>
      <c r="B105" s="133">
        <f>SUM(B106:B109)</f>
        <v>16979.899999999998</v>
      </c>
      <c r="C105" s="133">
        <f>SUM(C106:C109)</f>
        <v>13297.9</v>
      </c>
      <c r="D105" s="133">
        <f>C105/B105*100</f>
        <v>78.315537782908024</v>
      </c>
      <c r="E105" s="133">
        <f>SUM(E106:E109)</f>
        <v>13297.9</v>
      </c>
      <c r="F105" s="133">
        <f>E105/B105*100</f>
        <v>78.315537782908024</v>
      </c>
      <c r="G105" s="133">
        <f>SUM(G106:G109)</f>
        <v>13297.9</v>
      </c>
      <c r="H105" s="136">
        <f>G105/B105*100</f>
        <v>78.315537782908024</v>
      </c>
      <c r="I105" s="133">
        <f>B105-G105</f>
        <v>3681.9999999999982</v>
      </c>
      <c r="J105" s="376" t="s">
        <v>300</v>
      </c>
      <c r="K105" s="372" t="s">
        <v>150</v>
      </c>
    </row>
    <row r="106" spans="1:11" ht="19.5" x14ac:dyDescent="0.25">
      <c r="A106" s="68" t="s">
        <v>0</v>
      </c>
      <c r="B106" s="133">
        <f>B112+B117</f>
        <v>0</v>
      </c>
      <c r="C106" s="133">
        <f>C112+C117</f>
        <v>0</v>
      </c>
      <c r="D106" s="133">
        <v>0</v>
      </c>
      <c r="E106" s="133">
        <f>E112+E117</f>
        <v>0</v>
      </c>
      <c r="F106" s="133">
        <v>0</v>
      </c>
      <c r="G106" s="133">
        <f>G112+G117</f>
        <v>0</v>
      </c>
      <c r="H106" s="137">
        <v>0</v>
      </c>
      <c r="I106" s="133">
        <f>B106-G106</f>
        <v>0</v>
      </c>
      <c r="J106" s="377"/>
      <c r="K106" s="372"/>
    </row>
    <row r="107" spans="1:11" ht="19.5" x14ac:dyDescent="0.25">
      <c r="A107" s="68" t="s">
        <v>1</v>
      </c>
      <c r="B107" s="133">
        <f>B113+B118</f>
        <v>16979.899999999998</v>
      </c>
      <c r="C107" s="133">
        <f t="shared" ref="B107:C109" si="9">C113+C118</f>
        <v>13297.9</v>
      </c>
      <c r="D107" s="133">
        <f>C107/B107*100</f>
        <v>78.315537782908024</v>
      </c>
      <c r="E107" s="133">
        <f>E113+E118</f>
        <v>13297.9</v>
      </c>
      <c r="F107" s="133">
        <f>E107/B107*100</f>
        <v>78.315537782908024</v>
      </c>
      <c r="G107" s="133">
        <f>G113+G118</f>
        <v>13297.9</v>
      </c>
      <c r="H107" s="137">
        <f>G107/B107*100</f>
        <v>78.315537782908024</v>
      </c>
      <c r="I107" s="133">
        <f>B107-G107</f>
        <v>3681.9999999999982</v>
      </c>
      <c r="J107" s="377"/>
      <c r="K107" s="372"/>
    </row>
    <row r="108" spans="1:11" x14ac:dyDescent="0.25">
      <c r="A108" s="69" t="s">
        <v>2</v>
      </c>
      <c r="B108" s="132">
        <f t="shared" si="9"/>
        <v>0</v>
      </c>
      <c r="C108" s="132">
        <f t="shared" si="9"/>
        <v>0</v>
      </c>
      <c r="D108" s="132">
        <v>0</v>
      </c>
      <c r="E108" s="132">
        <f>E114+E119</f>
        <v>0</v>
      </c>
      <c r="F108" s="136">
        <v>0</v>
      </c>
      <c r="G108" s="132">
        <f>G114+G119</f>
        <v>0</v>
      </c>
      <c r="H108" s="136">
        <v>0</v>
      </c>
      <c r="I108" s="132">
        <f>B108-G108</f>
        <v>0</v>
      </c>
      <c r="J108" s="377"/>
      <c r="K108" s="372"/>
    </row>
    <row r="109" spans="1:11" x14ac:dyDescent="0.25">
      <c r="A109" s="69" t="s">
        <v>3</v>
      </c>
      <c r="B109" s="132">
        <f t="shared" si="9"/>
        <v>0</v>
      </c>
      <c r="C109" s="132">
        <f t="shared" si="9"/>
        <v>0</v>
      </c>
      <c r="D109" s="132">
        <v>0</v>
      </c>
      <c r="E109" s="132">
        <f>E115+E120</f>
        <v>0</v>
      </c>
      <c r="F109" s="136">
        <v>0</v>
      </c>
      <c r="G109" s="132">
        <f>G115+G120</f>
        <v>0</v>
      </c>
      <c r="H109" s="136">
        <v>0</v>
      </c>
      <c r="I109" s="132">
        <f>B109-G109</f>
        <v>0</v>
      </c>
      <c r="J109" s="378"/>
      <c r="K109" s="372"/>
    </row>
    <row r="110" spans="1:11" s="8" customFormat="1" x14ac:dyDescent="0.25">
      <c r="A110" s="256" t="s">
        <v>38</v>
      </c>
      <c r="B110" s="257"/>
      <c r="C110" s="257"/>
      <c r="D110" s="257"/>
      <c r="E110" s="257"/>
      <c r="F110" s="257"/>
      <c r="G110" s="257"/>
      <c r="H110" s="257"/>
      <c r="I110" s="257"/>
      <c r="J110" s="257"/>
      <c r="K110" s="97"/>
    </row>
    <row r="111" spans="1:11" s="8" customFormat="1" x14ac:dyDescent="0.25">
      <c r="A111" s="98" t="s">
        <v>39</v>
      </c>
      <c r="B111" s="133">
        <f>SUM(B112:B115)</f>
        <v>16878.599999999999</v>
      </c>
      <c r="C111" s="133">
        <f>SUM(C112:C115)</f>
        <v>13252.4</v>
      </c>
      <c r="D111" s="133">
        <f>C111/B111*100</f>
        <v>78.51599066273269</v>
      </c>
      <c r="E111" s="133">
        <f>SUM(E112:E115)</f>
        <v>13252.4</v>
      </c>
      <c r="F111" s="133">
        <f>E111/B111*100</f>
        <v>78.51599066273269</v>
      </c>
      <c r="G111" s="133">
        <f>SUM(G112:G115)</f>
        <v>13252.4</v>
      </c>
      <c r="H111" s="133">
        <f>G111/B111*100</f>
        <v>78.51599066273269</v>
      </c>
      <c r="I111" s="133">
        <f t="shared" ref="I111:I120" si="10">B111-G111</f>
        <v>3626.1999999999989</v>
      </c>
      <c r="J111" s="353"/>
      <c r="K111" s="97"/>
    </row>
    <row r="112" spans="1:11" s="8" customFormat="1" ht="19.5" x14ac:dyDescent="0.25">
      <c r="A112" s="99" t="s">
        <v>0</v>
      </c>
      <c r="B112" s="133">
        <v>0</v>
      </c>
      <c r="C112" s="133">
        <v>0</v>
      </c>
      <c r="D112" s="133">
        <v>0</v>
      </c>
      <c r="E112" s="133">
        <v>0</v>
      </c>
      <c r="F112" s="133">
        <v>0</v>
      </c>
      <c r="G112" s="133">
        <v>0</v>
      </c>
      <c r="H112" s="133">
        <v>0</v>
      </c>
      <c r="I112" s="133">
        <f t="shared" si="10"/>
        <v>0</v>
      </c>
      <c r="J112" s="354"/>
      <c r="K112" s="97"/>
    </row>
    <row r="113" spans="1:11" s="8" customFormat="1" ht="19.5" x14ac:dyDescent="0.25">
      <c r="A113" s="99" t="s">
        <v>1</v>
      </c>
      <c r="B113" s="133">
        <v>16878.599999999999</v>
      </c>
      <c r="C113" s="133">
        <v>13252.4</v>
      </c>
      <c r="D113" s="133">
        <f>C113/B113*100</f>
        <v>78.51599066273269</v>
      </c>
      <c r="E113" s="133">
        <v>13252.4</v>
      </c>
      <c r="F113" s="133">
        <f>E113/B113*100</f>
        <v>78.51599066273269</v>
      </c>
      <c r="G113" s="133">
        <v>13252.4</v>
      </c>
      <c r="H113" s="133">
        <f>G113/B113*100</f>
        <v>78.51599066273269</v>
      </c>
      <c r="I113" s="133">
        <f t="shared" si="10"/>
        <v>3626.1999999999989</v>
      </c>
      <c r="J113" s="354"/>
      <c r="K113" s="97"/>
    </row>
    <row r="114" spans="1:11" s="8" customFormat="1" x14ac:dyDescent="0.25">
      <c r="A114" s="100" t="s">
        <v>2</v>
      </c>
      <c r="B114" s="132">
        <v>0</v>
      </c>
      <c r="C114" s="132">
        <v>0</v>
      </c>
      <c r="D114" s="132">
        <v>0</v>
      </c>
      <c r="E114" s="132">
        <v>0</v>
      </c>
      <c r="F114" s="132">
        <v>0</v>
      </c>
      <c r="G114" s="132">
        <v>0</v>
      </c>
      <c r="H114" s="132">
        <v>0</v>
      </c>
      <c r="I114" s="132">
        <f t="shared" si="10"/>
        <v>0</v>
      </c>
      <c r="J114" s="354"/>
      <c r="K114" s="97"/>
    </row>
    <row r="115" spans="1:11" s="8" customFormat="1" x14ac:dyDescent="0.25">
      <c r="A115" s="101" t="s">
        <v>3</v>
      </c>
      <c r="B115" s="132">
        <v>0</v>
      </c>
      <c r="C115" s="132">
        <v>0</v>
      </c>
      <c r="D115" s="132">
        <v>0</v>
      </c>
      <c r="E115" s="132">
        <v>0</v>
      </c>
      <c r="F115" s="132">
        <v>0</v>
      </c>
      <c r="G115" s="132">
        <v>0</v>
      </c>
      <c r="H115" s="132">
        <v>0</v>
      </c>
      <c r="I115" s="132">
        <f t="shared" si="10"/>
        <v>0</v>
      </c>
      <c r="J115" s="355"/>
      <c r="K115" s="97"/>
    </row>
    <row r="116" spans="1:11" s="8" customFormat="1" x14ac:dyDescent="0.25">
      <c r="A116" s="17" t="s">
        <v>40</v>
      </c>
      <c r="B116" s="133">
        <f>SUM(B117:B120)</f>
        <v>101.3</v>
      </c>
      <c r="C116" s="133">
        <f>SUM(C117:C120)</f>
        <v>45.5</v>
      </c>
      <c r="D116" s="133">
        <f>C116/B116*100</f>
        <v>44.916090819348469</v>
      </c>
      <c r="E116" s="133">
        <f>SUM(E117:E120)</f>
        <v>45.5</v>
      </c>
      <c r="F116" s="133">
        <f>E116/B116*100</f>
        <v>44.916090819348469</v>
      </c>
      <c r="G116" s="133">
        <f>SUM(G117:G120)</f>
        <v>45.5</v>
      </c>
      <c r="H116" s="133">
        <f>G116/B116*100</f>
        <v>44.916090819348469</v>
      </c>
      <c r="I116" s="133">
        <f t="shared" si="10"/>
        <v>55.8</v>
      </c>
      <c r="J116" s="353"/>
      <c r="K116" s="97"/>
    </row>
    <row r="117" spans="1:11" s="8" customFormat="1" ht="19.5" x14ac:dyDescent="0.25">
      <c r="A117" s="61" t="s">
        <v>0</v>
      </c>
      <c r="B117" s="133">
        <v>0</v>
      </c>
      <c r="C117" s="133">
        <v>0</v>
      </c>
      <c r="D117" s="133">
        <v>0</v>
      </c>
      <c r="E117" s="133">
        <v>0</v>
      </c>
      <c r="F117" s="133">
        <v>0</v>
      </c>
      <c r="G117" s="133">
        <v>0</v>
      </c>
      <c r="H117" s="133">
        <v>0</v>
      </c>
      <c r="I117" s="133">
        <f t="shared" si="10"/>
        <v>0</v>
      </c>
      <c r="J117" s="354"/>
      <c r="K117" s="97"/>
    </row>
    <row r="118" spans="1:11" s="8" customFormat="1" ht="19.5" x14ac:dyDescent="0.25">
      <c r="A118" s="61" t="s">
        <v>1</v>
      </c>
      <c r="B118" s="133">
        <v>101.3</v>
      </c>
      <c r="C118" s="133">
        <v>45.5</v>
      </c>
      <c r="D118" s="133">
        <f>C118/B118*100</f>
        <v>44.916090819348469</v>
      </c>
      <c r="E118" s="133">
        <v>45.5</v>
      </c>
      <c r="F118" s="133">
        <f>E118/B118*100</f>
        <v>44.916090819348469</v>
      </c>
      <c r="G118" s="133">
        <v>45.5</v>
      </c>
      <c r="H118" s="133">
        <v>0</v>
      </c>
      <c r="I118" s="133">
        <f t="shared" si="10"/>
        <v>55.8</v>
      </c>
      <c r="J118" s="354"/>
    </row>
    <row r="119" spans="1:11" s="8" customFormat="1" x14ac:dyDescent="0.25">
      <c r="A119" s="62" t="s">
        <v>2</v>
      </c>
      <c r="B119" s="132">
        <v>0</v>
      </c>
      <c r="C119" s="132">
        <v>0</v>
      </c>
      <c r="D119" s="132">
        <v>0</v>
      </c>
      <c r="E119" s="132">
        <v>0</v>
      </c>
      <c r="F119" s="132">
        <v>0</v>
      </c>
      <c r="G119" s="132">
        <v>0</v>
      </c>
      <c r="H119" s="132">
        <v>0</v>
      </c>
      <c r="I119" s="132">
        <f t="shared" si="10"/>
        <v>0</v>
      </c>
      <c r="J119" s="354"/>
    </row>
    <row r="120" spans="1:11" s="8" customFormat="1" x14ac:dyDescent="0.25">
      <c r="A120" s="96" t="s">
        <v>3</v>
      </c>
      <c r="B120" s="132">
        <v>0</v>
      </c>
      <c r="C120" s="132">
        <v>0</v>
      </c>
      <c r="D120" s="132">
        <v>0</v>
      </c>
      <c r="E120" s="132">
        <v>0</v>
      </c>
      <c r="F120" s="132">
        <v>0</v>
      </c>
      <c r="G120" s="132">
        <v>0</v>
      </c>
      <c r="H120" s="132">
        <v>0</v>
      </c>
      <c r="I120" s="132">
        <f t="shared" si="10"/>
        <v>0</v>
      </c>
      <c r="J120" s="355"/>
    </row>
    <row r="121" spans="1:11" s="18" customFormat="1" x14ac:dyDescent="0.25">
      <c r="A121" s="311" t="s">
        <v>275</v>
      </c>
      <c r="B121" s="312"/>
      <c r="C121" s="312"/>
      <c r="D121" s="312"/>
      <c r="E121" s="312"/>
      <c r="F121" s="312"/>
      <c r="G121" s="312"/>
      <c r="H121" s="312"/>
      <c r="I121" s="312"/>
      <c r="J121" s="313"/>
    </row>
    <row r="122" spans="1:11" s="1" customFormat="1" x14ac:dyDescent="0.25">
      <c r="A122" s="256" t="s">
        <v>62</v>
      </c>
      <c r="B122" s="257"/>
      <c r="C122" s="257"/>
      <c r="D122" s="257"/>
      <c r="E122" s="257"/>
      <c r="F122" s="257"/>
      <c r="G122" s="257"/>
      <c r="H122" s="257"/>
      <c r="I122" s="257"/>
      <c r="J122" s="258"/>
    </row>
    <row r="123" spans="1:11" s="19" customFormat="1" x14ac:dyDescent="0.25">
      <c r="A123" s="281" t="s">
        <v>235</v>
      </c>
      <c r="B123" s="282"/>
      <c r="C123" s="282"/>
      <c r="D123" s="282"/>
      <c r="E123" s="282"/>
      <c r="F123" s="282"/>
      <c r="G123" s="282"/>
      <c r="H123" s="282"/>
      <c r="I123" s="282"/>
      <c r="J123" s="283"/>
    </row>
    <row r="124" spans="1:11" s="1" customFormat="1" x14ac:dyDescent="0.25">
      <c r="A124" s="256" t="s">
        <v>63</v>
      </c>
      <c r="B124" s="257"/>
      <c r="C124" s="257"/>
      <c r="D124" s="257"/>
      <c r="E124" s="257"/>
      <c r="F124" s="257"/>
      <c r="G124" s="257"/>
      <c r="H124" s="257"/>
      <c r="I124" s="257"/>
      <c r="J124" s="258"/>
    </row>
    <row r="125" spans="1:11" s="20" customFormat="1" x14ac:dyDescent="0.25">
      <c r="A125" s="287" t="s">
        <v>161</v>
      </c>
      <c r="B125" s="288"/>
      <c r="C125" s="288"/>
      <c r="D125" s="288"/>
      <c r="E125" s="288"/>
      <c r="F125" s="288"/>
      <c r="G125" s="288"/>
      <c r="H125" s="288"/>
      <c r="I125" s="288"/>
      <c r="J125" s="289"/>
    </row>
    <row r="126" spans="1:11" s="8" customFormat="1" ht="112.5" x14ac:dyDescent="0.25">
      <c r="A126" s="153" t="s">
        <v>222</v>
      </c>
      <c r="B126" s="133">
        <f>SUM(B127:B130)</f>
        <v>318008.40000000002</v>
      </c>
      <c r="C126" s="133">
        <f>SUM(C127:C130)</f>
        <v>145004.90000000002</v>
      </c>
      <c r="D126" s="133">
        <f>C126/B126*100</f>
        <v>45.597820686497592</v>
      </c>
      <c r="E126" s="133">
        <f>SUM(E127:E130)</f>
        <v>146004.90000000002</v>
      </c>
      <c r="F126" s="133">
        <f>E126/B126*100</f>
        <v>45.912277788888602</v>
      </c>
      <c r="G126" s="133">
        <f>SUM(G127:G130)</f>
        <v>145004.90000000002</v>
      </c>
      <c r="H126" s="133">
        <f>G126/B126*100</f>
        <v>45.597820686497592</v>
      </c>
      <c r="I126" s="133">
        <f>B126-G126</f>
        <v>173003.5</v>
      </c>
      <c r="J126" s="368" t="s">
        <v>301</v>
      </c>
      <c r="K126" s="41" t="s">
        <v>127</v>
      </c>
    </row>
    <row r="127" spans="1:11" s="8" customFormat="1" ht="19.5" x14ac:dyDescent="0.25">
      <c r="A127" s="70" t="s">
        <v>237</v>
      </c>
      <c r="B127" s="133">
        <f>142413.7+173003.5</f>
        <v>315417.2</v>
      </c>
      <c r="C127" s="133">
        <v>142413.70000000001</v>
      </c>
      <c r="D127" s="133">
        <f>C127/B127*100</f>
        <v>45.150898555944316</v>
      </c>
      <c r="E127" s="133">
        <v>143413.70000000001</v>
      </c>
      <c r="F127" s="133">
        <f>E127/B127*100</f>
        <v>45.467938970988271</v>
      </c>
      <c r="G127" s="133">
        <v>142413.70000000001</v>
      </c>
      <c r="H127" s="133">
        <f>G127/B127*100</f>
        <v>45.150898555944316</v>
      </c>
      <c r="I127" s="133">
        <f>B127-G127</f>
        <v>173003.5</v>
      </c>
      <c r="J127" s="369"/>
    </row>
    <row r="128" spans="1:11" s="8" customFormat="1" ht="19.5" x14ac:dyDescent="0.25">
      <c r="A128" s="58" t="s">
        <v>1</v>
      </c>
      <c r="B128" s="133">
        <v>2591.1999999999998</v>
      </c>
      <c r="C128" s="133">
        <v>2591.1999999999998</v>
      </c>
      <c r="D128" s="133">
        <f>C128/B128*100</f>
        <v>100</v>
      </c>
      <c r="E128" s="133">
        <v>2591.1999999999998</v>
      </c>
      <c r="F128" s="133">
        <f>E128/B128*100</f>
        <v>100</v>
      </c>
      <c r="G128" s="133">
        <v>2591.1999999999998</v>
      </c>
      <c r="H128" s="133">
        <f>G128/B128*100</f>
        <v>100</v>
      </c>
      <c r="I128" s="133">
        <f>B128-G128</f>
        <v>0</v>
      </c>
      <c r="J128" s="369"/>
    </row>
    <row r="129" spans="1:11" s="8" customFormat="1" x14ac:dyDescent="0.25">
      <c r="A129" s="60" t="s">
        <v>2</v>
      </c>
      <c r="B129" s="132">
        <v>0</v>
      </c>
      <c r="C129" s="132">
        <v>0</v>
      </c>
      <c r="D129" s="132">
        <v>0</v>
      </c>
      <c r="E129" s="132">
        <v>0</v>
      </c>
      <c r="F129" s="132">
        <v>0</v>
      </c>
      <c r="G129" s="132">
        <v>0</v>
      </c>
      <c r="H129" s="132">
        <v>0</v>
      </c>
      <c r="I129" s="132">
        <f>B129-G129</f>
        <v>0</v>
      </c>
      <c r="J129" s="369"/>
    </row>
    <row r="130" spans="1:11" s="8" customFormat="1" ht="217.5" customHeight="1" x14ac:dyDescent="0.25">
      <c r="A130" s="60" t="s">
        <v>3</v>
      </c>
      <c r="B130" s="132">
        <v>0</v>
      </c>
      <c r="C130" s="132">
        <v>0</v>
      </c>
      <c r="D130" s="132">
        <v>0</v>
      </c>
      <c r="E130" s="132">
        <v>0</v>
      </c>
      <c r="F130" s="132">
        <v>0</v>
      </c>
      <c r="G130" s="132">
        <v>0</v>
      </c>
      <c r="H130" s="132">
        <v>0</v>
      </c>
      <c r="I130" s="132">
        <f>B130-G130</f>
        <v>0</v>
      </c>
      <c r="J130" s="370"/>
    </row>
    <row r="131" spans="1:11" s="8" customFormat="1" x14ac:dyDescent="0.25">
      <c r="A131" s="108" t="s">
        <v>38</v>
      </c>
      <c r="B131" s="109"/>
      <c r="C131" s="109"/>
      <c r="D131" s="109"/>
      <c r="E131" s="109"/>
      <c r="F131" s="109"/>
      <c r="G131" s="109"/>
      <c r="H131" s="109"/>
      <c r="I131" s="109"/>
      <c r="J131" s="128"/>
    </row>
    <row r="132" spans="1:11" s="42" customFormat="1" x14ac:dyDescent="0.25">
      <c r="A132" s="287" t="s">
        <v>162</v>
      </c>
      <c r="B132" s="288"/>
      <c r="C132" s="288"/>
      <c r="D132" s="288"/>
      <c r="E132" s="288"/>
      <c r="F132" s="288"/>
      <c r="G132" s="288"/>
      <c r="H132" s="288"/>
      <c r="I132" s="288"/>
      <c r="J132" s="289"/>
    </row>
    <row r="133" spans="1:11" s="8" customFormat="1" x14ac:dyDescent="0.25">
      <c r="A133" s="250" t="s">
        <v>276</v>
      </c>
      <c r="B133" s="251"/>
      <c r="C133" s="251"/>
      <c r="D133" s="251"/>
      <c r="E133" s="251"/>
      <c r="F133" s="251"/>
      <c r="G133" s="251"/>
      <c r="H133" s="251"/>
      <c r="I133" s="251"/>
      <c r="J133" s="252"/>
    </row>
    <row r="134" spans="1:11" s="8" customFormat="1" x14ac:dyDescent="0.25">
      <c r="A134" s="305" t="s">
        <v>279</v>
      </c>
      <c r="B134" s="306"/>
      <c r="C134" s="306"/>
      <c r="D134" s="306"/>
      <c r="E134" s="306"/>
      <c r="F134" s="306"/>
      <c r="G134" s="306"/>
      <c r="H134" s="306"/>
      <c r="I134" s="306"/>
      <c r="J134" s="307"/>
    </row>
    <row r="135" spans="1:11" s="8" customFormat="1" ht="112.5" x14ac:dyDescent="0.25">
      <c r="A135" s="154" t="s">
        <v>149</v>
      </c>
      <c r="B135" s="133">
        <f>SUM(B136:B139)</f>
        <v>173003.5</v>
      </c>
      <c r="C135" s="133">
        <f>SUM(C136:C139)</f>
        <v>0</v>
      </c>
      <c r="D135" s="133">
        <f>C135/B135*100</f>
        <v>0</v>
      </c>
      <c r="E135" s="133">
        <f>SUM(E136:E139)</f>
        <v>0</v>
      </c>
      <c r="F135" s="133">
        <f>E135/B135*100</f>
        <v>0</v>
      </c>
      <c r="G135" s="133">
        <f>SUM(G136:G139)</f>
        <v>0</v>
      </c>
      <c r="H135" s="133">
        <f>G135/B135*100</f>
        <v>0</v>
      </c>
      <c r="I135" s="133">
        <f>B135-G135</f>
        <v>173003.5</v>
      </c>
      <c r="J135" s="368"/>
    </row>
    <row r="136" spans="1:11" s="8" customFormat="1" ht="19.5" x14ac:dyDescent="0.25">
      <c r="A136" s="61" t="s">
        <v>0</v>
      </c>
      <c r="B136" s="133">
        <v>173003.5</v>
      </c>
      <c r="C136" s="133">
        <v>0</v>
      </c>
      <c r="D136" s="133">
        <f>C136/B136*100</f>
        <v>0</v>
      </c>
      <c r="E136" s="133">
        <v>0</v>
      </c>
      <c r="F136" s="133">
        <f>E136/B136*100</f>
        <v>0</v>
      </c>
      <c r="G136" s="133">
        <v>0</v>
      </c>
      <c r="H136" s="133">
        <f>G136/B136*100</f>
        <v>0</v>
      </c>
      <c r="I136" s="133">
        <f>B136-G136</f>
        <v>173003.5</v>
      </c>
      <c r="J136" s="369"/>
      <c r="K136" s="8" t="s">
        <v>236</v>
      </c>
    </row>
    <row r="137" spans="1:11" s="9" customFormat="1" ht="19.5" x14ac:dyDescent="0.25">
      <c r="A137" s="61" t="s">
        <v>1</v>
      </c>
      <c r="B137" s="139">
        <v>0</v>
      </c>
      <c r="C137" s="139">
        <v>0</v>
      </c>
      <c r="D137" s="133">
        <v>0</v>
      </c>
      <c r="E137" s="139">
        <v>0</v>
      </c>
      <c r="F137" s="133">
        <v>0</v>
      </c>
      <c r="G137" s="139">
        <v>0</v>
      </c>
      <c r="H137" s="133">
        <v>0</v>
      </c>
      <c r="I137" s="133">
        <f>B137-G137</f>
        <v>0</v>
      </c>
      <c r="J137" s="369"/>
    </row>
    <row r="138" spans="1:11" s="8" customFormat="1" x14ac:dyDescent="0.25">
      <c r="A138" s="62" t="s">
        <v>2</v>
      </c>
      <c r="B138" s="140">
        <v>0</v>
      </c>
      <c r="C138" s="140">
        <v>0</v>
      </c>
      <c r="D138" s="132">
        <v>0</v>
      </c>
      <c r="E138" s="140">
        <v>0</v>
      </c>
      <c r="F138" s="132">
        <v>0</v>
      </c>
      <c r="G138" s="140">
        <v>0</v>
      </c>
      <c r="H138" s="132">
        <v>0</v>
      </c>
      <c r="I138" s="132">
        <f>B138-G138</f>
        <v>0</v>
      </c>
      <c r="J138" s="369"/>
    </row>
    <row r="139" spans="1:11" s="8" customFormat="1" x14ac:dyDescent="0.25">
      <c r="A139" s="60" t="s">
        <v>3</v>
      </c>
      <c r="B139" s="132">
        <v>0</v>
      </c>
      <c r="C139" s="132">
        <v>0</v>
      </c>
      <c r="D139" s="132">
        <v>0</v>
      </c>
      <c r="E139" s="132">
        <v>0</v>
      </c>
      <c r="F139" s="132">
        <v>0</v>
      </c>
      <c r="G139" s="132">
        <v>0</v>
      </c>
      <c r="H139" s="132">
        <v>0</v>
      </c>
      <c r="I139" s="132">
        <f>B139-G139</f>
        <v>0</v>
      </c>
      <c r="J139" s="370"/>
    </row>
    <row r="140" spans="1:11" s="18" customFormat="1" x14ac:dyDescent="0.25">
      <c r="A140" s="311" t="s">
        <v>278</v>
      </c>
      <c r="B140" s="312"/>
      <c r="C140" s="312"/>
      <c r="D140" s="312"/>
      <c r="E140" s="312"/>
      <c r="F140" s="312"/>
      <c r="G140" s="312"/>
      <c r="H140" s="312"/>
      <c r="I140" s="312"/>
      <c r="J140" s="313"/>
      <c r="K140" s="2" t="s">
        <v>28</v>
      </c>
    </row>
    <row r="141" spans="1:11" s="7" customFormat="1" x14ac:dyDescent="0.25">
      <c r="A141" s="256" t="s">
        <v>64</v>
      </c>
      <c r="B141" s="257"/>
      <c r="C141" s="257"/>
      <c r="D141" s="257"/>
      <c r="E141" s="257"/>
      <c r="F141" s="257"/>
      <c r="G141" s="257"/>
      <c r="H141" s="257"/>
      <c r="I141" s="257"/>
      <c r="J141" s="258"/>
    </row>
    <row r="142" spans="1:11" s="19" customFormat="1" x14ac:dyDescent="0.25">
      <c r="A142" s="281" t="s">
        <v>238</v>
      </c>
      <c r="B142" s="282"/>
      <c r="C142" s="282"/>
      <c r="D142" s="282"/>
      <c r="E142" s="282"/>
      <c r="F142" s="282"/>
      <c r="G142" s="282"/>
      <c r="H142" s="282"/>
      <c r="I142" s="282"/>
      <c r="J142" s="283"/>
      <c r="K142" s="2" t="s">
        <v>30</v>
      </c>
    </row>
    <row r="143" spans="1:11" x14ac:dyDescent="0.25">
      <c r="A143" s="256" t="s">
        <v>65</v>
      </c>
      <c r="B143" s="257"/>
      <c r="C143" s="257"/>
      <c r="D143" s="257"/>
      <c r="E143" s="257"/>
      <c r="F143" s="257"/>
      <c r="G143" s="257"/>
      <c r="H143" s="257"/>
      <c r="I143" s="257"/>
      <c r="J143" s="258"/>
    </row>
    <row r="144" spans="1:11" s="92" customFormat="1" x14ac:dyDescent="0.25">
      <c r="A144" s="264" t="s">
        <v>163</v>
      </c>
      <c r="B144" s="265"/>
      <c r="C144" s="265"/>
      <c r="D144" s="265"/>
      <c r="E144" s="265"/>
      <c r="F144" s="265"/>
      <c r="G144" s="265"/>
      <c r="H144" s="265"/>
      <c r="I144" s="265"/>
      <c r="J144" s="266"/>
    </row>
    <row r="145" spans="1:12" s="6" customFormat="1" x14ac:dyDescent="0.25">
      <c r="A145" s="290" t="s">
        <v>280</v>
      </c>
      <c r="B145" s="291"/>
      <c r="C145" s="291"/>
      <c r="D145" s="291"/>
      <c r="E145" s="291"/>
      <c r="F145" s="291"/>
      <c r="G145" s="291"/>
      <c r="H145" s="291"/>
      <c r="I145" s="291"/>
      <c r="J145" s="292"/>
    </row>
    <row r="146" spans="1:12" hidden="1" x14ac:dyDescent="0.25">
      <c r="A146" s="305" t="s">
        <v>279</v>
      </c>
      <c r="B146" s="306"/>
      <c r="C146" s="306"/>
      <c r="D146" s="306"/>
      <c r="E146" s="306"/>
      <c r="F146" s="306"/>
      <c r="G146" s="306"/>
      <c r="H146" s="306"/>
      <c r="I146" s="306"/>
      <c r="J146" s="307"/>
    </row>
    <row r="147" spans="1:12" s="8" customFormat="1" ht="272.25" hidden="1" customHeight="1" x14ac:dyDescent="0.25">
      <c r="A147" s="91" t="s">
        <v>66</v>
      </c>
      <c r="B147" s="59">
        <f>SUM(B148:B151)</f>
        <v>0</v>
      </c>
      <c r="C147" s="59">
        <f>SUM(C148:C151)</f>
        <v>0</v>
      </c>
      <c r="D147" s="59" t="e">
        <f>C147/B147*100</f>
        <v>#DIV/0!</v>
      </c>
      <c r="E147" s="59">
        <f>SUM(E148:E151)</f>
        <v>0</v>
      </c>
      <c r="F147" s="59" t="e">
        <f>E147/B147*100</f>
        <v>#DIV/0!</v>
      </c>
      <c r="G147" s="59">
        <f>SUM(G148:G151)</f>
        <v>0</v>
      </c>
      <c r="H147" s="59" t="e">
        <f>G147/B147*100</f>
        <v>#DIV/0!</v>
      </c>
      <c r="I147" s="59">
        <f>B147-G147</f>
        <v>0</v>
      </c>
      <c r="J147" s="384" t="s">
        <v>155</v>
      </c>
      <c r="K147" s="16" t="s">
        <v>281</v>
      </c>
      <c r="L147" s="41" t="s">
        <v>262</v>
      </c>
    </row>
    <row r="148" spans="1:12" s="8" customFormat="1" ht="19.5" hidden="1" x14ac:dyDescent="0.25">
      <c r="A148" s="68" t="s">
        <v>0</v>
      </c>
      <c r="B148" s="59">
        <v>0</v>
      </c>
      <c r="C148" s="59">
        <v>0</v>
      </c>
      <c r="D148" s="59">
        <f>SUM(D149:D152)</f>
        <v>0</v>
      </c>
      <c r="E148" s="59">
        <v>0</v>
      </c>
      <c r="F148" s="59">
        <f>SUM(F149:F152)</f>
        <v>0</v>
      </c>
      <c r="G148" s="59">
        <v>0</v>
      </c>
      <c r="H148" s="59">
        <f>SUM(H149:H152)</f>
        <v>0</v>
      </c>
      <c r="I148" s="59">
        <v>0</v>
      </c>
      <c r="J148" s="385"/>
    </row>
    <row r="149" spans="1:12" s="8" customFormat="1" ht="39" hidden="1" x14ac:dyDescent="0.25">
      <c r="A149" s="71" t="s">
        <v>239</v>
      </c>
      <c r="B149" s="59">
        <v>0</v>
      </c>
      <c r="C149" s="59">
        <v>0</v>
      </c>
      <c r="D149" s="59">
        <v>0</v>
      </c>
      <c r="E149" s="59">
        <v>0</v>
      </c>
      <c r="F149" s="59">
        <v>0</v>
      </c>
      <c r="G149" s="59">
        <v>0</v>
      </c>
      <c r="H149" s="59">
        <v>0</v>
      </c>
      <c r="I149" s="59">
        <f>B149-G149</f>
        <v>0</v>
      </c>
      <c r="J149" s="385"/>
    </row>
    <row r="150" spans="1:12" s="8" customFormat="1" hidden="1" x14ac:dyDescent="0.25">
      <c r="A150" s="72" t="s">
        <v>2</v>
      </c>
      <c r="B150" s="57">
        <v>0</v>
      </c>
      <c r="C150" s="57">
        <v>0</v>
      </c>
      <c r="D150" s="57">
        <v>0</v>
      </c>
      <c r="E150" s="57">
        <v>0</v>
      </c>
      <c r="F150" s="57">
        <v>0</v>
      </c>
      <c r="G150" s="57">
        <v>0</v>
      </c>
      <c r="H150" s="57">
        <v>0</v>
      </c>
      <c r="I150" s="57">
        <f>B150-G150</f>
        <v>0</v>
      </c>
      <c r="J150" s="385"/>
    </row>
    <row r="151" spans="1:12" s="8" customFormat="1" hidden="1" x14ac:dyDescent="0.25">
      <c r="A151" s="72" t="s">
        <v>3</v>
      </c>
      <c r="B151" s="57">
        <v>0</v>
      </c>
      <c r="C151" s="57">
        <v>0</v>
      </c>
      <c r="D151" s="57">
        <v>0</v>
      </c>
      <c r="E151" s="57">
        <v>0</v>
      </c>
      <c r="F151" s="57">
        <v>0</v>
      </c>
      <c r="G151" s="57">
        <v>0</v>
      </c>
      <c r="H151" s="57">
        <v>0</v>
      </c>
      <c r="I151" s="57">
        <v>0</v>
      </c>
      <c r="J151" s="386"/>
    </row>
    <row r="152" spans="1:12" x14ac:dyDescent="0.25">
      <c r="A152" s="305" t="s">
        <v>283</v>
      </c>
      <c r="B152" s="306"/>
      <c r="C152" s="306"/>
      <c r="D152" s="306"/>
      <c r="E152" s="306"/>
      <c r="F152" s="306"/>
      <c r="G152" s="306"/>
      <c r="H152" s="306"/>
      <c r="I152" s="306"/>
      <c r="J152" s="307"/>
    </row>
    <row r="153" spans="1:12" s="8" customFormat="1" ht="318.75" customHeight="1" x14ac:dyDescent="0.25">
      <c r="A153" s="155" t="s">
        <v>67</v>
      </c>
      <c r="B153" s="133">
        <f>SUM(B154:B157)</f>
        <v>642605.6</v>
      </c>
      <c r="C153" s="133">
        <f>SUM(C154:C157)</f>
        <v>370368.10000000003</v>
      </c>
      <c r="D153" s="133">
        <f>C153/B153*100</f>
        <v>57.635367634517976</v>
      </c>
      <c r="E153" s="133">
        <f>SUM(E154:E157)</f>
        <v>369783.9</v>
      </c>
      <c r="F153" s="133">
        <f>E153/B153*100</f>
        <v>57.544456506448128</v>
      </c>
      <c r="G153" s="133">
        <f>SUM(G154:G157)</f>
        <v>369783.9</v>
      </c>
      <c r="H153" s="133">
        <f>G153/B153*100</f>
        <v>57.544456506448128</v>
      </c>
      <c r="I153" s="133">
        <f>B153-G153</f>
        <v>272821.69999999995</v>
      </c>
      <c r="J153" s="368" t="s">
        <v>289</v>
      </c>
      <c r="K153" s="41" t="s">
        <v>282</v>
      </c>
      <c r="L153" s="16" t="s">
        <v>240</v>
      </c>
    </row>
    <row r="154" spans="1:12" s="8" customFormat="1" ht="19.5" x14ac:dyDescent="0.25">
      <c r="A154" s="68" t="s">
        <v>0</v>
      </c>
      <c r="B154" s="133">
        <v>0</v>
      </c>
      <c r="C154" s="141">
        <v>0</v>
      </c>
      <c r="D154" s="133">
        <v>0</v>
      </c>
      <c r="E154" s="132">
        <v>0</v>
      </c>
      <c r="F154" s="133">
        <v>0</v>
      </c>
      <c r="G154" s="132">
        <v>0</v>
      </c>
      <c r="H154" s="133">
        <v>0</v>
      </c>
      <c r="I154" s="133">
        <f>B154-G154</f>
        <v>0</v>
      </c>
      <c r="J154" s="369"/>
    </row>
    <row r="155" spans="1:12" s="138" customFormat="1" ht="19.5" x14ac:dyDescent="0.25">
      <c r="A155" s="110" t="s">
        <v>130</v>
      </c>
      <c r="B155" s="142">
        <v>602135.9</v>
      </c>
      <c r="C155" s="143">
        <v>347461.7</v>
      </c>
      <c r="D155" s="133">
        <f>C155/B155*100</f>
        <v>57.7048636362655</v>
      </c>
      <c r="E155" s="133">
        <v>346912.5</v>
      </c>
      <c r="F155" s="133">
        <f>E155/B155*100</f>
        <v>57.613654990509609</v>
      </c>
      <c r="G155" s="133">
        <v>346912.5</v>
      </c>
      <c r="H155" s="133">
        <f>G155/B155*100</f>
        <v>57.613654990509609</v>
      </c>
      <c r="I155" s="133">
        <f>B155-G155</f>
        <v>255223.40000000002</v>
      </c>
      <c r="J155" s="369"/>
    </row>
    <row r="156" spans="1:12" s="8" customFormat="1" x14ac:dyDescent="0.25">
      <c r="A156" s="72" t="s">
        <v>2</v>
      </c>
      <c r="B156" s="144">
        <v>40469.699999999997</v>
      </c>
      <c r="C156" s="145">
        <v>22906.400000000001</v>
      </c>
      <c r="D156" s="132">
        <f>C156/B156*100</f>
        <v>56.601358547258819</v>
      </c>
      <c r="E156" s="132">
        <v>22871.4</v>
      </c>
      <c r="F156" s="132">
        <f>E156/B156*100</f>
        <v>56.514874090986602</v>
      </c>
      <c r="G156" s="132">
        <v>22871.4</v>
      </c>
      <c r="H156" s="132">
        <f>G156/B156*100</f>
        <v>56.514874090986602</v>
      </c>
      <c r="I156" s="132">
        <f>B156-G156</f>
        <v>17598.299999999996</v>
      </c>
      <c r="J156" s="369"/>
    </row>
    <row r="157" spans="1:12" s="8" customFormat="1" x14ac:dyDescent="0.25">
      <c r="A157" s="72" t="s">
        <v>3</v>
      </c>
      <c r="B157" s="132">
        <v>0</v>
      </c>
      <c r="C157" s="146">
        <v>0</v>
      </c>
      <c r="D157" s="132">
        <v>0</v>
      </c>
      <c r="E157" s="132">
        <v>0</v>
      </c>
      <c r="F157" s="132">
        <v>0</v>
      </c>
      <c r="G157" s="132">
        <v>0</v>
      </c>
      <c r="H157" s="132">
        <v>0</v>
      </c>
      <c r="I157" s="132">
        <f>B157-G157</f>
        <v>0</v>
      </c>
      <c r="J157" s="370"/>
    </row>
    <row r="158" spans="1:12" x14ac:dyDescent="0.25">
      <c r="A158" s="267" t="s">
        <v>68</v>
      </c>
      <c r="B158" s="268"/>
      <c r="C158" s="268"/>
      <c r="D158" s="268"/>
      <c r="E158" s="268"/>
      <c r="F158" s="268"/>
      <c r="G158" s="268"/>
      <c r="H158" s="268"/>
      <c r="I158" s="268"/>
      <c r="J158" s="269"/>
      <c r="K158" s="2" t="s">
        <v>31</v>
      </c>
    </row>
    <row r="159" spans="1:12" x14ac:dyDescent="0.25">
      <c r="A159" s="267" t="s">
        <v>15</v>
      </c>
      <c r="B159" s="268"/>
      <c r="C159" s="268"/>
      <c r="D159" s="268"/>
      <c r="E159" s="268"/>
      <c r="F159" s="268"/>
      <c r="G159" s="268"/>
      <c r="H159" s="268"/>
      <c r="I159" s="268"/>
      <c r="J159" s="269"/>
    </row>
    <row r="160" spans="1:12" x14ac:dyDescent="0.25">
      <c r="A160" s="267" t="s">
        <v>29</v>
      </c>
      <c r="B160" s="268"/>
      <c r="C160" s="268"/>
      <c r="D160" s="268"/>
      <c r="E160" s="268"/>
      <c r="F160" s="268"/>
      <c r="G160" s="268"/>
      <c r="H160" s="268"/>
      <c r="I160" s="268"/>
      <c r="J160" s="269"/>
    </row>
    <row r="161" spans="1:13" x14ac:dyDescent="0.25">
      <c r="A161" s="305" t="s">
        <v>283</v>
      </c>
      <c r="B161" s="306"/>
      <c r="C161" s="306"/>
      <c r="D161" s="306"/>
      <c r="E161" s="306"/>
      <c r="F161" s="306"/>
      <c r="G161" s="306"/>
      <c r="H161" s="306"/>
      <c r="I161" s="306"/>
      <c r="J161" s="307"/>
    </row>
    <row r="162" spans="1:13" ht="99" customHeight="1" x14ac:dyDescent="0.25">
      <c r="A162" s="153" t="s">
        <v>114</v>
      </c>
      <c r="B162" s="133">
        <f>SUM(B163:B166)</f>
        <v>608790.9</v>
      </c>
      <c r="C162" s="133">
        <f>SUM(C163:C166)</f>
        <v>495882.63592999999</v>
      </c>
      <c r="D162" s="133">
        <f>C162/B162*100</f>
        <v>81.453687289018276</v>
      </c>
      <c r="E162" s="133">
        <f>SUM(E163:E166)</f>
        <v>495882.63592999999</v>
      </c>
      <c r="F162" s="133">
        <f>E162/B162*100</f>
        <v>81.453687289018276</v>
      </c>
      <c r="G162" s="133">
        <f>SUM(G163:G166)</f>
        <v>495882.63592999999</v>
      </c>
      <c r="H162" s="133">
        <f>G162/B162*100</f>
        <v>81.453687289018276</v>
      </c>
      <c r="I162" s="133">
        <f t="shared" ref="I162:I171" si="11">B162-G162</f>
        <v>112908.26407000003</v>
      </c>
      <c r="J162" s="393" t="s">
        <v>302</v>
      </c>
      <c r="K162" s="10" t="s">
        <v>22</v>
      </c>
      <c r="L162" s="10" t="s">
        <v>18</v>
      </c>
      <c r="M162" s="10" t="s">
        <v>20</v>
      </c>
    </row>
    <row r="163" spans="1:13" ht="19.5" x14ac:dyDescent="0.25">
      <c r="A163" s="73" t="s">
        <v>0</v>
      </c>
      <c r="B163" s="133">
        <v>394381</v>
      </c>
      <c r="C163" s="133">
        <v>394381</v>
      </c>
      <c r="D163" s="133">
        <f>C163/B163*100</f>
        <v>100</v>
      </c>
      <c r="E163" s="133">
        <v>394381</v>
      </c>
      <c r="F163" s="133">
        <f>E163/B163*100</f>
        <v>100</v>
      </c>
      <c r="G163" s="133">
        <v>394381</v>
      </c>
      <c r="H163" s="133">
        <f>G163/B163*100</f>
        <v>100</v>
      </c>
      <c r="I163" s="133">
        <f t="shared" si="11"/>
        <v>0</v>
      </c>
      <c r="J163" s="369"/>
      <c r="M163" s="12"/>
    </row>
    <row r="164" spans="1:13" ht="19.5" x14ac:dyDescent="0.25">
      <c r="A164" s="74" t="s">
        <v>1</v>
      </c>
      <c r="B164" s="133">
        <v>204258</v>
      </c>
      <c r="C164" s="133">
        <v>100310.36695</v>
      </c>
      <c r="D164" s="133">
        <f>C164/B164*100</f>
        <v>49.109639255255608</v>
      </c>
      <c r="E164" s="133">
        <v>100310.36695</v>
      </c>
      <c r="F164" s="133">
        <f>E164/B164*100</f>
        <v>49.109639255255608</v>
      </c>
      <c r="G164" s="133">
        <v>100310.36695</v>
      </c>
      <c r="H164" s="133">
        <f>G164/B164*100</f>
        <v>49.109639255255608</v>
      </c>
      <c r="I164" s="133">
        <f t="shared" si="11"/>
        <v>103947.63305</v>
      </c>
      <c r="J164" s="369"/>
      <c r="M164" s="12"/>
    </row>
    <row r="165" spans="1:13" x14ac:dyDescent="0.25">
      <c r="A165" s="75" t="s">
        <v>2</v>
      </c>
      <c r="B165" s="132">
        <v>10151.9</v>
      </c>
      <c r="C165" s="132">
        <v>1191.2689800000001</v>
      </c>
      <c r="D165" s="132">
        <f>C165/B165*100</f>
        <v>11.734443601690325</v>
      </c>
      <c r="E165" s="132">
        <v>1191.2689800000001</v>
      </c>
      <c r="F165" s="132">
        <f>E165/B165*100</f>
        <v>11.734443601690325</v>
      </c>
      <c r="G165" s="132">
        <v>1191.2689800000001</v>
      </c>
      <c r="H165" s="132">
        <f>G165/B165*100</f>
        <v>11.734443601690325</v>
      </c>
      <c r="I165" s="132">
        <f t="shared" si="11"/>
        <v>8960.6310199999989</v>
      </c>
      <c r="J165" s="369"/>
      <c r="M165" s="13"/>
    </row>
    <row r="166" spans="1:13" x14ac:dyDescent="0.25">
      <c r="A166" s="69" t="s">
        <v>3</v>
      </c>
      <c r="B166" s="132">
        <v>0</v>
      </c>
      <c r="C166" s="132">
        <v>0</v>
      </c>
      <c r="D166" s="132">
        <v>0</v>
      </c>
      <c r="E166" s="132">
        <v>0</v>
      </c>
      <c r="F166" s="132">
        <v>0</v>
      </c>
      <c r="G166" s="132">
        <v>0</v>
      </c>
      <c r="H166" s="132">
        <v>0</v>
      </c>
      <c r="I166" s="132">
        <f t="shared" si="11"/>
        <v>0</v>
      </c>
      <c r="J166" s="370"/>
      <c r="M166" s="13"/>
    </row>
    <row r="167" spans="1:13" ht="83.25" customHeight="1" x14ac:dyDescent="0.25">
      <c r="A167" s="153" t="s">
        <v>182</v>
      </c>
      <c r="B167" s="133">
        <f>SUM(B168:B171)</f>
        <v>160613.35699999999</v>
      </c>
      <c r="C167" s="133">
        <f>SUM(C168:C171)</f>
        <v>0</v>
      </c>
      <c r="D167" s="133">
        <f>C167/B167*100</f>
        <v>0</v>
      </c>
      <c r="E167" s="133">
        <f>SUM(E168:E171)</f>
        <v>0</v>
      </c>
      <c r="F167" s="133">
        <f>E167/B167*100</f>
        <v>0</v>
      </c>
      <c r="G167" s="133">
        <f>SUM(G168:G171)</f>
        <v>0</v>
      </c>
      <c r="H167" s="133">
        <f>G167/B167*100</f>
        <v>0</v>
      </c>
      <c r="I167" s="133">
        <f t="shared" si="11"/>
        <v>160613.35699999999</v>
      </c>
      <c r="J167" s="368"/>
      <c r="K167" s="10" t="s">
        <v>22</v>
      </c>
      <c r="L167" s="10" t="s">
        <v>18</v>
      </c>
      <c r="M167" s="10" t="s">
        <v>20</v>
      </c>
    </row>
    <row r="168" spans="1:13" ht="19.5" x14ac:dyDescent="0.25">
      <c r="A168" s="73" t="s">
        <v>0</v>
      </c>
      <c r="B168" s="133">
        <v>157757.95699999999</v>
      </c>
      <c r="C168" s="133">
        <v>0</v>
      </c>
      <c r="D168" s="133">
        <f>C168/B168*100</f>
        <v>0</v>
      </c>
      <c r="E168" s="133">
        <v>0</v>
      </c>
      <c r="F168" s="133">
        <f>E168/B168*100</f>
        <v>0</v>
      </c>
      <c r="G168" s="133">
        <v>0</v>
      </c>
      <c r="H168" s="133">
        <f>G168/B168*100</f>
        <v>0</v>
      </c>
      <c r="I168" s="133">
        <f t="shared" si="11"/>
        <v>157757.95699999999</v>
      </c>
      <c r="J168" s="369"/>
      <c r="M168" s="12"/>
    </row>
    <row r="169" spans="1:13" ht="19.5" x14ac:dyDescent="0.25">
      <c r="A169" s="74" t="s">
        <v>1</v>
      </c>
      <c r="B169" s="133">
        <v>0</v>
      </c>
      <c r="C169" s="133">
        <v>0</v>
      </c>
      <c r="D169" s="133">
        <v>0</v>
      </c>
      <c r="E169" s="133">
        <v>0</v>
      </c>
      <c r="F169" s="133">
        <v>0</v>
      </c>
      <c r="G169" s="133">
        <v>0</v>
      </c>
      <c r="H169" s="133">
        <v>0</v>
      </c>
      <c r="I169" s="133">
        <f t="shared" si="11"/>
        <v>0</v>
      </c>
      <c r="J169" s="369"/>
      <c r="M169" s="12"/>
    </row>
    <row r="170" spans="1:13" x14ac:dyDescent="0.25">
      <c r="A170" s="75" t="s">
        <v>2</v>
      </c>
      <c r="B170" s="132">
        <v>2855.4</v>
      </c>
      <c r="C170" s="132">
        <v>0</v>
      </c>
      <c r="D170" s="132">
        <f>C170/B170*100</f>
        <v>0</v>
      </c>
      <c r="E170" s="132">
        <v>0</v>
      </c>
      <c r="F170" s="132">
        <f>E170/B170*100</f>
        <v>0</v>
      </c>
      <c r="G170" s="132">
        <v>0</v>
      </c>
      <c r="H170" s="132">
        <f>G170/B170*100</f>
        <v>0</v>
      </c>
      <c r="I170" s="132">
        <f t="shared" si="11"/>
        <v>2855.4</v>
      </c>
      <c r="J170" s="369"/>
      <c r="M170" s="13"/>
    </row>
    <row r="171" spans="1:13" x14ac:dyDescent="0.25">
      <c r="A171" s="69" t="s">
        <v>3</v>
      </c>
      <c r="B171" s="132">
        <v>0</v>
      </c>
      <c r="C171" s="132">
        <v>0</v>
      </c>
      <c r="D171" s="132">
        <v>0</v>
      </c>
      <c r="E171" s="132">
        <v>0</v>
      </c>
      <c r="F171" s="132">
        <v>0</v>
      </c>
      <c r="G171" s="132">
        <v>0</v>
      </c>
      <c r="H171" s="132">
        <v>0</v>
      </c>
      <c r="I171" s="132">
        <f t="shared" si="11"/>
        <v>0</v>
      </c>
      <c r="J171" s="370"/>
      <c r="M171" s="13"/>
    </row>
    <row r="172" spans="1:13" s="43" customFormat="1" x14ac:dyDescent="0.25">
      <c r="A172" s="267" t="s">
        <v>284</v>
      </c>
      <c r="B172" s="268"/>
      <c r="C172" s="268"/>
      <c r="D172" s="268"/>
      <c r="E172" s="268"/>
      <c r="F172" s="268"/>
      <c r="G172" s="268"/>
      <c r="H172" s="268"/>
      <c r="I172" s="268"/>
      <c r="J172" s="269"/>
      <c r="K172" s="43" t="s">
        <v>31</v>
      </c>
      <c r="M172" s="44"/>
    </row>
    <row r="173" spans="1:13" s="45" customFormat="1" x14ac:dyDescent="0.25">
      <c r="A173" s="270" t="s">
        <v>118</v>
      </c>
      <c r="B173" s="270"/>
      <c r="C173" s="270"/>
      <c r="D173" s="270"/>
      <c r="E173" s="270"/>
      <c r="F173" s="270"/>
      <c r="G173" s="270"/>
      <c r="H173" s="270"/>
      <c r="I173" s="270"/>
      <c r="J173" s="271"/>
      <c r="M173" s="46"/>
    </row>
    <row r="174" spans="1:13" s="45" customFormat="1" x14ac:dyDescent="0.25">
      <c r="A174" s="327" t="s">
        <v>26</v>
      </c>
      <c r="B174" s="270"/>
      <c r="C174" s="270"/>
      <c r="D174" s="270"/>
      <c r="E174" s="270"/>
      <c r="F174" s="270"/>
      <c r="G174" s="270"/>
      <c r="H174" s="270"/>
      <c r="I174" s="270"/>
      <c r="J174" s="271"/>
      <c r="K174" s="47"/>
      <c r="M174" s="46"/>
    </row>
    <row r="175" spans="1:13" s="147" customFormat="1" x14ac:dyDescent="0.25">
      <c r="A175" s="317" t="s">
        <v>183</v>
      </c>
      <c r="B175" s="318"/>
      <c r="C175" s="318"/>
      <c r="D175" s="318"/>
      <c r="E175" s="318"/>
      <c r="F175" s="318"/>
      <c r="G175" s="318"/>
      <c r="H175" s="318"/>
      <c r="I175" s="318"/>
      <c r="J175" s="319"/>
    </row>
    <row r="176" spans="1:13" x14ac:dyDescent="0.25">
      <c r="A176" s="244" t="s">
        <v>126</v>
      </c>
      <c r="B176" s="245"/>
      <c r="C176" s="245"/>
      <c r="D176" s="245"/>
      <c r="E176" s="245"/>
      <c r="F176" s="245"/>
      <c r="G176" s="245"/>
      <c r="H176" s="245"/>
      <c r="I176" s="245"/>
      <c r="J176" s="246"/>
    </row>
    <row r="177" spans="1:13" ht="75" x14ac:dyDescent="0.25">
      <c r="A177" s="153" t="s">
        <v>69</v>
      </c>
      <c r="B177" s="133">
        <f>SUM(B178:B181)</f>
        <v>5000</v>
      </c>
      <c r="C177" s="133">
        <f>SUM(C178:C181)</f>
        <v>5000</v>
      </c>
      <c r="D177" s="133">
        <f>C177/B177*100</f>
        <v>100</v>
      </c>
      <c r="E177" s="133">
        <f>SUM(E178:E181)</f>
        <v>5000</v>
      </c>
      <c r="F177" s="133">
        <f>E177/B177*100</f>
        <v>100</v>
      </c>
      <c r="G177" s="133">
        <f>SUM(G178:G181)</f>
        <v>5000</v>
      </c>
      <c r="H177" s="133">
        <f>G177/B177*100</f>
        <v>100</v>
      </c>
      <c r="I177" s="133">
        <f>B177-G177</f>
        <v>0</v>
      </c>
      <c r="J177" s="368" t="s">
        <v>303</v>
      </c>
      <c r="K177" s="372" t="s">
        <v>37</v>
      </c>
      <c r="L177" s="383" t="s">
        <v>19</v>
      </c>
      <c r="M177" s="383" t="s">
        <v>16</v>
      </c>
    </row>
    <row r="178" spans="1:13" ht="19.5" x14ac:dyDescent="0.25">
      <c r="A178" s="73" t="s">
        <v>0</v>
      </c>
      <c r="B178" s="133">
        <v>0</v>
      </c>
      <c r="C178" s="133">
        <v>0</v>
      </c>
      <c r="D178" s="133">
        <v>0</v>
      </c>
      <c r="E178" s="133">
        <v>0</v>
      </c>
      <c r="F178" s="133">
        <v>0</v>
      </c>
      <c r="G178" s="133">
        <v>0</v>
      </c>
      <c r="H178" s="133">
        <v>0</v>
      </c>
      <c r="I178" s="133">
        <f>B178-G178</f>
        <v>0</v>
      </c>
      <c r="J178" s="369"/>
      <c r="K178" s="372"/>
      <c r="L178" s="383"/>
      <c r="M178" s="383"/>
    </row>
    <row r="179" spans="1:13" ht="19.5" x14ac:dyDescent="0.25">
      <c r="A179" s="76" t="s">
        <v>1</v>
      </c>
      <c r="B179" s="133">
        <v>5000</v>
      </c>
      <c r="C179" s="133">
        <v>5000</v>
      </c>
      <c r="D179" s="133">
        <f>C179/B179*100</f>
        <v>100</v>
      </c>
      <c r="E179" s="133">
        <v>5000</v>
      </c>
      <c r="F179" s="133">
        <f>E179/B179*100</f>
        <v>100</v>
      </c>
      <c r="G179" s="133">
        <v>5000</v>
      </c>
      <c r="H179" s="133">
        <f>G179/B179*100</f>
        <v>100</v>
      </c>
      <c r="I179" s="133">
        <f>B179-G179</f>
        <v>0</v>
      </c>
      <c r="J179" s="369"/>
      <c r="K179" s="372"/>
      <c r="L179" s="383"/>
      <c r="M179" s="383"/>
    </row>
    <row r="180" spans="1:13" x14ac:dyDescent="0.25">
      <c r="A180" s="77" t="s">
        <v>2</v>
      </c>
      <c r="B180" s="148">
        <v>0</v>
      </c>
      <c r="C180" s="148">
        <v>0</v>
      </c>
      <c r="D180" s="132">
        <v>0</v>
      </c>
      <c r="E180" s="148">
        <v>0</v>
      </c>
      <c r="F180" s="132">
        <v>0</v>
      </c>
      <c r="G180" s="148">
        <v>0</v>
      </c>
      <c r="H180" s="132">
        <v>0</v>
      </c>
      <c r="I180" s="148">
        <f>B180-G180</f>
        <v>0</v>
      </c>
      <c r="J180" s="369"/>
      <c r="K180" s="372"/>
      <c r="L180" s="383"/>
      <c r="M180" s="383"/>
    </row>
    <row r="181" spans="1:13" x14ac:dyDescent="0.25">
      <c r="A181" s="60" t="s">
        <v>3</v>
      </c>
      <c r="B181" s="132">
        <v>0</v>
      </c>
      <c r="C181" s="132">
        <v>0</v>
      </c>
      <c r="D181" s="132">
        <v>0</v>
      </c>
      <c r="E181" s="132">
        <v>0</v>
      </c>
      <c r="F181" s="132">
        <v>0</v>
      </c>
      <c r="G181" s="132">
        <v>0</v>
      </c>
      <c r="H181" s="132">
        <v>0</v>
      </c>
      <c r="I181" s="132">
        <f>B181-G181</f>
        <v>0</v>
      </c>
      <c r="J181" s="370"/>
      <c r="K181" s="33"/>
      <c r="L181" s="95"/>
      <c r="M181" s="95"/>
    </row>
    <row r="182" spans="1:13" s="19" customFormat="1" x14ac:dyDescent="0.25">
      <c r="A182" s="320" t="s">
        <v>242</v>
      </c>
      <c r="B182" s="321"/>
      <c r="C182" s="321"/>
      <c r="D182" s="321"/>
      <c r="E182" s="321"/>
      <c r="F182" s="321"/>
      <c r="G182" s="321"/>
      <c r="H182" s="321"/>
      <c r="I182" s="321"/>
      <c r="J182" s="321"/>
    </row>
    <row r="183" spans="1:13" x14ac:dyDescent="0.25">
      <c r="A183" s="322" t="s">
        <v>113</v>
      </c>
      <c r="B183" s="323"/>
      <c r="C183" s="323"/>
      <c r="D183" s="323"/>
      <c r="E183" s="323"/>
      <c r="F183" s="323"/>
      <c r="G183" s="323"/>
      <c r="H183" s="323"/>
      <c r="I183" s="323"/>
      <c r="J183" s="323"/>
    </row>
    <row r="184" spans="1:13" s="94" customFormat="1" x14ac:dyDescent="0.25">
      <c r="A184" s="272" t="s">
        <v>165</v>
      </c>
      <c r="B184" s="272"/>
      <c r="C184" s="272"/>
      <c r="D184" s="272"/>
      <c r="E184" s="272"/>
      <c r="F184" s="272"/>
      <c r="G184" s="272"/>
      <c r="H184" s="272"/>
      <c r="I184" s="272"/>
      <c r="J184" s="272"/>
    </row>
    <row r="185" spans="1:13" s="94" customFormat="1" x14ac:dyDescent="0.25">
      <c r="A185" s="273" t="s">
        <v>125</v>
      </c>
      <c r="B185" s="273"/>
      <c r="C185" s="273"/>
      <c r="D185" s="273"/>
      <c r="E185" s="273"/>
      <c r="F185" s="273"/>
      <c r="G185" s="273"/>
      <c r="H185" s="273"/>
      <c r="I185" s="273"/>
      <c r="J185" s="273"/>
    </row>
    <row r="186" spans="1:13" s="94" customFormat="1" x14ac:dyDescent="0.25">
      <c r="A186" s="274" t="s">
        <v>243</v>
      </c>
      <c r="B186" s="274"/>
      <c r="C186" s="274"/>
      <c r="D186" s="274"/>
      <c r="E186" s="274"/>
      <c r="F186" s="274"/>
      <c r="G186" s="274"/>
      <c r="H186" s="274"/>
      <c r="I186" s="274"/>
      <c r="J186" s="274"/>
    </row>
    <row r="187" spans="1:13" s="48" customFormat="1" ht="206.25" x14ac:dyDescent="0.25">
      <c r="A187" s="153" t="s">
        <v>70</v>
      </c>
      <c r="B187" s="149">
        <f>SUM(B188:B191)</f>
        <v>285968.39999999997</v>
      </c>
      <c r="C187" s="149">
        <f>SUM(C188:C191)</f>
        <v>164599.6</v>
      </c>
      <c r="D187" s="149">
        <f>C187/B187*100</f>
        <v>57.55866732128446</v>
      </c>
      <c r="E187" s="149">
        <f>SUM(E188:E191)</f>
        <v>162637.9</v>
      </c>
      <c r="F187" s="149">
        <f>E187/B187*100</f>
        <v>56.872682436241206</v>
      </c>
      <c r="G187" s="149">
        <f>SUM(G188:G191)</f>
        <v>121461.9</v>
      </c>
      <c r="H187" s="149">
        <f>G187/B187*100</f>
        <v>42.473888723369441</v>
      </c>
      <c r="I187" s="149">
        <f t="shared" ref="I187:I211" si="12">B187-G187</f>
        <v>164506.49999999997</v>
      </c>
      <c r="J187" s="376" t="s">
        <v>287</v>
      </c>
      <c r="K187" s="49" t="s">
        <v>244</v>
      </c>
    </row>
    <row r="188" spans="1:13" s="48" customFormat="1" ht="19.5" x14ac:dyDescent="0.25">
      <c r="A188" s="78" t="s">
        <v>0</v>
      </c>
      <c r="B188" s="149">
        <v>0</v>
      </c>
      <c r="C188" s="149">
        <v>0</v>
      </c>
      <c r="D188" s="149">
        <v>0</v>
      </c>
      <c r="E188" s="149">
        <v>0</v>
      </c>
      <c r="F188" s="149">
        <v>0</v>
      </c>
      <c r="G188" s="149">
        <v>0</v>
      </c>
      <c r="H188" s="149">
        <v>0</v>
      </c>
      <c r="I188" s="149">
        <f t="shared" si="12"/>
        <v>0</v>
      </c>
      <c r="J188" s="377"/>
      <c r="K188" s="49"/>
    </row>
    <row r="189" spans="1:13" s="48" customFormat="1" ht="19.5" x14ac:dyDescent="0.25">
      <c r="A189" s="78" t="s">
        <v>1</v>
      </c>
      <c r="B189" s="149">
        <v>273091.3</v>
      </c>
      <c r="C189" s="149">
        <v>154723.6</v>
      </c>
      <c r="D189" s="149">
        <f>C189/B189*100</f>
        <v>56.656363641024086</v>
      </c>
      <c r="E189" s="149">
        <v>153879.6</v>
      </c>
      <c r="F189" s="149">
        <f>E189/B189*100</f>
        <v>56.347309489537025</v>
      </c>
      <c r="G189" s="149">
        <v>114174.2</v>
      </c>
      <c r="H189" s="149">
        <f>G189/B189*100</f>
        <v>41.808069316012627</v>
      </c>
      <c r="I189" s="149">
        <f t="shared" si="12"/>
        <v>158917.09999999998</v>
      </c>
      <c r="J189" s="377" t="s">
        <v>10</v>
      </c>
      <c r="K189" s="49"/>
    </row>
    <row r="190" spans="1:13" s="48" customFormat="1" x14ac:dyDescent="0.25">
      <c r="A190" s="79" t="s">
        <v>2</v>
      </c>
      <c r="B190" s="150">
        <v>12877.1</v>
      </c>
      <c r="C190" s="150">
        <v>9876</v>
      </c>
      <c r="D190" s="150">
        <f>C190/B190*100</f>
        <v>76.694286757111456</v>
      </c>
      <c r="E190" s="150">
        <v>8758.2999999999993</v>
      </c>
      <c r="F190" s="150">
        <f>E190/B190*100</f>
        <v>68.014537434670842</v>
      </c>
      <c r="G190" s="150">
        <v>7287.7</v>
      </c>
      <c r="H190" s="150">
        <f>G190/B190*100</f>
        <v>56.594264236512885</v>
      </c>
      <c r="I190" s="150">
        <f t="shared" si="12"/>
        <v>5589.4000000000005</v>
      </c>
      <c r="J190" s="377"/>
      <c r="K190" s="49"/>
    </row>
    <row r="191" spans="1:13" s="48" customFormat="1" x14ac:dyDescent="0.25">
      <c r="A191" s="79" t="s">
        <v>3</v>
      </c>
      <c r="B191" s="150">
        <v>0</v>
      </c>
      <c r="C191" s="150">
        <v>0</v>
      </c>
      <c r="D191" s="150">
        <v>0</v>
      </c>
      <c r="E191" s="150">
        <v>0</v>
      </c>
      <c r="F191" s="150">
        <v>0</v>
      </c>
      <c r="G191" s="150">
        <v>0</v>
      </c>
      <c r="H191" s="150">
        <v>0</v>
      </c>
      <c r="I191" s="150">
        <f t="shared" si="12"/>
        <v>0</v>
      </c>
      <c r="J191" s="378"/>
      <c r="K191" s="49"/>
    </row>
    <row r="192" spans="1:13" s="48" customFormat="1" ht="207" customHeight="1" x14ac:dyDescent="0.25">
      <c r="A192" s="153" t="s">
        <v>71</v>
      </c>
      <c r="B192" s="149">
        <f>SUM(B193:B196)</f>
        <v>132068.5</v>
      </c>
      <c r="C192" s="149">
        <f>SUM(C193:C196)</f>
        <v>846.9</v>
      </c>
      <c r="D192" s="149">
        <f>C192/B192*100</f>
        <v>0.64125813498298223</v>
      </c>
      <c r="E192" s="149">
        <f>SUM(E193:E196)</f>
        <v>846.9</v>
      </c>
      <c r="F192" s="149">
        <f>E192/B192*100</f>
        <v>0.64125813498298223</v>
      </c>
      <c r="G192" s="149">
        <f>SUM(G193:G196)</f>
        <v>49.7</v>
      </c>
      <c r="H192" s="149">
        <f>G192/B192*100</f>
        <v>3.7631986431283765E-2</v>
      </c>
      <c r="I192" s="149">
        <f t="shared" si="12"/>
        <v>132018.79999999999</v>
      </c>
      <c r="J192" s="376" t="s">
        <v>288</v>
      </c>
      <c r="K192" s="49" t="s">
        <v>245</v>
      </c>
    </row>
    <row r="193" spans="1:11" s="48" customFormat="1" ht="19.5" x14ac:dyDescent="0.25">
      <c r="A193" s="78" t="s">
        <v>0</v>
      </c>
      <c r="B193" s="149">
        <v>0</v>
      </c>
      <c r="C193" s="149">
        <v>0</v>
      </c>
      <c r="D193" s="149">
        <v>0</v>
      </c>
      <c r="E193" s="149">
        <v>0</v>
      </c>
      <c r="F193" s="149">
        <v>0</v>
      </c>
      <c r="G193" s="149">
        <v>0</v>
      </c>
      <c r="H193" s="149">
        <v>0</v>
      </c>
      <c r="I193" s="149">
        <f t="shared" si="12"/>
        <v>0</v>
      </c>
      <c r="J193" s="369" t="s">
        <v>10</v>
      </c>
    </row>
    <row r="194" spans="1:11" s="48" customFormat="1" ht="19.5" x14ac:dyDescent="0.25">
      <c r="A194" s="78" t="s">
        <v>1</v>
      </c>
      <c r="B194" s="149">
        <v>124144.4</v>
      </c>
      <c r="C194" s="149">
        <v>796.1</v>
      </c>
      <c r="D194" s="149">
        <f>C194/B194*100</f>
        <v>0.64126936051887962</v>
      </c>
      <c r="E194" s="149">
        <v>796.1</v>
      </c>
      <c r="F194" s="149">
        <f>E194/B194*100</f>
        <v>0.64126936051887962</v>
      </c>
      <c r="G194" s="149">
        <v>46.7</v>
      </c>
      <c r="H194" s="149">
        <f>G194/B194*100</f>
        <v>3.7617484155547894E-2</v>
      </c>
      <c r="I194" s="149">
        <f t="shared" si="12"/>
        <v>124097.7</v>
      </c>
      <c r="J194" s="369"/>
    </row>
    <row r="195" spans="1:11" s="48" customFormat="1" x14ac:dyDescent="0.25">
      <c r="A195" s="79" t="s">
        <v>2</v>
      </c>
      <c r="B195" s="150">
        <v>7924.1</v>
      </c>
      <c r="C195" s="150">
        <v>50.8</v>
      </c>
      <c r="D195" s="150">
        <f>C195/B195*100</f>
        <v>0.64108226801781898</v>
      </c>
      <c r="E195" s="150">
        <v>50.8</v>
      </c>
      <c r="F195" s="150">
        <f>E195/B195*100</f>
        <v>0.64108226801781898</v>
      </c>
      <c r="G195" s="150">
        <v>3</v>
      </c>
      <c r="H195" s="150">
        <f>G195/B195*100</f>
        <v>3.7859189056170417E-2</v>
      </c>
      <c r="I195" s="150">
        <f t="shared" si="12"/>
        <v>7921.1</v>
      </c>
      <c r="J195" s="369"/>
    </row>
    <row r="196" spans="1:11" s="48" customFormat="1" x14ac:dyDescent="0.25">
      <c r="A196" s="79" t="s">
        <v>3</v>
      </c>
      <c r="B196" s="150">
        <v>0</v>
      </c>
      <c r="C196" s="150">
        <v>0</v>
      </c>
      <c r="D196" s="150">
        <v>0</v>
      </c>
      <c r="E196" s="150">
        <v>0</v>
      </c>
      <c r="F196" s="150">
        <v>0</v>
      </c>
      <c r="G196" s="150">
        <v>0</v>
      </c>
      <c r="H196" s="150">
        <v>0</v>
      </c>
      <c r="I196" s="150">
        <f t="shared" si="12"/>
        <v>0</v>
      </c>
      <c r="J196" s="370"/>
    </row>
    <row r="197" spans="1:11" s="50" customFormat="1" ht="56.25" x14ac:dyDescent="0.25">
      <c r="A197" s="158" t="s">
        <v>72</v>
      </c>
      <c r="B197" s="149">
        <f>SUM(B198:B201)</f>
        <v>9857.7999999999993</v>
      </c>
      <c r="C197" s="149">
        <f>SUM(C198:C201)</f>
        <v>2201.4</v>
      </c>
      <c r="D197" s="149">
        <f>C197/B197*100</f>
        <v>22.33155470794701</v>
      </c>
      <c r="E197" s="149">
        <f>SUM(E198:E201)</f>
        <v>2049.8000000000002</v>
      </c>
      <c r="F197" s="149">
        <f>E197/B197*100</f>
        <v>20.793686218020252</v>
      </c>
      <c r="G197" s="149">
        <f>SUM(G198:G201)</f>
        <v>2049.8000000000002</v>
      </c>
      <c r="H197" s="149">
        <f>G197/B197*100</f>
        <v>20.793686218020252</v>
      </c>
      <c r="I197" s="149">
        <f t="shared" si="12"/>
        <v>7807.9999999999991</v>
      </c>
      <c r="J197" s="393" t="s">
        <v>304</v>
      </c>
      <c r="K197" s="50" t="s">
        <v>245</v>
      </c>
    </row>
    <row r="198" spans="1:11" s="50" customFormat="1" ht="19.5" x14ac:dyDescent="0.25">
      <c r="A198" s="78" t="s">
        <v>0</v>
      </c>
      <c r="B198" s="149">
        <v>0</v>
      </c>
      <c r="C198" s="149">
        <v>0</v>
      </c>
      <c r="D198" s="149">
        <v>0</v>
      </c>
      <c r="E198" s="149">
        <v>0</v>
      </c>
      <c r="F198" s="149">
        <v>0</v>
      </c>
      <c r="G198" s="149">
        <v>0</v>
      </c>
      <c r="H198" s="149">
        <v>0</v>
      </c>
      <c r="I198" s="149">
        <f t="shared" si="12"/>
        <v>0</v>
      </c>
      <c r="J198" s="377"/>
    </row>
    <row r="199" spans="1:11" s="8" customFormat="1" ht="19.5" x14ac:dyDescent="0.25">
      <c r="A199" s="78" t="s">
        <v>1</v>
      </c>
      <c r="B199" s="149">
        <v>7403.7</v>
      </c>
      <c r="C199" s="149">
        <v>1926.8</v>
      </c>
      <c r="D199" s="149">
        <f>C199/B199*100</f>
        <v>26.024825425125275</v>
      </c>
      <c r="E199" s="149">
        <v>1926.8</v>
      </c>
      <c r="F199" s="149">
        <f>E199/B199*100</f>
        <v>26.024825425125275</v>
      </c>
      <c r="G199" s="149">
        <v>1926.8</v>
      </c>
      <c r="H199" s="149">
        <f>G199/B199*100</f>
        <v>26.024825425125275</v>
      </c>
      <c r="I199" s="149">
        <f t="shared" si="12"/>
        <v>5476.9</v>
      </c>
      <c r="J199" s="377"/>
    </row>
    <row r="200" spans="1:11" s="8" customFormat="1" x14ac:dyDescent="0.25">
      <c r="A200" s="79" t="s">
        <v>2</v>
      </c>
      <c r="B200" s="150">
        <v>2454.1</v>
      </c>
      <c r="C200" s="150">
        <v>274.60000000000002</v>
      </c>
      <c r="D200" s="150">
        <f>C200/B200*100</f>
        <v>11.189438083207696</v>
      </c>
      <c r="E200" s="150">
        <v>123</v>
      </c>
      <c r="F200" s="150">
        <f>E200/B200*100</f>
        <v>5.0120207000529726</v>
      </c>
      <c r="G200" s="150">
        <v>123</v>
      </c>
      <c r="H200" s="150">
        <f>G200/B200*100</f>
        <v>5.0120207000529726</v>
      </c>
      <c r="I200" s="150">
        <f t="shared" si="12"/>
        <v>2331.1</v>
      </c>
      <c r="J200" s="377"/>
    </row>
    <row r="201" spans="1:11" s="8" customFormat="1" x14ac:dyDescent="0.25">
      <c r="A201" s="80" t="s">
        <v>3</v>
      </c>
      <c r="B201" s="150">
        <v>0</v>
      </c>
      <c r="C201" s="150">
        <v>0</v>
      </c>
      <c r="D201" s="150">
        <v>0</v>
      </c>
      <c r="E201" s="150">
        <v>0</v>
      </c>
      <c r="F201" s="150">
        <v>0</v>
      </c>
      <c r="G201" s="150">
        <v>0</v>
      </c>
      <c r="H201" s="150">
        <v>0</v>
      </c>
      <c r="I201" s="150">
        <f t="shared" si="12"/>
        <v>0</v>
      </c>
      <c r="J201" s="378"/>
    </row>
    <row r="202" spans="1:11" s="8" customFormat="1" ht="37.5" x14ac:dyDescent="0.25">
      <c r="A202" s="153" t="s">
        <v>73</v>
      </c>
      <c r="B202" s="149">
        <f>SUM(B203:B206)</f>
        <v>258559.6</v>
      </c>
      <c r="C202" s="149">
        <f>SUM(C203:C206)</f>
        <v>27792.399999999998</v>
      </c>
      <c r="D202" s="149">
        <f>C202/B202*100</f>
        <v>10.748933708127643</v>
      </c>
      <c r="E202" s="149">
        <f>SUM(E203:E206)</f>
        <v>27656.5</v>
      </c>
      <c r="F202" s="149">
        <f>E202/B202*100</f>
        <v>10.696373292656702</v>
      </c>
      <c r="G202" s="149">
        <f>SUM(G203:G206)</f>
        <v>27656.5</v>
      </c>
      <c r="H202" s="149">
        <f>G202/B202*100</f>
        <v>10.696373292656702</v>
      </c>
      <c r="I202" s="149">
        <f t="shared" si="12"/>
        <v>230903.1</v>
      </c>
      <c r="J202" s="376" t="s">
        <v>305</v>
      </c>
      <c r="K202" s="105" t="s">
        <v>124</v>
      </c>
    </row>
    <row r="203" spans="1:11" s="8" customFormat="1" ht="19.5" x14ac:dyDescent="0.25">
      <c r="A203" s="58" t="s">
        <v>0</v>
      </c>
      <c r="B203" s="149">
        <v>0</v>
      </c>
      <c r="C203" s="149">
        <v>0</v>
      </c>
      <c r="D203" s="149">
        <v>0</v>
      </c>
      <c r="E203" s="149">
        <v>0</v>
      </c>
      <c r="F203" s="149">
        <v>0</v>
      </c>
      <c r="G203" s="149">
        <v>0</v>
      </c>
      <c r="H203" s="149">
        <v>0</v>
      </c>
      <c r="I203" s="149">
        <f t="shared" si="12"/>
        <v>0</v>
      </c>
      <c r="J203" s="377"/>
    </row>
    <row r="204" spans="1:11" s="8" customFormat="1" ht="19.5" x14ac:dyDescent="0.25">
      <c r="A204" s="58" t="s">
        <v>1</v>
      </c>
      <c r="B204" s="149">
        <v>239866.1</v>
      </c>
      <c r="C204" s="149">
        <v>25997.1</v>
      </c>
      <c r="D204" s="149">
        <f>C204/B204*100</f>
        <v>10.838171796681564</v>
      </c>
      <c r="E204" s="149">
        <v>25997.1</v>
      </c>
      <c r="F204" s="149">
        <f>E204/B204*100</f>
        <v>10.838171796681564</v>
      </c>
      <c r="G204" s="149">
        <v>25997.1</v>
      </c>
      <c r="H204" s="149">
        <f>G204/B204*100</f>
        <v>10.838171796681564</v>
      </c>
      <c r="I204" s="149">
        <f t="shared" si="12"/>
        <v>213869</v>
      </c>
      <c r="J204" s="377"/>
    </row>
    <row r="205" spans="1:11" s="8" customFormat="1" x14ac:dyDescent="0.25">
      <c r="A205" s="60" t="s">
        <v>2</v>
      </c>
      <c r="B205" s="150">
        <v>18693.5</v>
      </c>
      <c r="C205" s="150">
        <v>1795.3</v>
      </c>
      <c r="D205" s="150">
        <f>C205/B205*100</f>
        <v>9.6038730039853437</v>
      </c>
      <c r="E205" s="150">
        <v>1659.4</v>
      </c>
      <c r="F205" s="150">
        <f>E205/B205*100</f>
        <v>8.8768823387808595</v>
      </c>
      <c r="G205" s="150">
        <v>1659.4</v>
      </c>
      <c r="H205" s="150">
        <f>G205/B205*100</f>
        <v>8.8768823387808595</v>
      </c>
      <c r="I205" s="150">
        <f t="shared" si="12"/>
        <v>17034.099999999999</v>
      </c>
      <c r="J205" s="377"/>
    </row>
    <row r="206" spans="1:11" s="8" customFormat="1" x14ac:dyDescent="0.25">
      <c r="A206" s="60" t="s">
        <v>3</v>
      </c>
      <c r="B206" s="150">
        <v>0</v>
      </c>
      <c r="C206" s="150">
        <v>0</v>
      </c>
      <c r="D206" s="150">
        <v>0</v>
      </c>
      <c r="E206" s="150">
        <v>0</v>
      </c>
      <c r="F206" s="150">
        <v>0</v>
      </c>
      <c r="G206" s="150">
        <v>0</v>
      </c>
      <c r="H206" s="150">
        <v>0</v>
      </c>
      <c r="I206" s="150">
        <f t="shared" si="12"/>
        <v>0</v>
      </c>
      <c r="J206" s="378"/>
    </row>
    <row r="207" spans="1:11" s="8" customFormat="1" ht="336.75" customHeight="1" x14ac:dyDescent="0.25">
      <c r="A207" s="153" t="s">
        <v>74</v>
      </c>
      <c r="B207" s="149">
        <f>SUM(B208:B211)</f>
        <v>159665.60000000001</v>
      </c>
      <c r="C207" s="149">
        <f>SUM(C208:C211)</f>
        <v>105800.5</v>
      </c>
      <c r="D207" s="149">
        <f>C207/B207*100</f>
        <v>66.2638038500466</v>
      </c>
      <c r="E207" s="149">
        <v>139297.29999999999</v>
      </c>
      <c r="F207" s="149">
        <f>E207/B207*100</f>
        <v>87.243150684931493</v>
      </c>
      <c r="G207" s="149">
        <f>SUM(G208:G211)</f>
        <v>105800.5</v>
      </c>
      <c r="H207" s="149">
        <f>G207/B207*100</f>
        <v>66.2638038500466</v>
      </c>
      <c r="I207" s="149">
        <f t="shared" si="12"/>
        <v>53865.100000000006</v>
      </c>
      <c r="J207" s="376" t="s">
        <v>306</v>
      </c>
    </row>
    <row r="208" spans="1:11" s="8" customFormat="1" ht="19.5" x14ac:dyDescent="0.25">
      <c r="A208" s="58" t="s">
        <v>0</v>
      </c>
      <c r="B208" s="149">
        <v>0</v>
      </c>
      <c r="C208" s="149">
        <v>0</v>
      </c>
      <c r="D208" s="149">
        <v>0</v>
      </c>
      <c r="E208" s="149">
        <v>0</v>
      </c>
      <c r="F208" s="149">
        <v>0</v>
      </c>
      <c r="G208" s="149">
        <v>0</v>
      </c>
      <c r="H208" s="149">
        <v>0</v>
      </c>
      <c r="I208" s="149">
        <f t="shared" si="12"/>
        <v>0</v>
      </c>
      <c r="J208" s="377"/>
    </row>
    <row r="209" spans="1:11" s="8" customFormat="1" ht="19.5" x14ac:dyDescent="0.25">
      <c r="A209" s="58" t="s">
        <v>1</v>
      </c>
      <c r="B209" s="149">
        <v>159665.60000000001</v>
      </c>
      <c r="C209" s="149">
        <v>105800.5</v>
      </c>
      <c r="D209" s="149">
        <f>C209/B209*100</f>
        <v>66.2638038500466</v>
      </c>
      <c r="E209" s="149">
        <v>105800.5</v>
      </c>
      <c r="F209" s="149">
        <f>E209/B209*100</f>
        <v>66.2638038500466</v>
      </c>
      <c r="G209" s="149">
        <v>105800.5</v>
      </c>
      <c r="H209" s="149">
        <f>G209/B209*100</f>
        <v>66.2638038500466</v>
      </c>
      <c r="I209" s="149">
        <f t="shared" si="12"/>
        <v>53865.100000000006</v>
      </c>
      <c r="J209" s="377"/>
    </row>
    <row r="210" spans="1:11" s="8" customFormat="1" x14ac:dyDescent="0.25">
      <c r="A210" s="60" t="s">
        <v>2</v>
      </c>
      <c r="B210" s="150">
        <v>0</v>
      </c>
      <c r="C210" s="150">
        <v>0</v>
      </c>
      <c r="D210" s="150">
        <v>0</v>
      </c>
      <c r="E210" s="150">
        <v>0</v>
      </c>
      <c r="F210" s="150">
        <v>0</v>
      </c>
      <c r="G210" s="150">
        <v>0</v>
      </c>
      <c r="H210" s="150">
        <v>0</v>
      </c>
      <c r="I210" s="150">
        <f t="shared" si="12"/>
        <v>0</v>
      </c>
      <c r="J210" s="377"/>
    </row>
    <row r="211" spans="1:11" s="8" customFormat="1" x14ac:dyDescent="0.25">
      <c r="A211" s="60" t="s">
        <v>3</v>
      </c>
      <c r="B211" s="150">
        <v>0</v>
      </c>
      <c r="C211" s="150">
        <v>0</v>
      </c>
      <c r="D211" s="150">
        <v>0</v>
      </c>
      <c r="E211" s="150">
        <v>0</v>
      </c>
      <c r="F211" s="150">
        <v>0</v>
      </c>
      <c r="G211" s="150">
        <v>0</v>
      </c>
      <c r="H211" s="150">
        <v>0</v>
      </c>
      <c r="I211" s="150">
        <f t="shared" si="12"/>
        <v>0</v>
      </c>
      <c r="J211" s="378"/>
    </row>
    <row r="212" spans="1:11" s="19" customFormat="1" x14ac:dyDescent="0.25">
      <c r="A212" s="320" t="s">
        <v>242</v>
      </c>
      <c r="B212" s="321"/>
      <c r="C212" s="321"/>
      <c r="D212" s="321"/>
      <c r="E212" s="321"/>
      <c r="F212" s="321"/>
      <c r="G212" s="321"/>
      <c r="H212" s="321"/>
      <c r="I212" s="321"/>
      <c r="J212" s="321"/>
    </row>
    <row r="213" spans="1:11" x14ac:dyDescent="0.25">
      <c r="A213" s="322" t="s">
        <v>173</v>
      </c>
      <c r="B213" s="323"/>
      <c r="C213" s="323"/>
      <c r="D213" s="323"/>
      <c r="E213" s="323"/>
      <c r="F213" s="323"/>
      <c r="G213" s="323"/>
      <c r="H213" s="323"/>
      <c r="I213" s="323"/>
      <c r="J213" s="323"/>
    </row>
    <row r="214" spans="1:11" s="94" customFormat="1" x14ac:dyDescent="0.25">
      <c r="A214" s="272" t="s">
        <v>165</v>
      </c>
      <c r="B214" s="272"/>
      <c r="C214" s="272"/>
      <c r="D214" s="272"/>
      <c r="E214" s="272"/>
      <c r="F214" s="272"/>
      <c r="G214" s="272"/>
      <c r="H214" s="272"/>
      <c r="I214" s="272"/>
      <c r="J214" s="272"/>
    </row>
    <row r="215" spans="1:11" s="94" customFormat="1" x14ac:dyDescent="0.25">
      <c r="A215" s="273" t="s">
        <v>125</v>
      </c>
      <c r="B215" s="273"/>
      <c r="C215" s="273"/>
      <c r="D215" s="273"/>
      <c r="E215" s="273"/>
      <c r="F215" s="273"/>
      <c r="G215" s="273"/>
      <c r="H215" s="273"/>
      <c r="I215" s="273"/>
      <c r="J215" s="273"/>
    </row>
    <row r="216" spans="1:11" s="94" customFormat="1" x14ac:dyDescent="0.25">
      <c r="A216" s="274" t="s">
        <v>172</v>
      </c>
      <c r="B216" s="274"/>
      <c r="C216" s="274"/>
      <c r="D216" s="274"/>
      <c r="E216" s="274"/>
      <c r="F216" s="274"/>
      <c r="G216" s="274"/>
      <c r="H216" s="274"/>
      <c r="I216" s="274"/>
      <c r="J216" s="274"/>
    </row>
    <row r="217" spans="1:11" s="48" customFormat="1" ht="56.25" x14ac:dyDescent="0.25">
      <c r="A217" s="153" t="s">
        <v>174</v>
      </c>
      <c r="B217" s="149">
        <f>SUM(B218:B221)</f>
        <v>208238.7</v>
      </c>
      <c r="C217" s="149">
        <f>SUM(C218:C221)</f>
        <v>140127.79999999999</v>
      </c>
      <c r="D217" s="149">
        <f>C217/B217*100</f>
        <v>67.291910677506138</v>
      </c>
      <c r="E217" s="149">
        <f>SUM(E218:E221)</f>
        <v>140127.79999999999</v>
      </c>
      <c r="F217" s="149">
        <f>E217/B217*100</f>
        <v>67.291910677506138</v>
      </c>
      <c r="G217" s="149">
        <f>SUM(G218:G221)</f>
        <v>36849.9</v>
      </c>
      <c r="H217" s="149">
        <f>G217/B217*100</f>
        <v>17.695990226600529</v>
      </c>
      <c r="I217" s="149">
        <f>B217-G217</f>
        <v>171388.80000000002</v>
      </c>
      <c r="J217" s="368"/>
      <c r="K217" s="49"/>
    </row>
    <row r="218" spans="1:11" s="48" customFormat="1" ht="19.5" x14ac:dyDescent="0.25">
      <c r="A218" s="78" t="s">
        <v>0</v>
      </c>
      <c r="B218" s="149">
        <v>0</v>
      </c>
      <c r="C218" s="149">
        <v>0</v>
      </c>
      <c r="D218" s="149">
        <v>0</v>
      </c>
      <c r="E218" s="149">
        <v>0</v>
      </c>
      <c r="F218" s="149">
        <v>0</v>
      </c>
      <c r="G218" s="149">
        <v>0</v>
      </c>
      <c r="H218" s="149">
        <v>0</v>
      </c>
      <c r="I218" s="149">
        <f>B218-G218</f>
        <v>0</v>
      </c>
      <c r="J218" s="369"/>
      <c r="K218" s="49"/>
    </row>
    <row r="219" spans="1:11" s="48" customFormat="1" ht="19.5" x14ac:dyDescent="0.25">
      <c r="A219" s="78" t="s">
        <v>1</v>
      </c>
      <c r="B219" s="149">
        <v>193000</v>
      </c>
      <c r="C219" s="149">
        <v>130153</v>
      </c>
      <c r="D219" s="149">
        <f>C219/B219*100</f>
        <v>67.436787564766846</v>
      </c>
      <c r="E219" s="149">
        <v>130153</v>
      </c>
      <c r="F219" s="149">
        <f>E219/B219*100</f>
        <v>67.436787564766846</v>
      </c>
      <c r="G219" s="149">
        <v>34638.9</v>
      </c>
      <c r="H219" s="149">
        <f>G219/B219*100</f>
        <v>17.947616580310882</v>
      </c>
      <c r="I219" s="149">
        <f>B219-G219</f>
        <v>158361.1</v>
      </c>
      <c r="J219" s="369"/>
      <c r="K219" s="49"/>
    </row>
    <row r="220" spans="1:11" s="48" customFormat="1" x14ac:dyDescent="0.25">
      <c r="A220" s="79" t="s">
        <v>2</v>
      </c>
      <c r="B220" s="150">
        <v>15238.7</v>
      </c>
      <c r="C220" s="150">
        <v>9974.7999999999993</v>
      </c>
      <c r="D220" s="150">
        <f>C220/B220*100</f>
        <v>65.457027174234014</v>
      </c>
      <c r="E220" s="150">
        <v>9974.7999999999993</v>
      </c>
      <c r="F220" s="150">
        <f>E220/B220*100</f>
        <v>65.457027174234014</v>
      </c>
      <c r="G220" s="150">
        <v>2211</v>
      </c>
      <c r="H220" s="150">
        <f>G220/B220*100</f>
        <v>14.509111669630611</v>
      </c>
      <c r="I220" s="150">
        <f>B220-G220</f>
        <v>13027.7</v>
      </c>
      <c r="J220" s="369"/>
      <c r="K220" s="49"/>
    </row>
    <row r="221" spans="1:11" s="48" customFormat="1" x14ac:dyDescent="0.25">
      <c r="A221" s="79" t="s">
        <v>3</v>
      </c>
      <c r="B221" s="150">
        <v>0</v>
      </c>
      <c r="C221" s="150">
        <v>0</v>
      </c>
      <c r="D221" s="150">
        <v>0</v>
      </c>
      <c r="E221" s="150">
        <v>0</v>
      </c>
      <c r="F221" s="150">
        <v>0</v>
      </c>
      <c r="G221" s="150">
        <v>0</v>
      </c>
      <c r="H221" s="150">
        <v>0</v>
      </c>
      <c r="I221" s="150">
        <f>B221-G221</f>
        <v>0</v>
      </c>
      <c r="J221" s="370"/>
      <c r="K221" s="49"/>
    </row>
    <row r="222" spans="1:11" x14ac:dyDescent="0.25">
      <c r="A222" s="324" t="s">
        <v>184</v>
      </c>
      <c r="B222" s="325"/>
      <c r="C222" s="325"/>
      <c r="D222" s="325"/>
      <c r="E222" s="325"/>
      <c r="F222" s="325"/>
      <c r="G222" s="325"/>
      <c r="H222" s="325"/>
      <c r="I222" s="325"/>
      <c r="J222" s="326"/>
    </row>
    <row r="223" spans="1:11" s="32" customFormat="1" x14ac:dyDescent="0.25">
      <c r="A223" s="287" t="s">
        <v>148</v>
      </c>
      <c r="B223" s="288"/>
      <c r="C223" s="288"/>
      <c r="D223" s="288"/>
      <c r="E223" s="288"/>
      <c r="F223" s="288"/>
      <c r="G223" s="288"/>
      <c r="H223" s="288"/>
      <c r="I223" s="288"/>
      <c r="J223" s="289"/>
    </row>
    <row r="224" spans="1:11" s="32" customFormat="1" x14ac:dyDescent="0.25">
      <c r="A224" s="314" t="s">
        <v>121</v>
      </c>
      <c r="B224" s="315"/>
      <c r="C224" s="315"/>
      <c r="D224" s="315"/>
      <c r="E224" s="315"/>
      <c r="F224" s="315"/>
      <c r="G224" s="315"/>
      <c r="H224" s="315"/>
      <c r="I224" s="315"/>
      <c r="J224" s="316"/>
    </row>
    <row r="225" spans="1:11" s="32" customFormat="1" x14ac:dyDescent="0.25">
      <c r="A225" s="305" t="s">
        <v>246</v>
      </c>
      <c r="B225" s="306"/>
      <c r="C225" s="306"/>
      <c r="D225" s="306"/>
      <c r="E225" s="306"/>
      <c r="F225" s="306"/>
      <c r="G225" s="306"/>
      <c r="H225" s="306"/>
      <c r="I225" s="306"/>
      <c r="J225" s="307"/>
    </row>
    <row r="226" spans="1:11" ht="243" customHeight="1" x14ac:dyDescent="0.25">
      <c r="A226" s="153" t="s">
        <v>75</v>
      </c>
      <c r="B226" s="149">
        <f>SUM(B227:B230)</f>
        <v>2.6</v>
      </c>
      <c r="C226" s="149">
        <f>SUM(C227:C230)</f>
        <v>2.6</v>
      </c>
      <c r="D226" s="149">
        <f>C226/B226*100</f>
        <v>100</v>
      </c>
      <c r="E226" s="149">
        <f>SUM(E227:E230)</f>
        <v>2.6</v>
      </c>
      <c r="F226" s="149">
        <f>E226/B226*100</f>
        <v>100</v>
      </c>
      <c r="G226" s="149">
        <f>SUM(G227:G230)</f>
        <v>2.6</v>
      </c>
      <c r="H226" s="149">
        <f>G226/B226*100</f>
        <v>100</v>
      </c>
      <c r="I226" s="149">
        <f>B226-G226</f>
        <v>0</v>
      </c>
      <c r="J226" s="376" t="s">
        <v>185</v>
      </c>
      <c r="K226" s="89" t="s">
        <v>122</v>
      </c>
    </row>
    <row r="227" spans="1:11" ht="19.5" x14ac:dyDescent="0.25">
      <c r="A227" s="58" t="s">
        <v>0</v>
      </c>
      <c r="B227" s="149">
        <v>0</v>
      </c>
      <c r="C227" s="149">
        <v>0</v>
      </c>
      <c r="D227" s="149">
        <v>0</v>
      </c>
      <c r="E227" s="149">
        <v>0</v>
      </c>
      <c r="F227" s="149">
        <v>0</v>
      </c>
      <c r="G227" s="149">
        <v>0</v>
      </c>
      <c r="H227" s="149">
        <v>0</v>
      </c>
      <c r="I227" s="149">
        <f>B227-G227</f>
        <v>0</v>
      </c>
      <c r="J227" s="377"/>
    </row>
    <row r="228" spans="1:11" ht="19.5" x14ac:dyDescent="0.25">
      <c r="A228" s="58" t="s">
        <v>1</v>
      </c>
      <c r="B228" s="149">
        <v>2.6</v>
      </c>
      <c r="C228" s="149">
        <v>2.6</v>
      </c>
      <c r="D228" s="149">
        <f>C228/B228*100</f>
        <v>100</v>
      </c>
      <c r="E228" s="149">
        <v>2.6</v>
      </c>
      <c r="F228" s="149">
        <f>E228/B228*100</f>
        <v>100</v>
      </c>
      <c r="G228" s="149">
        <v>2.6</v>
      </c>
      <c r="H228" s="149">
        <f>G228/B228*100</f>
        <v>100</v>
      </c>
      <c r="I228" s="149">
        <f>B228-G228</f>
        <v>0</v>
      </c>
      <c r="J228" s="377"/>
    </row>
    <row r="229" spans="1:11" x14ac:dyDescent="0.25">
      <c r="A229" s="60" t="s">
        <v>2</v>
      </c>
      <c r="B229" s="150">
        <v>0</v>
      </c>
      <c r="C229" s="150">
        <v>0</v>
      </c>
      <c r="D229" s="150">
        <v>0</v>
      </c>
      <c r="E229" s="150">
        <v>0</v>
      </c>
      <c r="F229" s="150">
        <v>0</v>
      </c>
      <c r="G229" s="150">
        <v>0</v>
      </c>
      <c r="H229" s="150">
        <v>0</v>
      </c>
      <c r="I229" s="150">
        <f>B229-G229</f>
        <v>0</v>
      </c>
      <c r="J229" s="377"/>
    </row>
    <row r="230" spans="1:11" x14ac:dyDescent="0.25">
      <c r="A230" s="60" t="s">
        <v>3</v>
      </c>
      <c r="B230" s="150">
        <v>0</v>
      </c>
      <c r="C230" s="150">
        <v>0</v>
      </c>
      <c r="D230" s="150">
        <v>0</v>
      </c>
      <c r="E230" s="150">
        <v>0</v>
      </c>
      <c r="F230" s="150">
        <v>0</v>
      </c>
      <c r="G230" s="150">
        <v>0</v>
      </c>
      <c r="H230" s="150">
        <v>0</v>
      </c>
      <c r="I230" s="150">
        <f>B230-G230</f>
        <v>0</v>
      </c>
      <c r="J230" s="378"/>
    </row>
    <row r="231" spans="1:11" s="19" customFormat="1" x14ac:dyDescent="0.25">
      <c r="A231" s="281" t="s">
        <v>247</v>
      </c>
      <c r="B231" s="282"/>
      <c r="C231" s="282"/>
      <c r="D231" s="282"/>
      <c r="E231" s="282"/>
      <c r="F231" s="282"/>
      <c r="G231" s="282"/>
      <c r="H231" s="282"/>
      <c r="I231" s="282"/>
      <c r="J231" s="283"/>
    </row>
    <row r="232" spans="1:11" s="1" customFormat="1" x14ac:dyDescent="0.25">
      <c r="A232" s="256" t="s">
        <v>76</v>
      </c>
      <c r="B232" s="257"/>
      <c r="C232" s="257"/>
      <c r="D232" s="257"/>
      <c r="E232" s="257"/>
      <c r="F232" s="257"/>
      <c r="G232" s="257"/>
      <c r="H232" s="257"/>
      <c r="I232" s="257"/>
      <c r="J232" s="258"/>
    </row>
    <row r="233" spans="1:11" s="42" customFormat="1" x14ac:dyDescent="0.25">
      <c r="A233" s="287" t="s">
        <v>277</v>
      </c>
      <c r="B233" s="288"/>
      <c r="C233" s="288"/>
      <c r="D233" s="288"/>
      <c r="E233" s="288"/>
      <c r="F233" s="288"/>
      <c r="G233" s="288"/>
      <c r="H233" s="288"/>
      <c r="I233" s="288"/>
      <c r="J233" s="289"/>
    </row>
    <row r="234" spans="1:11" s="93" customFormat="1" x14ac:dyDescent="0.25">
      <c r="A234" s="250" t="s">
        <v>120</v>
      </c>
      <c r="B234" s="251"/>
      <c r="C234" s="251"/>
      <c r="D234" s="251"/>
      <c r="E234" s="251"/>
      <c r="F234" s="251"/>
      <c r="G234" s="251"/>
      <c r="H234" s="251"/>
      <c r="I234" s="251"/>
      <c r="J234" s="252"/>
    </row>
    <row r="235" spans="1:11" s="1" customFormat="1" x14ac:dyDescent="0.25">
      <c r="A235" s="244" t="s">
        <v>248</v>
      </c>
      <c r="B235" s="245"/>
      <c r="C235" s="245"/>
      <c r="D235" s="245"/>
      <c r="E235" s="245"/>
      <c r="F235" s="245"/>
      <c r="G235" s="245"/>
      <c r="H235" s="245"/>
      <c r="I235" s="245"/>
      <c r="J235" s="246"/>
    </row>
    <row r="236" spans="1:11" ht="93.75" x14ac:dyDescent="0.25">
      <c r="A236" s="153" t="s">
        <v>77</v>
      </c>
      <c r="B236" s="149">
        <f>SUM(B237:B240)</f>
        <v>20252.099999999999</v>
      </c>
      <c r="C236" s="149">
        <f>SUM(C237:C240)</f>
        <v>4450.5</v>
      </c>
      <c r="D236" s="149">
        <f>C236/B236*100</f>
        <v>21.97549883715763</v>
      </c>
      <c r="E236" s="149">
        <f>SUM(E237:E240)</f>
        <v>4450.5</v>
      </c>
      <c r="F236" s="149">
        <f>E236/B236*100</f>
        <v>21.97549883715763</v>
      </c>
      <c r="G236" s="149">
        <f>SUM(G237:G240)</f>
        <v>4450.5</v>
      </c>
      <c r="H236" s="149">
        <f>G236/B236*100</f>
        <v>21.97549883715763</v>
      </c>
      <c r="I236" s="149">
        <f>B236-G236</f>
        <v>15801.599999999999</v>
      </c>
      <c r="J236" s="368"/>
      <c r="K236" s="15" t="s">
        <v>123</v>
      </c>
    </row>
    <row r="237" spans="1:11" ht="19.5" x14ac:dyDescent="0.25">
      <c r="A237" s="58" t="s">
        <v>0</v>
      </c>
      <c r="B237" s="149">
        <v>0</v>
      </c>
      <c r="C237" s="149">
        <v>0</v>
      </c>
      <c r="D237" s="149">
        <v>0</v>
      </c>
      <c r="E237" s="149">
        <v>0</v>
      </c>
      <c r="F237" s="149">
        <v>0</v>
      </c>
      <c r="G237" s="149">
        <v>0</v>
      </c>
      <c r="H237" s="149">
        <v>0</v>
      </c>
      <c r="I237" s="149">
        <f>B237-G237</f>
        <v>0</v>
      </c>
      <c r="J237" s="369"/>
    </row>
    <row r="238" spans="1:11" ht="19.5" x14ac:dyDescent="0.25">
      <c r="A238" s="58" t="s">
        <v>1</v>
      </c>
      <c r="B238" s="149">
        <v>18952.099999999999</v>
      </c>
      <c r="C238" s="149">
        <v>4164.8</v>
      </c>
      <c r="D238" s="149">
        <f>C238/B238*100</f>
        <v>21.975401142881264</v>
      </c>
      <c r="E238" s="149">
        <v>4164.8</v>
      </c>
      <c r="F238" s="149">
        <f>E238/B238*100</f>
        <v>21.975401142881264</v>
      </c>
      <c r="G238" s="149">
        <v>4164.8</v>
      </c>
      <c r="H238" s="149">
        <f>G238/B238*100</f>
        <v>21.975401142881264</v>
      </c>
      <c r="I238" s="149">
        <f>B238-G238</f>
        <v>14787.3</v>
      </c>
      <c r="J238" s="369"/>
    </row>
    <row r="239" spans="1:11" x14ac:dyDescent="0.25">
      <c r="A239" s="60" t="s">
        <v>2</v>
      </c>
      <c r="B239" s="150">
        <v>1300</v>
      </c>
      <c r="C239" s="150">
        <v>285.7</v>
      </c>
      <c r="D239" s="150">
        <f>C239/B239*100</f>
        <v>21.976923076923079</v>
      </c>
      <c r="E239" s="150">
        <v>285.7</v>
      </c>
      <c r="F239" s="150">
        <f>E239/B239*100</f>
        <v>21.976923076923079</v>
      </c>
      <c r="G239" s="150">
        <v>285.7</v>
      </c>
      <c r="H239" s="150">
        <f>G239/B239*100</f>
        <v>21.976923076923079</v>
      </c>
      <c r="I239" s="150">
        <f>B239-G239</f>
        <v>1014.3</v>
      </c>
      <c r="J239" s="369"/>
    </row>
    <row r="240" spans="1:11" x14ac:dyDescent="0.25">
      <c r="A240" s="60" t="s">
        <v>3</v>
      </c>
      <c r="B240" s="150">
        <v>0</v>
      </c>
      <c r="C240" s="150">
        <v>0</v>
      </c>
      <c r="D240" s="150">
        <v>0</v>
      </c>
      <c r="E240" s="150">
        <v>0</v>
      </c>
      <c r="F240" s="150">
        <v>0</v>
      </c>
      <c r="G240" s="150">
        <v>0</v>
      </c>
      <c r="H240" s="150">
        <v>0</v>
      </c>
      <c r="I240" s="150">
        <f>B240-G240</f>
        <v>0</v>
      </c>
      <c r="J240" s="370"/>
    </row>
    <row r="241" spans="1:12" s="25" customFormat="1" x14ac:dyDescent="0.3">
      <c r="A241" s="281" t="s">
        <v>249</v>
      </c>
      <c r="B241" s="282"/>
      <c r="C241" s="282"/>
      <c r="D241" s="282"/>
      <c r="E241" s="282"/>
      <c r="F241" s="282"/>
      <c r="G241" s="282"/>
      <c r="H241" s="282"/>
      <c r="I241" s="282"/>
      <c r="J241" s="283"/>
      <c r="K241" s="23"/>
      <c r="L241" s="24"/>
    </row>
    <row r="242" spans="1:12" s="28" customFormat="1" x14ac:dyDescent="0.3">
      <c r="A242" s="256" t="s">
        <v>78</v>
      </c>
      <c r="B242" s="257"/>
      <c r="C242" s="257"/>
      <c r="D242" s="257"/>
      <c r="E242" s="257"/>
      <c r="F242" s="257"/>
      <c r="G242" s="257"/>
      <c r="H242" s="257"/>
      <c r="I242" s="257"/>
      <c r="J242" s="258"/>
      <c r="K242" s="26"/>
      <c r="L242" s="27"/>
    </row>
    <row r="243" spans="1:12" s="42" customFormat="1" x14ac:dyDescent="0.25">
      <c r="A243" s="287" t="s">
        <v>277</v>
      </c>
      <c r="B243" s="288"/>
      <c r="C243" s="288"/>
      <c r="D243" s="288"/>
      <c r="E243" s="288"/>
      <c r="F243" s="288"/>
      <c r="G243" s="288"/>
      <c r="H243" s="288"/>
      <c r="I243" s="288"/>
      <c r="J243" s="289"/>
    </row>
    <row r="244" spans="1:12" s="8" customFormat="1" x14ac:dyDescent="0.25">
      <c r="A244" s="250" t="s">
        <v>276</v>
      </c>
      <c r="B244" s="251"/>
      <c r="C244" s="251"/>
      <c r="D244" s="251"/>
      <c r="E244" s="251"/>
      <c r="F244" s="251"/>
      <c r="G244" s="251"/>
      <c r="H244" s="251"/>
      <c r="I244" s="251"/>
      <c r="J244" s="252"/>
    </row>
    <row r="245" spans="1:12" s="8" customFormat="1" x14ac:dyDescent="0.25">
      <c r="A245" s="305" t="s">
        <v>263</v>
      </c>
      <c r="B245" s="306"/>
      <c r="C245" s="306"/>
      <c r="D245" s="306"/>
      <c r="E245" s="306"/>
      <c r="F245" s="306"/>
      <c r="G245" s="306"/>
      <c r="H245" s="306"/>
      <c r="I245" s="306"/>
      <c r="J245" s="307"/>
    </row>
    <row r="246" spans="1:12" ht="130.5" customHeight="1" x14ac:dyDescent="0.25">
      <c r="A246" s="153" t="s">
        <v>79</v>
      </c>
      <c r="B246" s="149">
        <f>SUM(B247:B250)</f>
        <v>3759.7</v>
      </c>
      <c r="C246" s="149">
        <f>SUM(C247:C250)</f>
        <v>3189</v>
      </c>
      <c r="D246" s="149">
        <f>C246/B246*100</f>
        <v>84.820597388089482</v>
      </c>
      <c r="E246" s="149">
        <f>SUM(E247:E250)</f>
        <v>2693</v>
      </c>
      <c r="F246" s="149">
        <f>E246/B246*100</f>
        <v>71.628055429954514</v>
      </c>
      <c r="G246" s="149">
        <f>SUM(G247:G250)</f>
        <v>2693</v>
      </c>
      <c r="H246" s="149">
        <f>G246/B246*100</f>
        <v>71.628055429954514</v>
      </c>
      <c r="I246" s="149">
        <f>B246-G246</f>
        <v>1066.6999999999998</v>
      </c>
      <c r="J246" s="368" t="s">
        <v>307</v>
      </c>
    </row>
    <row r="247" spans="1:12" ht="19.5" x14ac:dyDescent="0.25">
      <c r="A247" s="58" t="s">
        <v>0</v>
      </c>
      <c r="B247" s="149">
        <v>0</v>
      </c>
      <c r="C247" s="149">
        <v>0</v>
      </c>
      <c r="D247" s="149">
        <v>0</v>
      </c>
      <c r="E247" s="149">
        <v>0</v>
      </c>
      <c r="F247" s="149">
        <v>0</v>
      </c>
      <c r="G247" s="149">
        <v>0</v>
      </c>
      <c r="H247" s="149">
        <v>0</v>
      </c>
      <c r="I247" s="149">
        <f>B247-G247</f>
        <v>0</v>
      </c>
      <c r="J247" s="369"/>
    </row>
    <row r="248" spans="1:12" ht="19.5" x14ac:dyDescent="0.25">
      <c r="A248" s="58" t="s">
        <v>1</v>
      </c>
      <c r="B248" s="149">
        <v>2759.7</v>
      </c>
      <c r="C248" s="149">
        <v>2759.7</v>
      </c>
      <c r="D248" s="149">
        <f>C248/B248*100</f>
        <v>100</v>
      </c>
      <c r="E248" s="149">
        <v>2263.6999999999998</v>
      </c>
      <c r="F248" s="149">
        <f>E248/B248*100</f>
        <v>82.027031923759836</v>
      </c>
      <c r="G248" s="149">
        <v>2263.6999999999998</v>
      </c>
      <c r="H248" s="149">
        <f>G248/B248*100</f>
        <v>82.027031923759836</v>
      </c>
      <c r="I248" s="149">
        <f>B248-G248</f>
        <v>496</v>
      </c>
      <c r="J248" s="369"/>
    </row>
    <row r="249" spans="1:12" x14ac:dyDescent="0.25">
      <c r="A249" s="60" t="s">
        <v>2</v>
      </c>
      <c r="B249" s="150">
        <v>1000</v>
      </c>
      <c r="C249" s="150">
        <v>429.3</v>
      </c>
      <c r="D249" s="150">
        <f>C249/B249*100</f>
        <v>42.93</v>
      </c>
      <c r="E249" s="150">
        <v>429.3</v>
      </c>
      <c r="F249" s="150">
        <f>E249/B249*100</f>
        <v>42.93</v>
      </c>
      <c r="G249" s="150">
        <v>429.3</v>
      </c>
      <c r="H249" s="150">
        <f>G249/B249*100</f>
        <v>42.93</v>
      </c>
      <c r="I249" s="150">
        <f>B249-G249</f>
        <v>570.70000000000005</v>
      </c>
      <c r="J249" s="369"/>
    </row>
    <row r="250" spans="1:12" x14ac:dyDescent="0.25">
      <c r="A250" s="60" t="s">
        <v>3</v>
      </c>
      <c r="B250" s="150">
        <v>0</v>
      </c>
      <c r="C250" s="150">
        <v>0</v>
      </c>
      <c r="D250" s="150">
        <v>0</v>
      </c>
      <c r="E250" s="150">
        <v>0</v>
      </c>
      <c r="F250" s="150">
        <v>0</v>
      </c>
      <c r="G250" s="150">
        <v>0</v>
      </c>
      <c r="H250" s="150">
        <v>0</v>
      </c>
      <c r="I250" s="150">
        <f>B250-G250</f>
        <v>0</v>
      </c>
      <c r="J250" s="370"/>
    </row>
    <row r="251" spans="1:12" s="29" customFormat="1" x14ac:dyDescent="0.25">
      <c r="A251" s="302" t="s">
        <v>251</v>
      </c>
      <c r="B251" s="303"/>
      <c r="C251" s="303"/>
      <c r="D251" s="303"/>
      <c r="E251" s="303"/>
      <c r="F251" s="303"/>
      <c r="G251" s="303"/>
      <c r="H251" s="303"/>
      <c r="I251" s="303"/>
      <c r="J251" s="304"/>
    </row>
    <row r="252" spans="1:12" x14ac:dyDescent="0.25">
      <c r="A252" s="275" t="s">
        <v>110</v>
      </c>
      <c r="B252" s="276"/>
      <c r="C252" s="276"/>
      <c r="D252" s="276"/>
      <c r="E252" s="276"/>
      <c r="F252" s="276"/>
      <c r="G252" s="276"/>
      <c r="H252" s="276"/>
      <c r="I252" s="276"/>
      <c r="J252" s="277"/>
    </row>
    <row r="253" spans="1:12" x14ac:dyDescent="0.25">
      <c r="A253" s="287" t="s">
        <v>160</v>
      </c>
      <c r="B253" s="288"/>
      <c r="C253" s="288"/>
      <c r="D253" s="288"/>
      <c r="E253" s="288"/>
      <c r="F253" s="288"/>
      <c r="G253" s="288"/>
      <c r="H253" s="288"/>
      <c r="I253" s="288"/>
      <c r="J253" s="289"/>
    </row>
    <row r="254" spans="1:12" x14ac:dyDescent="0.25">
      <c r="A254" s="250" t="s">
        <v>274</v>
      </c>
      <c r="B254" s="251"/>
      <c r="C254" s="251"/>
      <c r="D254" s="251"/>
      <c r="E254" s="251"/>
      <c r="F254" s="251"/>
      <c r="G254" s="251"/>
      <c r="H254" s="251"/>
      <c r="I254" s="251"/>
      <c r="J254" s="252"/>
    </row>
    <row r="255" spans="1:12" x14ac:dyDescent="0.25">
      <c r="A255" s="296" t="s">
        <v>35</v>
      </c>
      <c r="B255" s="297"/>
      <c r="C255" s="297"/>
      <c r="D255" s="297"/>
      <c r="E255" s="297"/>
      <c r="F255" s="297"/>
      <c r="G255" s="297"/>
      <c r="H255" s="297"/>
      <c r="I255" s="297"/>
      <c r="J255" s="298"/>
    </row>
    <row r="256" spans="1:12" ht="205.5" customHeight="1" x14ac:dyDescent="0.25">
      <c r="A256" s="153" t="s">
        <v>80</v>
      </c>
      <c r="B256" s="149">
        <f>SUM(B257:B260)</f>
        <v>1482236.1</v>
      </c>
      <c r="C256" s="149">
        <f>SUM(C257:C260)</f>
        <v>1350872.9</v>
      </c>
      <c r="D256" s="149">
        <f>C256/B256*100</f>
        <v>91.137498270349766</v>
      </c>
      <c r="E256" s="149">
        <f>SUM(E257:E260)</f>
        <v>1350872.9</v>
      </c>
      <c r="F256" s="149">
        <f>E256/B256*100</f>
        <v>91.137498270349766</v>
      </c>
      <c r="G256" s="149">
        <f>SUM(G257:G260)</f>
        <v>1262378.1000000001</v>
      </c>
      <c r="H256" s="149">
        <f t="shared" ref="H256:H263" si="13">G256/B256*100</f>
        <v>85.167140376624204</v>
      </c>
      <c r="I256" s="149">
        <f>B256-G256</f>
        <v>219858</v>
      </c>
      <c r="J256" s="376" t="s">
        <v>187</v>
      </c>
    </row>
    <row r="257" spans="1:10" ht="19.5" x14ac:dyDescent="0.25">
      <c r="A257" s="66" t="s">
        <v>0</v>
      </c>
      <c r="B257" s="149">
        <v>0</v>
      </c>
      <c r="C257" s="149">
        <v>0</v>
      </c>
      <c r="D257" s="149">
        <v>0</v>
      </c>
      <c r="E257" s="149">
        <v>0</v>
      </c>
      <c r="F257" s="149">
        <v>0</v>
      </c>
      <c r="G257" s="149">
        <v>0</v>
      </c>
      <c r="H257" s="149">
        <v>0</v>
      </c>
      <c r="I257" s="149">
        <f t="shared" ref="I257:I265" si="14">B257-G257</f>
        <v>0</v>
      </c>
      <c r="J257" s="377"/>
    </row>
    <row r="258" spans="1:10" ht="19.5" x14ac:dyDescent="0.25">
      <c r="A258" s="66" t="s">
        <v>1</v>
      </c>
      <c r="B258" s="149">
        <v>1482236.1</v>
      </c>
      <c r="C258" s="149">
        <v>1350872.9</v>
      </c>
      <c r="D258" s="149">
        <f>C258/B258*100</f>
        <v>91.137498270349766</v>
      </c>
      <c r="E258" s="149">
        <v>1350872.9</v>
      </c>
      <c r="F258" s="149">
        <f>E258/B258*100</f>
        <v>91.137498270349766</v>
      </c>
      <c r="G258" s="149">
        <v>1262378.1000000001</v>
      </c>
      <c r="H258" s="149">
        <f t="shared" si="13"/>
        <v>85.167140376624204</v>
      </c>
      <c r="I258" s="149">
        <f t="shared" si="14"/>
        <v>219858</v>
      </c>
      <c r="J258" s="377"/>
    </row>
    <row r="259" spans="1:10" x14ac:dyDescent="0.25">
      <c r="A259" s="67" t="s">
        <v>2</v>
      </c>
      <c r="B259" s="150">
        <v>0</v>
      </c>
      <c r="C259" s="150">
        <v>0</v>
      </c>
      <c r="D259" s="150">
        <v>0</v>
      </c>
      <c r="E259" s="150">
        <v>0</v>
      </c>
      <c r="F259" s="150">
        <v>0</v>
      </c>
      <c r="G259" s="150">
        <v>0</v>
      </c>
      <c r="H259" s="150">
        <v>0</v>
      </c>
      <c r="I259" s="150">
        <f t="shared" si="14"/>
        <v>0</v>
      </c>
      <c r="J259" s="377"/>
    </row>
    <row r="260" spans="1:10" x14ac:dyDescent="0.25">
      <c r="A260" s="67" t="s">
        <v>3</v>
      </c>
      <c r="B260" s="150">
        <v>0</v>
      </c>
      <c r="C260" s="150">
        <v>0</v>
      </c>
      <c r="D260" s="150">
        <v>0</v>
      </c>
      <c r="E260" s="150">
        <v>0</v>
      </c>
      <c r="F260" s="150">
        <v>0</v>
      </c>
      <c r="G260" s="150">
        <v>0</v>
      </c>
      <c r="H260" s="150">
        <v>0</v>
      </c>
      <c r="I260" s="150">
        <f t="shared" si="14"/>
        <v>0</v>
      </c>
      <c r="J260" s="378"/>
    </row>
    <row r="261" spans="1:10" ht="112.5" x14ac:dyDescent="0.25">
      <c r="A261" s="153" t="s">
        <v>81</v>
      </c>
      <c r="B261" s="149">
        <f>SUM(B262:B265)</f>
        <v>92717.3</v>
      </c>
      <c r="C261" s="149">
        <f>SUM(C262:C265)</f>
        <v>61079.1</v>
      </c>
      <c r="D261" s="149">
        <f>C261/B261*100</f>
        <v>65.876702621840792</v>
      </c>
      <c r="E261" s="149">
        <f>SUM(E262:E265)</f>
        <v>61079.1</v>
      </c>
      <c r="F261" s="149">
        <f>E261/B261*100</f>
        <v>65.876702621840792</v>
      </c>
      <c r="G261" s="149">
        <f>SUM(G262:G265)</f>
        <v>60967.9</v>
      </c>
      <c r="H261" s="149">
        <f t="shared" si="13"/>
        <v>65.756768154378946</v>
      </c>
      <c r="I261" s="149">
        <f t="shared" si="14"/>
        <v>31749.4</v>
      </c>
      <c r="J261" s="376" t="s">
        <v>188</v>
      </c>
    </row>
    <row r="262" spans="1:10" ht="19.5" x14ac:dyDescent="0.25">
      <c r="A262" s="66" t="s">
        <v>0</v>
      </c>
      <c r="B262" s="149">
        <v>0</v>
      </c>
      <c r="C262" s="149">
        <v>0</v>
      </c>
      <c r="D262" s="149">
        <v>0</v>
      </c>
      <c r="E262" s="149">
        <v>0</v>
      </c>
      <c r="F262" s="149">
        <v>0</v>
      </c>
      <c r="G262" s="149">
        <v>0</v>
      </c>
      <c r="H262" s="149">
        <v>0</v>
      </c>
      <c r="I262" s="149">
        <f t="shared" si="14"/>
        <v>0</v>
      </c>
      <c r="J262" s="377"/>
    </row>
    <row r="263" spans="1:10" ht="19.5" x14ac:dyDescent="0.25">
      <c r="A263" s="66" t="s">
        <v>1</v>
      </c>
      <c r="B263" s="149">
        <v>92717.3</v>
      </c>
      <c r="C263" s="149">
        <v>61079.1</v>
      </c>
      <c r="D263" s="149">
        <f>C263/B263*100</f>
        <v>65.876702621840792</v>
      </c>
      <c r="E263" s="149">
        <v>61079.1</v>
      </c>
      <c r="F263" s="149">
        <f>E263/B263*100</f>
        <v>65.876702621840792</v>
      </c>
      <c r="G263" s="149">
        <v>60967.9</v>
      </c>
      <c r="H263" s="149">
        <f t="shared" si="13"/>
        <v>65.756768154378946</v>
      </c>
      <c r="I263" s="149">
        <f>B263-G263</f>
        <v>31749.4</v>
      </c>
      <c r="J263" s="377"/>
    </row>
    <row r="264" spans="1:10" x14ac:dyDescent="0.25">
      <c r="A264" s="67" t="s">
        <v>2</v>
      </c>
      <c r="B264" s="150">
        <v>0</v>
      </c>
      <c r="C264" s="150">
        <v>0</v>
      </c>
      <c r="D264" s="150">
        <v>0</v>
      </c>
      <c r="E264" s="150">
        <v>0</v>
      </c>
      <c r="F264" s="150">
        <v>0</v>
      </c>
      <c r="G264" s="150">
        <v>0</v>
      </c>
      <c r="H264" s="150">
        <v>0</v>
      </c>
      <c r="I264" s="150">
        <f t="shared" si="14"/>
        <v>0</v>
      </c>
      <c r="J264" s="377"/>
    </row>
    <row r="265" spans="1:10" x14ac:dyDescent="0.25">
      <c r="A265" s="67" t="s">
        <v>3</v>
      </c>
      <c r="B265" s="150">
        <v>0</v>
      </c>
      <c r="C265" s="150">
        <v>0</v>
      </c>
      <c r="D265" s="150">
        <v>0</v>
      </c>
      <c r="E265" s="150">
        <v>0</v>
      </c>
      <c r="F265" s="150">
        <v>0</v>
      </c>
      <c r="G265" s="150">
        <v>0</v>
      </c>
      <c r="H265" s="150">
        <v>0</v>
      </c>
      <c r="I265" s="150">
        <f t="shared" si="14"/>
        <v>0</v>
      </c>
      <c r="J265" s="378"/>
    </row>
    <row r="266" spans="1:10" ht="114.75" customHeight="1" x14ac:dyDescent="0.25">
      <c r="A266" s="153" t="s">
        <v>191</v>
      </c>
      <c r="B266" s="149">
        <f>SUM(B267:B270)</f>
        <v>81579.900000000009</v>
      </c>
      <c r="C266" s="149">
        <f>SUM(C267:C270)</f>
        <v>14321.599999999999</v>
      </c>
      <c r="D266" s="149">
        <f>C266/B266*100</f>
        <v>17.555304676764738</v>
      </c>
      <c r="E266" s="149">
        <f>SUM(E267:E270)</f>
        <v>14320.599999999999</v>
      </c>
      <c r="F266" s="149">
        <f>E266/B266*100</f>
        <v>17.554078884627213</v>
      </c>
      <c r="G266" s="149">
        <f>SUM(G267:G270)</f>
        <v>14320.599999999999</v>
      </c>
      <c r="H266" s="149">
        <f>G266/B266*100</f>
        <v>17.554078884627213</v>
      </c>
      <c r="I266" s="149">
        <f t="shared" ref="I266:I280" si="15">B266-G266</f>
        <v>67259.300000000017</v>
      </c>
      <c r="J266" s="368" t="s">
        <v>308</v>
      </c>
    </row>
    <row r="267" spans="1:10" ht="19.5" x14ac:dyDescent="0.25">
      <c r="A267" s="58" t="s">
        <v>0</v>
      </c>
      <c r="B267" s="149">
        <v>0</v>
      </c>
      <c r="C267" s="149">
        <v>0</v>
      </c>
      <c r="D267" s="149">
        <v>0</v>
      </c>
      <c r="E267" s="149">
        <v>0</v>
      </c>
      <c r="F267" s="149">
        <v>0</v>
      </c>
      <c r="G267" s="149">
        <v>0</v>
      </c>
      <c r="H267" s="149">
        <v>0</v>
      </c>
      <c r="I267" s="149">
        <f t="shared" si="15"/>
        <v>0</v>
      </c>
      <c r="J267" s="369"/>
    </row>
    <row r="268" spans="1:10" ht="19.5" x14ac:dyDescent="0.25">
      <c r="A268" s="58" t="s">
        <v>1</v>
      </c>
      <c r="B268" s="149">
        <v>76685.100000000006</v>
      </c>
      <c r="C268" s="149">
        <v>13462.3</v>
      </c>
      <c r="D268" s="149">
        <f>C268/B268*100</f>
        <v>17.555300834190735</v>
      </c>
      <c r="E268" s="149">
        <v>13462.3</v>
      </c>
      <c r="F268" s="149">
        <f>E268/B268*100</f>
        <v>17.555300834190735</v>
      </c>
      <c r="G268" s="149">
        <v>13462.3</v>
      </c>
      <c r="H268" s="149">
        <f>G268/B268*100</f>
        <v>17.555300834190735</v>
      </c>
      <c r="I268" s="149">
        <f t="shared" si="15"/>
        <v>63222.8</v>
      </c>
      <c r="J268" s="369"/>
    </row>
    <row r="269" spans="1:10" x14ac:dyDescent="0.25">
      <c r="A269" s="60" t="s">
        <v>2</v>
      </c>
      <c r="B269" s="150">
        <v>4894.8</v>
      </c>
      <c r="C269" s="150">
        <v>859.3</v>
      </c>
      <c r="D269" s="150">
        <f>C269/B269*100</f>
        <v>17.555364877012337</v>
      </c>
      <c r="E269" s="150">
        <v>858.3</v>
      </c>
      <c r="F269" s="150">
        <f>E269/B269*100</f>
        <v>17.534935033096346</v>
      </c>
      <c r="G269" s="150">
        <v>858.3</v>
      </c>
      <c r="H269" s="150">
        <f>G269/B269*100</f>
        <v>17.534935033096346</v>
      </c>
      <c r="I269" s="150">
        <f t="shared" si="15"/>
        <v>4036.5</v>
      </c>
      <c r="J269" s="369"/>
    </row>
    <row r="270" spans="1:10" x14ac:dyDescent="0.25">
      <c r="A270" s="60" t="s">
        <v>3</v>
      </c>
      <c r="B270" s="150">
        <v>0</v>
      </c>
      <c r="C270" s="150">
        <v>0</v>
      </c>
      <c r="D270" s="150">
        <v>0</v>
      </c>
      <c r="E270" s="150">
        <v>0</v>
      </c>
      <c r="F270" s="150">
        <v>0</v>
      </c>
      <c r="G270" s="150">
        <v>0</v>
      </c>
      <c r="H270" s="150">
        <v>0</v>
      </c>
      <c r="I270" s="150">
        <f t="shared" si="15"/>
        <v>0</v>
      </c>
      <c r="J270" s="370"/>
    </row>
    <row r="271" spans="1:10" ht="129.75" customHeight="1" x14ac:dyDescent="0.25">
      <c r="A271" s="153" t="s">
        <v>82</v>
      </c>
      <c r="B271" s="149">
        <f>SUM(B272:B275)</f>
        <v>63804.5</v>
      </c>
      <c r="C271" s="149">
        <f>SUM(C272:C275)</f>
        <v>17509.8</v>
      </c>
      <c r="D271" s="149">
        <f>C271/B271*100</f>
        <v>27.442891959031101</v>
      </c>
      <c r="E271" s="149">
        <f>SUM(E272:E275)</f>
        <v>17509.8</v>
      </c>
      <c r="F271" s="149">
        <f>E271/B271*100</f>
        <v>27.442891959031101</v>
      </c>
      <c r="G271" s="149">
        <f>SUM(G272:G275)</f>
        <v>17509.8</v>
      </c>
      <c r="H271" s="149">
        <f>G271/B271*100</f>
        <v>27.442891959031101</v>
      </c>
      <c r="I271" s="149">
        <f t="shared" si="15"/>
        <v>46294.7</v>
      </c>
      <c r="J271" s="368" t="s">
        <v>309</v>
      </c>
    </row>
    <row r="272" spans="1:10" ht="19.5" x14ac:dyDescent="0.25">
      <c r="A272" s="58" t="s">
        <v>0</v>
      </c>
      <c r="B272" s="149">
        <v>0</v>
      </c>
      <c r="C272" s="149">
        <v>0</v>
      </c>
      <c r="D272" s="149">
        <v>0</v>
      </c>
      <c r="E272" s="149">
        <v>0</v>
      </c>
      <c r="F272" s="149">
        <v>0</v>
      </c>
      <c r="G272" s="149">
        <v>0</v>
      </c>
      <c r="H272" s="149">
        <v>0</v>
      </c>
      <c r="I272" s="149">
        <f t="shared" si="15"/>
        <v>0</v>
      </c>
      <c r="J272" s="369"/>
    </row>
    <row r="273" spans="1:10" ht="19.5" x14ac:dyDescent="0.25">
      <c r="A273" s="58" t="s">
        <v>1</v>
      </c>
      <c r="B273" s="149">
        <v>59871.5</v>
      </c>
      <c r="C273" s="149">
        <v>16459.2</v>
      </c>
      <c r="D273" s="149">
        <f>C273/B273*100</f>
        <v>27.490876293395022</v>
      </c>
      <c r="E273" s="149">
        <v>16459.2</v>
      </c>
      <c r="F273" s="149">
        <f>E273/B273*100</f>
        <v>27.490876293395022</v>
      </c>
      <c r="G273" s="149">
        <v>16459.2</v>
      </c>
      <c r="H273" s="149">
        <f>G273/B273*100</f>
        <v>27.490876293395022</v>
      </c>
      <c r="I273" s="149">
        <f t="shared" si="15"/>
        <v>43412.3</v>
      </c>
      <c r="J273" s="369"/>
    </row>
    <row r="274" spans="1:10" x14ac:dyDescent="0.25">
      <c r="A274" s="60" t="s">
        <v>2</v>
      </c>
      <c r="B274" s="150">
        <v>3933</v>
      </c>
      <c r="C274" s="150">
        <v>1050.5999999999999</v>
      </c>
      <c r="D274" s="150">
        <f>C274/B274*100</f>
        <v>26.712433257055679</v>
      </c>
      <c r="E274" s="150">
        <v>1050.5999999999999</v>
      </c>
      <c r="F274" s="150">
        <f>E274/B274*100</f>
        <v>26.712433257055679</v>
      </c>
      <c r="G274" s="150">
        <v>1050.5999999999999</v>
      </c>
      <c r="H274" s="150">
        <f>G274/B274*100</f>
        <v>26.712433257055679</v>
      </c>
      <c r="I274" s="150">
        <f t="shared" si="15"/>
        <v>2882.4</v>
      </c>
      <c r="J274" s="369"/>
    </row>
    <row r="275" spans="1:10" x14ac:dyDescent="0.25">
      <c r="A275" s="60" t="s">
        <v>3</v>
      </c>
      <c r="B275" s="150">
        <v>0</v>
      </c>
      <c r="C275" s="150">
        <v>0</v>
      </c>
      <c r="D275" s="150">
        <v>0</v>
      </c>
      <c r="E275" s="150">
        <v>0</v>
      </c>
      <c r="F275" s="150">
        <v>0</v>
      </c>
      <c r="G275" s="150">
        <v>0</v>
      </c>
      <c r="H275" s="150">
        <v>0</v>
      </c>
      <c r="I275" s="150">
        <f t="shared" si="15"/>
        <v>0</v>
      </c>
      <c r="J275" s="370"/>
    </row>
    <row r="276" spans="1:10" s="8" customFormat="1" ht="96" customHeight="1" x14ac:dyDescent="0.25">
      <c r="A276" s="153" t="s">
        <v>143</v>
      </c>
      <c r="B276" s="149">
        <f>SUM(B277:B280)</f>
        <v>12829</v>
      </c>
      <c r="C276" s="149">
        <f>SUM(C277:C280)</f>
        <v>11615.3</v>
      </c>
      <c r="D276" s="149">
        <f>C276/B276*100</f>
        <v>90.539402915270088</v>
      </c>
      <c r="E276" s="149">
        <f>SUM(E277:E280)</f>
        <v>11615.3</v>
      </c>
      <c r="F276" s="149">
        <f>E276/B276*100</f>
        <v>90.539402915270088</v>
      </c>
      <c r="G276" s="149">
        <f>SUM(G277:G280)</f>
        <v>11615.3</v>
      </c>
      <c r="H276" s="149">
        <f>G276/B276*100</f>
        <v>90.539402915270088</v>
      </c>
      <c r="I276" s="149">
        <f t="shared" si="15"/>
        <v>1213.7000000000007</v>
      </c>
      <c r="J276" s="376" t="s">
        <v>190</v>
      </c>
    </row>
    <row r="277" spans="1:10" s="8" customFormat="1" ht="19.5" x14ac:dyDescent="0.25">
      <c r="A277" s="58" t="s">
        <v>0</v>
      </c>
      <c r="B277" s="149">
        <v>0</v>
      </c>
      <c r="C277" s="149">
        <v>0</v>
      </c>
      <c r="D277" s="149">
        <v>0</v>
      </c>
      <c r="E277" s="149">
        <v>0</v>
      </c>
      <c r="F277" s="149">
        <v>0</v>
      </c>
      <c r="G277" s="149">
        <v>0</v>
      </c>
      <c r="H277" s="149">
        <v>0</v>
      </c>
      <c r="I277" s="149">
        <f t="shared" si="15"/>
        <v>0</v>
      </c>
      <c r="J277" s="377"/>
    </row>
    <row r="278" spans="1:10" s="8" customFormat="1" ht="19.5" x14ac:dyDescent="0.25">
      <c r="A278" s="58" t="s">
        <v>1</v>
      </c>
      <c r="B278" s="149">
        <v>12829</v>
      </c>
      <c r="C278" s="149">
        <v>11615.3</v>
      </c>
      <c r="D278" s="149">
        <f>C278/B278*100</f>
        <v>90.539402915270088</v>
      </c>
      <c r="E278" s="149">
        <v>11615.3</v>
      </c>
      <c r="F278" s="149">
        <f>E278/B278*100</f>
        <v>90.539402915270088</v>
      </c>
      <c r="G278" s="149">
        <v>11615.3</v>
      </c>
      <c r="H278" s="149">
        <f>G278/B278*100</f>
        <v>90.539402915270088</v>
      </c>
      <c r="I278" s="149">
        <f t="shared" si="15"/>
        <v>1213.7000000000007</v>
      </c>
      <c r="J278" s="377"/>
    </row>
    <row r="279" spans="1:10" s="8" customFormat="1" x14ac:dyDescent="0.25">
      <c r="A279" s="60" t="s">
        <v>2</v>
      </c>
      <c r="B279" s="150">
        <v>0</v>
      </c>
      <c r="C279" s="150">
        <v>0</v>
      </c>
      <c r="D279" s="150">
        <v>0</v>
      </c>
      <c r="E279" s="150">
        <v>0</v>
      </c>
      <c r="F279" s="150">
        <v>0</v>
      </c>
      <c r="G279" s="150">
        <v>0</v>
      </c>
      <c r="H279" s="150">
        <v>0</v>
      </c>
      <c r="I279" s="150">
        <f t="shared" si="15"/>
        <v>0</v>
      </c>
      <c r="J279" s="377"/>
    </row>
    <row r="280" spans="1:10" s="8" customFormat="1" x14ac:dyDescent="0.25">
      <c r="A280" s="60" t="s">
        <v>3</v>
      </c>
      <c r="B280" s="150">
        <v>0</v>
      </c>
      <c r="C280" s="150">
        <v>0</v>
      </c>
      <c r="D280" s="150">
        <v>0</v>
      </c>
      <c r="E280" s="150">
        <v>0</v>
      </c>
      <c r="F280" s="150">
        <v>0</v>
      </c>
      <c r="G280" s="150">
        <v>0</v>
      </c>
      <c r="H280" s="150">
        <v>0</v>
      </c>
      <c r="I280" s="150">
        <f t="shared" si="15"/>
        <v>0</v>
      </c>
      <c r="J280" s="378"/>
    </row>
    <row r="281" spans="1:10" x14ac:dyDescent="0.25">
      <c r="A281" s="275" t="s">
        <v>111</v>
      </c>
      <c r="B281" s="276"/>
      <c r="C281" s="276"/>
      <c r="D281" s="276"/>
      <c r="E281" s="276"/>
      <c r="F281" s="276"/>
      <c r="G281" s="276"/>
      <c r="H281" s="276"/>
      <c r="I281" s="276"/>
      <c r="J281" s="277"/>
    </row>
    <row r="282" spans="1:10" x14ac:dyDescent="0.25">
      <c r="A282" s="241" t="s">
        <v>103</v>
      </c>
      <c r="B282" s="242"/>
      <c r="C282" s="242"/>
      <c r="D282" s="242"/>
      <c r="E282" s="242"/>
      <c r="F282" s="242"/>
      <c r="G282" s="242"/>
      <c r="H282" s="242"/>
      <c r="I282" s="242"/>
      <c r="J282" s="243"/>
    </row>
    <row r="283" spans="1:10" x14ac:dyDescent="0.25">
      <c r="A283" s="296" t="s">
        <v>112</v>
      </c>
      <c r="B283" s="297"/>
      <c r="C283" s="297"/>
      <c r="D283" s="297"/>
      <c r="E283" s="297"/>
      <c r="F283" s="297"/>
      <c r="G283" s="297"/>
      <c r="H283" s="297"/>
      <c r="I283" s="297"/>
      <c r="J283" s="298"/>
    </row>
    <row r="284" spans="1:10" ht="265.5" customHeight="1" x14ac:dyDescent="0.25">
      <c r="A284" s="153" t="s">
        <v>83</v>
      </c>
      <c r="B284" s="149">
        <f>SUM(B285:B288)</f>
        <v>3023.0830000000001</v>
      </c>
      <c r="C284" s="149">
        <f>SUM(C285:C288)</f>
        <v>2453.1</v>
      </c>
      <c r="D284" s="149">
        <f>C284/B284*100</f>
        <v>81.145638409530932</v>
      </c>
      <c r="E284" s="149">
        <f>SUM(E285:E288)</f>
        <v>2453.1</v>
      </c>
      <c r="F284" s="149">
        <f>E284/B284*100</f>
        <v>81.145638409530932</v>
      </c>
      <c r="G284" s="149">
        <f>SUM(G285:G288)</f>
        <v>2453.1</v>
      </c>
      <c r="H284" s="149">
        <f>G284/B284*100</f>
        <v>81.145638409530932</v>
      </c>
      <c r="I284" s="149">
        <f>B284-G284</f>
        <v>569.98300000000017</v>
      </c>
      <c r="J284" s="387" t="s">
        <v>193</v>
      </c>
    </row>
    <row r="285" spans="1:10" ht="19.5" x14ac:dyDescent="0.25">
      <c r="A285" s="66" t="s">
        <v>0</v>
      </c>
      <c r="B285" s="149">
        <v>0</v>
      </c>
      <c r="C285" s="149">
        <v>0</v>
      </c>
      <c r="D285" s="149">
        <v>0</v>
      </c>
      <c r="E285" s="149">
        <v>0</v>
      </c>
      <c r="F285" s="149">
        <v>0</v>
      </c>
      <c r="G285" s="149">
        <v>0</v>
      </c>
      <c r="H285" s="149">
        <v>0</v>
      </c>
      <c r="I285" s="149">
        <f>B285-G285</f>
        <v>0</v>
      </c>
      <c r="J285" s="388"/>
    </row>
    <row r="286" spans="1:10" ht="19.5" x14ac:dyDescent="0.25">
      <c r="A286" s="66" t="s">
        <v>1</v>
      </c>
      <c r="B286" s="149">
        <v>3023.0830000000001</v>
      </c>
      <c r="C286" s="149">
        <v>2453.1</v>
      </c>
      <c r="D286" s="149">
        <f>C286/B286*100</f>
        <v>81.145638409530932</v>
      </c>
      <c r="E286" s="149">
        <v>2453.1</v>
      </c>
      <c r="F286" s="149">
        <f>E286/B286*100</f>
        <v>81.145638409530932</v>
      </c>
      <c r="G286" s="149">
        <v>2453.1</v>
      </c>
      <c r="H286" s="149">
        <f>G286/B286*100</f>
        <v>81.145638409530932</v>
      </c>
      <c r="I286" s="149">
        <f>B286-G286</f>
        <v>569.98300000000017</v>
      </c>
      <c r="J286" s="388"/>
    </row>
    <row r="287" spans="1:10" x14ac:dyDescent="0.25">
      <c r="A287" s="67" t="s">
        <v>2</v>
      </c>
      <c r="B287" s="150">
        <v>0</v>
      </c>
      <c r="C287" s="150">
        <v>0</v>
      </c>
      <c r="D287" s="150">
        <v>0</v>
      </c>
      <c r="E287" s="150">
        <v>0</v>
      </c>
      <c r="F287" s="150">
        <v>0</v>
      </c>
      <c r="G287" s="150">
        <v>0</v>
      </c>
      <c r="H287" s="150">
        <v>0</v>
      </c>
      <c r="I287" s="150">
        <f>B287-G287</f>
        <v>0</v>
      </c>
      <c r="J287" s="388"/>
    </row>
    <row r="288" spans="1:10" x14ac:dyDescent="0.25">
      <c r="A288" s="67" t="s">
        <v>3</v>
      </c>
      <c r="B288" s="150">
        <v>0</v>
      </c>
      <c r="C288" s="150">
        <v>0</v>
      </c>
      <c r="D288" s="150">
        <v>0</v>
      </c>
      <c r="E288" s="150">
        <v>0</v>
      </c>
      <c r="F288" s="150">
        <v>0</v>
      </c>
      <c r="G288" s="150">
        <v>0</v>
      </c>
      <c r="H288" s="150">
        <v>0</v>
      </c>
      <c r="I288" s="150">
        <f>B288-G288</f>
        <v>0</v>
      </c>
      <c r="J288" s="389"/>
    </row>
    <row r="289" spans="1:11" x14ac:dyDescent="0.25">
      <c r="A289" s="287" t="s">
        <v>160</v>
      </c>
      <c r="B289" s="288"/>
      <c r="C289" s="288"/>
      <c r="D289" s="288"/>
      <c r="E289" s="288"/>
      <c r="F289" s="288"/>
      <c r="G289" s="288"/>
      <c r="H289" s="288"/>
      <c r="I289" s="288"/>
      <c r="J289" s="289"/>
    </row>
    <row r="290" spans="1:11" x14ac:dyDescent="0.25">
      <c r="A290" s="250" t="s">
        <v>274</v>
      </c>
      <c r="B290" s="251"/>
      <c r="C290" s="251"/>
      <c r="D290" s="251"/>
      <c r="E290" s="251"/>
      <c r="F290" s="251"/>
      <c r="G290" s="251"/>
      <c r="H290" s="251"/>
      <c r="I290" s="251"/>
      <c r="J290" s="252"/>
    </row>
    <row r="291" spans="1:11" x14ac:dyDescent="0.25">
      <c r="A291" s="296" t="s">
        <v>35</v>
      </c>
      <c r="B291" s="297"/>
      <c r="C291" s="297"/>
      <c r="D291" s="297"/>
      <c r="E291" s="297"/>
      <c r="F291" s="297"/>
      <c r="G291" s="297"/>
      <c r="H291" s="297"/>
      <c r="I291" s="297"/>
      <c r="J291" s="298"/>
    </row>
    <row r="292" spans="1:11" ht="206.25" x14ac:dyDescent="0.25">
      <c r="A292" s="153" t="s">
        <v>84</v>
      </c>
      <c r="B292" s="149">
        <f>SUM(B293:B296)</f>
        <v>4273</v>
      </c>
      <c r="C292" s="149">
        <f>SUM(C293:C296)</f>
        <v>2589</v>
      </c>
      <c r="D292" s="149">
        <f>C292/B292*100</f>
        <v>60.589749590451667</v>
      </c>
      <c r="E292" s="149">
        <f>SUM(E293:E296)</f>
        <v>2581.1</v>
      </c>
      <c r="F292" s="149">
        <f>E292/B292*100</f>
        <v>60.404867774397374</v>
      </c>
      <c r="G292" s="149">
        <f>SUM(G293:G296)</f>
        <v>2222.8999999999996</v>
      </c>
      <c r="H292" s="149">
        <f>G292/B292*100</f>
        <v>52.021998595834297</v>
      </c>
      <c r="I292" s="149">
        <f>B292-G292</f>
        <v>2050.1000000000004</v>
      </c>
      <c r="J292" s="390" t="s">
        <v>310</v>
      </c>
    </row>
    <row r="293" spans="1:11" ht="19.5" x14ac:dyDescent="0.25">
      <c r="A293" s="66" t="s">
        <v>0</v>
      </c>
      <c r="B293" s="149">
        <v>0</v>
      </c>
      <c r="C293" s="149">
        <v>0</v>
      </c>
      <c r="D293" s="149">
        <v>0</v>
      </c>
      <c r="E293" s="149">
        <v>0</v>
      </c>
      <c r="F293" s="149">
        <v>0</v>
      </c>
      <c r="G293" s="149">
        <v>0</v>
      </c>
      <c r="H293" s="149">
        <v>0</v>
      </c>
      <c r="I293" s="149">
        <f>B293-G293</f>
        <v>0</v>
      </c>
      <c r="J293" s="391"/>
    </row>
    <row r="294" spans="1:11" ht="19.5" x14ac:dyDescent="0.25">
      <c r="A294" s="66" t="s">
        <v>1</v>
      </c>
      <c r="B294" s="149">
        <v>3540.2</v>
      </c>
      <c r="C294" s="149">
        <v>2426.1999999999998</v>
      </c>
      <c r="D294" s="149">
        <f>C294/B294*100</f>
        <v>68.532851251341725</v>
      </c>
      <c r="E294" s="149">
        <v>2426.1999999999998</v>
      </c>
      <c r="F294" s="149">
        <f>E294/B294*100</f>
        <v>68.532851251341725</v>
      </c>
      <c r="G294" s="149">
        <v>2092.1999999999998</v>
      </c>
      <c r="H294" s="149">
        <f>G294/B294*100</f>
        <v>59.098356025083334</v>
      </c>
      <c r="I294" s="149">
        <f>B294-G294</f>
        <v>1448</v>
      </c>
      <c r="J294" s="391"/>
    </row>
    <row r="295" spans="1:11" x14ac:dyDescent="0.25">
      <c r="A295" s="67" t="s">
        <v>2</v>
      </c>
      <c r="B295" s="150">
        <v>732.8</v>
      </c>
      <c r="C295" s="150">
        <v>162.80000000000001</v>
      </c>
      <c r="D295" s="150">
        <f>C295/B295*100</f>
        <v>22.216157205240179</v>
      </c>
      <c r="E295" s="150">
        <v>154.9</v>
      </c>
      <c r="F295" s="150">
        <f>E295/B295*100</f>
        <v>21.138100436681224</v>
      </c>
      <c r="G295" s="150">
        <v>130.69999999999999</v>
      </c>
      <c r="H295" s="150">
        <f>G295/B295*100</f>
        <v>17.835698689956331</v>
      </c>
      <c r="I295" s="150">
        <f>B295-G295</f>
        <v>602.09999999999991</v>
      </c>
      <c r="J295" s="391"/>
    </row>
    <row r="296" spans="1:11" x14ac:dyDescent="0.25">
      <c r="A296" s="67" t="s">
        <v>3</v>
      </c>
      <c r="B296" s="150">
        <v>0</v>
      </c>
      <c r="C296" s="149">
        <v>0</v>
      </c>
      <c r="D296" s="150">
        <v>0</v>
      </c>
      <c r="E296" s="150">
        <v>0</v>
      </c>
      <c r="F296" s="150">
        <v>0</v>
      </c>
      <c r="G296" s="150">
        <v>0</v>
      </c>
      <c r="H296" s="150">
        <v>0</v>
      </c>
      <c r="I296" s="150">
        <f>B296-G296</f>
        <v>0</v>
      </c>
      <c r="J296" s="392"/>
    </row>
    <row r="297" spans="1:11" x14ac:dyDescent="0.25">
      <c r="A297" s="287" t="s">
        <v>160</v>
      </c>
      <c r="B297" s="288"/>
      <c r="C297" s="288"/>
      <c r="D297" s="288"/>
      <c r="E297" s="288"/>
      <c r="F297" s="288"/>
      <c r="G297" s="288"/>
      <c r="H297" s="288"/>
      <c r="I297" s="288"/>
      <c r="J297" s="289"/>
    </row>
    <row r="298" spans="1:11" s="8" customFormat="1" x14ac:dyDescent="0.25">
      <c r="A298" s="250" t="s">
        <v>109</v>
      </c>
      <c r="B298" s="251"/>
      <c r="C298" s="251"/>
      <c r="D298" s="251"/>
      <c r="E298" s="251"/>
      <c r="F298" s="251"/>
      <c r="G298" s="251"/>
      <c r="H298" s="251"/>
      <c r="I298" s="251"/>
      <c r="J298" s="252"/>
    </row>
    <row r="299" spans="1:11" s="1" customFormat="1" x14ac:dyDescent="0.25">
      <c r="A299" s="244" t="s">
        <v>35</v>
      </c>
      <c r="B299" s="245"/>
      <c r="C299" s="245"/>
      <c r="D299" s="245"/>
      <c r="E299" s="245"/>
      <c r="F299" s="245"/>
      <c r="G299" s="245"/>
      <c r="H299" s="245"/>
      <c r="I299" s="245"/>
      <c r="J299" s="246"/>
    </row>
    <row r="300" spans="1:11" ht="187.5" x14ac:dyDescent="0.25">
      <c r="A300" s="153" t="s">
        <v>85</v>
      </c>
      <c r="B300" s="149">
        <f>SUM(B301:B304)</f>
        <v>0</v>
      </c>
      <c r="C300" s="149">
        <f>SUM(C301:C304)</f>
        <v>0</v>
      </c>
      <c r="D300" s="149">
        <v>0</v>
      </c>
      <c r="E300" s="149">
        <f>SUM(E301:E304)</f>
        <v>0</v>
      </c>
      <c r="F300" s="149">
        <v>0</v>
      </c>
      <c r="G300" s="149">
        <f>SUM(G301:G304)</f>
        <v>0</v>
      </c>
      <c r="H300" s="149">
        <v>0</v>
      </c>
      <c r="I300" s="149">
        <f>B300-G300</f>
        <v>0</v>
      </c>
      <c r="J300" s="390"/>
      <c r="K300" s="104" t="s">
        <v>119</v>
      </c>
    </row>
    <row r="301" spans="1:11" ht="19.5" x14ac:dyDescent="0.25">
      <c r="A301" s="66" t="s">
        <v>0</v>
      </c>
      <c r="B301" s="149">
        <v>0</v>
      </c>
      <c r="C301" s="149">
        <v>0</v>
      </c>
      <c r="D301" s="149">
        <v>0</v>
      </c>
      <c r="E301" s="149">
        <v>0</v>
      </c>
      <c r="F301" s="149">
        <v>0</v>
      </c>
      <c r="G301" s="149">
        <v>0</v>
      </c>
      <c r="H301" s="149">
        <v>0</v>
      </c>
      <c r="I301" s="149">
        <f>B301-G301</f>
        <v>0</v>
      </c>
      <c r="J301" s="391"/>
    </row>
    <row r="302" spans="1:11" ht="19.5" x14ac:dyDescent="0.25">
      <c r="A302" s="66" t="s">
        <v>1</v>
      </c>
      <c r="B302" s="149">
        <v>0</v>
      </c>
      <c r="C302" s="149">
        <v>0</v>
      </c>
      <c r="D302" s="149">
        <v>0</v>
      </c>
      <c r="E302" s="149">
        <v>0</v>
      </c>
      <c r="F302" s="149">
        <v>0</v>
      </c>
      <c r="G302" s="149">
        <v>0</v>
      </c>
      <c r="H302" s="149">
        <v>0</v>
      </c>
      <c r="I302" s="149">
        <f>B302-G302</f>
        <v>0</v>
      </c>
      <c r="J302" s="391"/>
    </row>
    <row r="303" spans="1:11" x14ac:dyDescent="0.25">
      <c r="A303" s="67" t="s">
        <v>2</v>
      </c>
      <c r="B303" s="150">
        <v>0</v>
      </c>
      <c r="C303" s="150">
        <v>0</v>
      </c>
      <c r="D303" s="150">
        <v>0</v>
      </c>
      <c r="E303" s="150">
        <v>0</v>
      </c>
      <c r="F303" s="150">
        <v>0</v>
      </c>
      <c r="G303" s="150">
        <v>0</v>
      </c>
      <c r="H303" s="150">
        <v>0</v>
      </c>
      <c r="I303" s="150">
        <f>B303-G303</f>
        <v>0</v>
      </c>
      <c r="J303" s="391"/>
    </row>
    <row r="304" spans="1:11" x14ac:dyDescent="0.25">
      <c r="A304" s="67" t="s">
        <v>3</v>
      </c>
      <c r="B304" s="150">
        <v>0</v>
      </c>
      <c r="C304" s="150">
        <v>0</v>
      </c>
      <c r="D304" s="150">
        <v>0</v>
      </c>
      <c r="E304" s="150">
        <v>0</v>
      </c>
      <c r="F304" s="150">
        <v>0</v>
      </c>
      <c r="G304" s="150">
        <v>0</v>
      </c>
      <c r="H304" s="150">
        <v>0</v>
      </c>
      <c r="I304" s="150">
        <f>B304-G304</f>
        <v>0</v>
      </c>
      <c r="J304" s="392"/>
    </row>
    <row r="305" spans="1:11" s="30" customFormat="1" x14ac:dyDescent="0.25">
      <c r="A305" s="281" t="s">
        <v>233</v>
      </c>
      <c r="B305" s="282"/>
      <c r="C305" s="282"/>
      <c r="D305" s="282"/>
      <c r="E305" s="282"/>
      <c r="F305" s="282"/>
      <c r="G305" s="282"/>
      <c r="H305" s="282"/>
      <c r="I305" s="282"/>
      <c r="J305" s="283"/>
    </row>
    <row r="306" spans="1:11" s="1" customFormat="1" x14ac:dyDescent="0.25">
      <c r="A306" s="256" t="s">
        <v>86</v>
      </c>
      <c r="B306" s="257"/>
      <c r="C306" s="257"/>
      <c r="D306" s="257"/>
      <c r="E306" s="257"/>
      <c r="F306" s="257"/>
      <c r="G306" s="257"/>
      <c r="H306" s="257"/>
      <c r="I306" s="257"/>
      <c r="J306" s="258"/>
    </row>
    <row r="307" spans="1:11" x14ac:dyDescent="0.25">
      <c r="A307" s="287" t="s">
        <v>160</v>
      </c>
      <c r="B307" s="288"/>
      <c r="C307" s="288"/>
      <c r="D307" s="288"/>
      <c r="E307" s="288"/>
      <c r="F307" s="288"/>
      <c r="G307" s="288"/>
      <c r="H307" s="288"/>
      <c r="I307" s="288"/>
      <c r="J307" s="289"/>
    </row>
    <row r="308" spans="1:11" s="8" customFormat="1" x14ac:dyDescent="0.25">
      <c r="A308" s="250" t="s">
        <v>109</v>
      </c>
      <c r="B308" s="251"/>
      <c r="C308" s="251"/>
      <c r="D308" s="251"/>
      <c r="E308" s="251"/>
      <c r="F308" s="251"/>
      <c r="G308" s="251"/>
      <c r="H308" s="251"/>
      <c r="I308" s="251"/>
      <c r="J308" s="252"/>
    </row>
    <row r="309" spans="1:11" s="1" customFormat="1" x14ac:dyDescent="0.25">
      <c r="A309" s="244" t="s">
        <v>35</v>
      </c>
      <c r="B309" s="245"/>
      <c r="C309" s="245"/>
      <c r="D309" s="245"/>
      <c r="E309" s="245"/>
      <c r="F309" s="245"/>
      <c r="G309" s="245"/>
      <c r="H309" s="245"/>
      <c r="I309" s="245"/>
      <c r="J309" s="246"/>
    </row>
    <row r="310" spans="1:11" ht="190.5" customHeight="1" x14ac:dyDescent="0.25">
      <c r="A310" s="153" t="s">
        <v>108</v>
      </c>
      <c r="B310" s="149">
        <f>SUM(B311:B314)</f>
        <v>4939.7</v>
      </c>
      <c r="C310" s="149">
        <f>SUM(C311:C314)</f>
        <v>4243.3</v>
      </c>
      <c r="D310" s="149">
        <f>C310/B310*100</f>
        <v>85.901977852906057</v>
      </c>
      <c r="E310" s="149">
        <f>SUM(E311:E314)</f>
        <v>4243.3</v>
      </c>
      <c r="F310" s="149">
        <f>E310/B310*100</f>
        <v>85.901977852906057</v>
      </c>
      <c r="G310" s="149">
        <f>SUM(G311:G314)</f>
        <v>4243.3</v>
      </c>
      <c r="H310" s="149">
        <f>G310/B310*100</f>
        <v>85.901977852906057</v>
      </c>
      <c r="I310" s="149">
        <f t="shared" ref="I310:I329" si="16">B310-G310</f>
        <v>696.39999999999964</v>
      </c>
      <c r="J310" s="396" t="s">
        <v>195</v>
      </c>
      <c r="K310" s="2" t="s">
        <v>234</v>
      </c>
    </row>
    <row r="311" spans="1:11" ht="19.5" x14ac:dyDescent="0.25">
      <c r="A311" s="58" t="s">
        <v>0</v>
      </c>
      <c r="B311" s="149">
        <v>0</v>
      </c>
      <c r="C311" s="149">
        <v>0</v>
      </c>
      <c r="D311" s="149">
        <v>0</v>
      </c>
      <c r="E311" s="149">
        <v>0</v>
      </c>
      <c r="F311" s="149">
        <v>0</v>
      </c>
      <c r="G311" s="149">
        <v>0</v>
      </c>
      <c r="H311" s="149">
        <v>0</v>
      </c>
      <c r="I311" s="149">
        <f t="shared" si="16"/>
        <v>0</v>
      </c>
      <c r="J311" s="397"/>
    </row>
    <row r="312" spans="1:11" ht="19.5" x14ac:dyDescent="0.25">
      <c r="A312" s="58" t="s">
        <v>1</v>
      </c>
      <c r="B312" s="149">
        <v>4939.7</v>
      </c>
      <c r="C312" s="149">
        <v>4243.3</v>
      </c>
      <c r="D312" s="149">
        <f>C312/B312*100</f>
        <v>85.901977852906057</v>
      </c>
      <c r="E312" s="149">
        <v>4243.3</v>
      </c>
      <c r="F312" s="149">
        <f>E312/B312*100</f>
        <v>85.901977852906057</v>
      </c>
      <c r="G312" s="149">
        <v>4243.3</v>
      </c>
      <c r="H312" s="149">
        <f>G312/B312*100</f>
        <v>85.901977852906057</v>
      </c>
      <c r="I312" s="149">
        <f t="shared" si="16"/>
        <v>696.39999999999964</v>
      </c>
      <c r="J312" s="397"/>
    </row>
    <row r="313" spans="1:11" x14ac:dyDescent="0.25">
      <c r="A313" s="60" t="s">
        <v>2</v>
      </c>
      <c r="B313" s="150">
        <v>0</v>
      </c>
      <c r="C313" s="150">
        <v>0</v>
      </c>
      <c r="D313" s="150">
        <v>0</v>
      </c>
      <c r="E313" s="150">
        <v>0</v>
      </c>
      <c r="F313" s="150">
        <v>0</v>
      </c>
      <c r="G313" s="150">
        <v>0</v>
      </c>
      <c r="H313" s="150">
        <v>0</v>
      </c>
      <c r="I313" s="150">
        <f t="shared" si="16"/>
        <v>0</v>
      </c>
      <c r="J313" s="397"/>
    </row>
    <row r="314" spans="1:11" x14ac:dyDescent="0.25">
      <c r="A314" s="60" t="s">
        <v>3</v>
      </c>
      <c r="B314" s="150">
        <v>0</v>
      </c>
      <c r="C314" s="150">
        <v>0</v>
      </c>
      <c r="D314" s="150">
        <v>0</v>
      </c>
      <c r="E314" s="150">
        <v>0</v>
      </c>
      <c r="F314" s="150">
        <v>0</v>
      </c>
      <c r="G314" s="150">
        <v>0</v>
      </c>
      <c r="H314" s="150">
        <v>0</v>
      </c>
      <c r="I314" s="150">
        <f t="shared" si="16"/>
        <v>0</v>
      </c>
      <c r="J314" s="398"/>
    </row>
    <row r="315" spans="1:11" ht="209.25" customHeight="1" x14ac:dyDescent="0.25">
      <c r="A315" s="153" t="s">
        <v>87</v>
      </c>
      <c r="B315" s="149">
        <f>SUM(B316:B319)</f>
        <v>318.39999999999998</v>
      </c>
      <c r="C315" s="149">
        <f>SUM(C316:C319)</f>
        <v>164.9</v>
      </c>
      <c r="D315" s="149">
        <f>C315/B315*100</f>
        <v>51.790201005025125</v>
      </c>
      <c r="E315" s="149">
        <f>SUM(E316:E319)</f>
        <v>164.9</v>
      </c>
      <c r="F315" s="149">
        <f>E315/B315*100</f>
        <v>51.790201005025125</v>
      </c>
      <c r="G315" s="149">
        <f>SUM(G316:G319)</f>
        <v>164.9</v>
      </c>
      <c r="H315" s="149">
        <f>G315/B315*100</f>
        <v>51.790201005025125</v>
      </c>
      <c r="I315" s="149">
        <f t="shared" si="16"/>
        <v>153.49999999999997</v>
      </c>
      <c r="J315" s="396" t="s">
        <v>213</v>
      </c>
      <c r="K315" s="2" t="s">
        <v>234</v>
      </c>
    </row>
    <row r="316" spans="1:11" ht="19.5" x14ac:dyDescent="0.25">
      <c r="A316" s="58" t="s">
        <v>0</v>
      </c>
      <c r="B316" s="149">
        <v>0</v>
      </c>
      <c r="C316" s="149">
        <v>0</v>
      </c>
      <c r="D316" s="149">
        <v>0</v>
      </c>
      <c r="E316" s="149">
        <v>0</v>
      </c>
      <c r="F316" s="149">
        <v>0</v>
      </c>
      <c r="G316" s="149">
        <v>0</v>
      </c>
      <c r="H316" s="149">
        <v>0</v>
      </c>
      <c r="I316" s="149">
        <f t="shared" si="16"/>
        <v>0</v>
      </c>
      <c r="J316" s="397"/>
    </row>
    <row r="317" spans="1:11" ht="19.5" x14ac:dyDescent="0.25">
      <c r="A317" s="58" t="s">
        <v>1</v>
      </c>
      <c r="B317" s="149">
        <v>318.39999999999998</v>
      </c>
      <c r="C317" s="149">
        <v>164.9</v>
      </c>
      <c r="D317" s="149">
        <f>C317/B317*100</f>
        <v>51.790201005025125</v>
      </c>
      <c r="E317" s="149">
        <v>164.9</v>
      </c>
      <c r="F317" s="149">
        <f>E317/B317*100</f>
        <v>51.790201005025125</v>
      </c>
      <c r="G317" s="149">
        <v>164.9</v>
      </c>
      <c r="H317" s="149">
        <f>G317/B317*100</f>
        <v>51.790201005025125</v>
      </c>
      <c r="I317" s="149">
        <f t="shared" si="16"/>
        <v>153.49999999999997</v>
      </c>
      <c r="J317" s="397"/>
    </row>
    <row r="318" spans="1:11" x14ac:dyDescent="0.25">
      <c r="A318" s="60" t="s">
        <v>2</v>
      </c>
      <c r="B318" s="150">
        <v>0</v>
      </c>
      <c r="C318" s="150">
        <v>0</v>
      </c>
      <c r="D318" s="150">
        <v>0</v>
      </c>
      <c r="E318" s="150">
        <v>0</v>
      </c>
      <c r="F318" s="150">
        <v>0</v>
      </c>
      <c r="G318" s="150">
        <v>0</v>
      </c>
      <c r="H318" s="150">
        <v>0</v>
      </c>
      <c r="I318" s="150">
        <f t="shared" si="16"/>
        <v>0</v>
      </c>
      <c r="J318" s="397"/>
    </row>
    <row r="319" spans="1:11" x14ac:dyDescent="0.25">
      <c r="A319" s="60" t="s">
        <v>3</v>
      </c>
      <c r="B319" s="150">
        <v>0</v>
      </c>
      <c r="C319" s="150">
        <v>0</v>
      </c>
      <c r="D319" s="150">
        <v>0</v>
      </c>
      <c r="E319" s="150">
        <v>0</v>
      </c>
      <c r="F319" s="150">
        <v>0</v>
      </c>
      <c r="G319" s="150">
        <v>0</v>
      </c>
      <c r="H319" s="150">
        <v>0</v>
      </c>
      <c r="I319" s="150">
        <f t="shared" si="16"/>
        <v>0</v>
      </c>
      <c r="J319" s="398"/>
    </row>
    <row r="320" spans="1:11" ht="210" customHeight="1" x14ac:dyDescent="0.25">
      <c r="A320" s="153" t="s">
        <v>88</v>
      </c>
      <c r="B320" s="149">
        <f>SUM(B321:B324)</f>
        <v>52887.3</v>
      </c>
      <c r="C320" s="149">
        <f>SUM(C321:C324)</f>
        <v>44020.9</v>
      </c>
      <c r="D320" s="149">
        <f>C320/B320*100</f>
        <v>83.23529467376855</v>
      </c>
      <c r="E320" s="149">
        <f>SUM(E321:E324)</f>
        <v>44013.1</v>
      </c>
      <c r="F320" s="149">
        <f>E320/B320*100</f>
        <v>83.220546331538941</v>
      </c>
      <c r="G320" s="149">
        <f>SUM(G321:G324)</f>
        <v>44013.1</v>
      </c>
      <c r="H320" s="149">
        <f>G320/B320*100</f>
        <v>83.220546331538941</v>
      </c>
      <c r="I320" s="149">
        <f t="shared" si="16"/>
        <v>8874.2000000000044</v>
      </c>
      <c r="J320" s="396" t="s">
        <v>214</v>
      </c>
      <c r="K320" s="2" t="s">
        <v>234</v>
      </c>
    </row>
    <row r="321" spans="1:11" ht="19.5" x14ac:dyDescent="0.25">
      <c r="A321" s="58" t="s">
        <v>0</v>
      </c>
      <c r="B321" s="149">
        <v>0</v>
      </c>
      <c r="C321" s="149">
        <v>0</v>
      </c>
      <c r="D321" s="149">
        <v>0</v>
      </c>
      <c r="E321" s="149">
        <v>0</v>
      </c>
      <c r="F321" s="149">
        <v>0</v>
      </c>
      <c r="G321" s="149">
        <v>0</v>
      </c>
      <c r="H321" s="149">
        <v>0</v>
      </c>
      <c r="I321" s="149">
        <f t="shared" si="16"/>
        <v>0</v>
      </c>
      <c r="J321" s="397"/>
    </row>
    <row r="322" spans="1:11" ht="19.5" x14ac:dyDescent="0.25">
      <c r="A322" s="58" t="s">
        <v>1</v>
      </c>
      <c r="B322" s="149">
        <v>52887.3</v>
      </c>
      <c r="C322" s="149">
        <v>44020.9</v>
      </c>
      <c r="D322" s="149">
        <f>C322/B322*100</f>
        <v>83.23529467376855</v>
      </c>
      <c r="E322" s="149">
        <v>44013.1</v>
      </c>
      <c r="F322" s="149">
        <f>E322/B322*100</f>
        <v>83.220546331538941</v>
      </c>
      <c r="G322" s="149">
        <v>44013.1</v>
      </c>
      <c r="H322" s="149">
        <f>G322/B322*100</f>
        <v>83.220546331538941</v>
      </c>
      <c r="I322" s="149">
        <f t="shared" si="16"/>
        <v>8874.2000000000044</v>
      </c>
      <c r="J322" s="397"/>
    </row>
    <row r="323" spans="1:11" x14ac:dyDescent="0.25">
      <c r="A323" s="60" t="s">
        <v>2</v>
      </c>
      <c r="B323" s="150">
        <v>0</v>
      </c>
      <c r="C323" s="150">
        <v>0</v>
      </c>
      <c r="D323" s="150">
        <v>0</v>
      </c>
      <c r="E323" s="150">
        <v>0</v>
      </c>
      <c r="F323" s="150">
        <v>0</v>
      </c>
      <c r="G323" s="150">
        <v>0</v>
      </c>
      <c r="H323" s="150">
        <v>0</v>
      </c>
      <c r="I323" s="150">
        <f t="shared" si="16"/>
        <v>0</v>
      </c>
      <c r="J323" s="397"/>
    </row>
    <row r="324" spans="1:11" x14ac:dyDescent="0.25">
      <c r="A324" s="60" t="s">
        <v>3</v>
      </c>
      <c r="B324" s="150">
        <v>0</v>
      </c>
      <c r="C324" s="150">
        <v>0</v>
      </c>
      <c r="D324" s="150">
        <v>0</v>
      </c>
      <c r="E324" s="150">
        <v>0</v>
      </c>
      <c r="F324" s="150">
        <v>0</v>
      </c>
      <c r="G324" s="150">
        <v>0</v>
      </c>
      <c r="H324" s="150">
        <v>0</v>
      </c>
      <c r="I324" s="150">
        <f t="shared" si="16"/>
        <v>0</v>
      </c>
      <c r="J324" s="398"/>
    </row>
    <row r="325" spans="1:11" ht="225" x14ac:dyDescent="0.25">
      <c r="A325" s="153" t="s">
        <v>107</v>
      </c>
      <c r="B325" s="149">
        <f>SUM(B326:B329)</f>
        <v>8895.6</v>
      </c>
      <c r="C325" s="149">
        <f>SUM(C326:C329)</f>
        <v>7128.7</v>
      </c>
      <c r="D325" s="149">
        <f>C325/B325*100</f>
        <v>80.137371284680057</v>
      </c>
      <c r="E325" s="149">
        <f>SUM(E326:E329)</f>
        <v>7128.7</v>
      </c>
      <c r="F325" s="149">
        <f>E325/B325*100</f>
        <v>80.137371284680057</v>
      </c>
      <c r="G325" s="149">
        <f>SUM(G326:G329)</f>
        <v>7128.7</v>
      </c>
      <c r="H325" s="149">
        <f>G325/B325*100</f>
        <v>80.137371284680057</v>
      </c>
      <c r="I325" s="149">
        <f t="shared" si="16"/>
        <v>1766.9000000000005</v>
      </c>
      <c r="J325" s="393" t="s">
        <v>196</v>
      </c>
      <c r="K325" s="2" t="s">
        <v>234</v>
      </c>
    </row>
    <row r="326" spans="1:11" ht="19.5" x14ac:dyDescent="0.25">
      <c r="A326" s="58" t="s">
        <v>0</v>
      </c>
      <c r="B326" s="149">
        <v>0</v>
      </c>
      <c r="C326" s="149">
        <v>0</v>
      </c>
      <c r="D326" s="149">
        <v>0</v>
      </c>
      <c r="E326" s="149">
        <v>0</v>
      </c>
      <c r="F326" s="149">
        <v>0</v>
      </c>
      <c r="G326" s="149">
        <v>0</v>
      </c>
      <c r="H326" s="149">
        <v>0</v>
      </c>
      <c r="I326" s="149">
        <f t="shared" si="16"/>
        <v>0</v>
      </c>
      <c r="J326" s="394"/>
    </row>
    <row r="327" spans="1:11" ht="19.5" x14ac:dyDescent="0.25">
      <c r="A327" s="58" t="s">
        <v>1</v>
      </c>
      <c r="B327" s="149">
        <v>8895.6</v>
      </c>
      <c r="C327" s="149">
        <v>7128.7</v>
      </c>
      <c r="D327" s="149">
        <f>C327/B327*100</f>
        <v>80.137371284680057</v>
      </c>
      <c r="E327" s="149">
        <v>7128.7</v>
      </c>
      <c r="F327" s="149">
        <f>E327/B327*100</f>
        <v>80.137371284680057</v>
      </c>
      <c r="G327" s="149">
        <v>7128.7</v>
      </c>
      <c r="H327" s="149">
        <f>G327/B327*100</f>
        <v>80.137371284680057</v>
      </c>
      <c r="I327" s="149">
        <f t="shared" si="16"/>
        <v>1766.9000000000005</v>
      </c>
      <c r="J327" s="394"/>
    </row>
    <row r="328" spans="1:11" x14ac:dyDescent="0.25">
      <c r="A328" s="60" t="s">
        <v>2</v>
      </c>
      <c r="B328" s="150">
        <v>0</v>
      </c>
      <c r="C328" s="150">
        <v>0</v>
      </c>
      <c r="D328" s="150">
        <v>0</v>
      </c>
      <c r="E328" s="150">
        <v>0</v>
      </c>
      <c r="F328" s="150">
        <v>0</v>
      </c>
      <c r="G328" s="150">
        <v>0</v>
      </c>
      <c r="H328" s="150">
        <v>0</v>
      </c>
      <c r="I328" s="150">
        <f t="shared" si="16"/>
        <v>0</v>
      </c>
      <c r="J328" s="394"/>
    </row>
    <row r="329" spans="1:11" x14ac:dyDescent="0.25">
      <c r="A329" s="60" t="s">
        <v>3</v>
      </c>
      <c r="B329" s="150">
        <v>0</v>
      </c>
      <c r="C329" s="150">
        <v>0</v>
      </c>
      <c r="D329" s="150">
        <v>0</v>
      </c>
      <c r="E329" s="150">
        <v>0</v>
      </c>
      <c r="F329" s="150">
        <v>0</v>
      </c>
      <c r="G329" s="150">
        <v>0</v>
      </c>
      <c r="H329" s="150">
        <v>0</v>
      </c>
      <c r="I329" s="150">
        <f t="shared" si="16"/>
        <v>0</v>
      </c>
      <c r="J329" s="395"/>
    </row>
    <row r="330" spans="1:11" x14ac:dyDescent="0.25">
      <c r="A330" s="281" t="s">
        <v>252</v>
      </c>
      <c r="B330" s="282"/>
      <c r="C330" s="282"/>
      <c r="D330" s="282"/>
      <c r="E330" s="282"/>
      <c r="F330" s="282"/>
      <c r="G330" s="282"/>
      <c r="H330" s="282"/>
      <c r="I330" s="282"/>
      <c r="J330" s="283"/>
    </row>
    <row r="331" spans="1:11" s="1" customFormat="1" x14ac:dyDescent="0.25">
      <c r="A331" s="256" t="s">
        <v>89</v>
      </c>
      <c r="B331" s="257"/>
      <c r="C331" s="257"/>
      <c r="D331" s="257"/>
      <c r="E331" s="257"/>
      <c r="F331" s="257"/>
      <c r="G331" s="257"/>
      <c r="H331" s="257"/>
      <c r="I331" s="257"/>
      <c r="J331" s="258"/>
    </row>
    <row r="332" spans="1:11" s="1" customFormat="1" x14ac:dyDescent="0.25">
      <c r="A332" s="287" t="s">
        <v>105</v>
      </c>
      <c r="B332" s="288"/>
      <c r="C332" s="288"/>
      <c r="D332" s="288"/>
      <c r="E332" s="288"/>
      <c r="F332" s="288"/>
      <c r="G332" s="288"/>
      <c r="H332" s="288"/>
      <c r="I332" s="288"/>
      <c r="J332" s="289"/>
    </row>
    <row r="333" spans="1:11" s="1" customFormat="1" x14ac:dyDescent="0.25">
      <c r="A333" s="250" t="s">
        <v>106</v>
      </c>
      <c r="B333" s="251"/>
      <c r="C333" s="251"/>
      <c r="D333" s="251"/>
      <c r="E333" s="251"/>
      <c r="F333" s="251"/>
      <c r="G333" s="251"/>
      <c r="H333" s="251"/>
      <c r="I333" s="251"/>
      <c r="J333" s="252"/>
    </row>
    <row r="334" spans="1:11" s="1" customFormat="1" x14ac:dyDescent="0.25">
      <c r="A334" s="244" t="s">
        <v>253</v>
      </c>
      <c r="B334" s="245"/>
      <c r="C334" s="245"/>
      <c r="D334" s="245"/>
      <c r="E334" s="245"/>
      <c r="F334" s="245"/>
      <c r="G334" s="245"/>
      <c r="H334" s="245"/>
      <c r="I334" s="245"/>
      <c r="J334" s="246"/>
    </row>
    <row r="335" spans="1:11" ht="187.5" x14ac:dyDescent="0.25">
      <c r="A335" s="153" t="s">
        <v>90</v>
      </c>
      <c r="B335" s="83">
        <f>SUM(B336:B339)</f>
        <v>91352.9</v>
      </c>
      <c r="C335" s="149">
        <f>SUM(C336:C339)</f>
        <v>23814.1</v>
      </c>
      <c r="D335" s="149">
        <f>C335/B335*100</f>
        <v>26.068247422906115</v>
      </c>
      <c r="E335" s="149">
        <f>SUM(E336:E339)</f>
        <v>23814.1</v>
      </c>
      <c r="F335" s="149">
        <f>E335/B335*100</f>
        <v>26.068247422906115</v>
      </c>
      <c r="G335" s="149">
        <f>SUM(G336:G339)</f>
        <v>23814.1</v>
      </c>
      <c r="H335" s="149">
        <f>G335/B335*100</f>
        <v>26.068247422906115</v>
      </c>
      <c r="I335" s="149">
        <f>B335-G335</f>
        <v>67538.799999999988</v>
      </c>
      <c r="J335" s="376" t="s">
        <v>197</v>
      </c>
    </row>
    <row r="336" spans="1:11" ht="19.5" x14ac:dyDescent="0.25">
      <c r="A336" s="58" t="s">
        <v>0</v>
      </c>
      <c r="B336" s="83">
        <v>0</v>
      </c>
      <c r="C336" s="149">
        <v>0</v>
      </c>
      <c r="D336" s="149">
        <v>0</v>
      </c>
      <c r="E336" s="149">
        <v>0</v>
      </c>
      <c r="F336" s="149">
        <v>0</v>
      </c>
      <c r="G336" s="149">
        <v>0</v>
      </c>
      <c r="H336" s="149">
        <v>0</v>
      </c>
      <c r="I336" s="149">
        <f>B336-G336</f>
        <v>0</v>
      </c>
      <c r="J336" s="377"/>
    </row>
    <row r="337" spans="1:10" ht="19.5" x14ac:dyDescent="0.25">
      <c r="A337" s="78" t="s">
        <v>1</v>
      </c>
      <c r="B337" s="83">
        <v>85871.2</v>
      </c>
      <c r="C337" s="149">
        <v>22385.3</v>
      </c>
      <c r="D337" s="149">
        <f>C337/B337*100</f>
        <v>26.068460671331017</v>
      </c>
      <c r="E337" s="149">
        <v>22385.3</v>
      </c>
      <c r="F337" s="149">
        <f>E337/B337*100</f>
        <v>26.068460671331017</v>
      </c>
      <c r="G337" s="149">
        <v>22385.3</v>
      </c>
      <c r="H337" s="149">
        <f>G337/B337*100</f>
        <v>26.068460671331017</v>
      </c>
      <c r="I337" s="149">
        <f>B337-G337</f>
        <v>63485.899999999994</v>
      </c>
      <c r="J337" s="377"/>
    </row>
    <row r="338" spans="1:10" x14ac:dyDescent="0.25">
      <c r="A338" s="79" t="s">
        <v>2</v>
      </c>
      <c r="B338" s="84">
        <v>5481.7</v>
      </c>
      <c r="C338" s="150">
        <v>1428.8</v>
      </c>
      <c r="D338" s="150">
        <f>C338/B338*100</f>
        <v>26.064906871955777</v>
      </c>
      <c r="E338" s="150">
        <v>1428.8</v>
      </c>
      <c r="F338" s="150">
        <f>E338/B338*100</f>
        <v>26.064906871955777</v>
      </c>
      <c r="G338" s="150">
        <v>1428.8</v>
      </c>
      <c r="H338" s="150">
        <f>G338/B338*100</f>
        <v>26.064906871955777</v>
      </c>
      <c r="I338" s="150">
        <f>B338-G338</f>
        <v>4052.8999999999996</v>
      </c>
      <c r="J338" s="377"/>
    </row>
    <row r="339" spans="1:10" x14ac:dyDescent="0.25">
      <c r="A339" s="60" t="s">
        <v>3</v>
      </c>
      <c r="B339" s="84">
        <v>0</v>
      </c>
      <c r="C339" s="150">
        <v>0</v>
      </c>
      <c r="D339" s="150">
        <v>0</v>
      </c>
      <c r="E339" s="150">
        <v>0</v>
      </c>
      <c r="F339" s="150">
        <v>0</v>
      </c>
      <c r="G339" s="150">
        <v>0</v>
      </c>
      <c r="H339" s="150">
        <v>0</v>
      </c>
      <c r="I339" s="150">
        <f>B339-G339</f>
        <v>0</v>
      </c>
      <c r="J339" s="378"/>
    </row>
    <row r="340" spans="1:10" x14ac:dyDescent="0.25">
      <c r="A340" s="281" t="s">
        <v>252</v>
      </c>
      <c r="B340" s="282"/>
      <c r="C340" s="282"/>
      <c r="D340" s="282"/>
      <c r="E340" s="282"/>
      <c r="F340" s="282"/>
      <c r="G340" s="282"/>
      <c r="H340" s="282"/>
      <c r="I340" s="282"/>
      <c r="J340" s="283"/>
    </row>
    <row r="341" spans="1:10" x14ac:dyDescent="0.25">
      <c r="A341" s="256" t="s">
        <v>166</v>
      </c>
      <c r="B341" s="257"/>
      <c r="C341" s="257"/>
      <c r="D341" s="257"/>
      <c r="E341" s="257"/>
      <c r="F341" s="257"/>
      <c r="G341" s="257"/>
      <c r="H341" s="257"/>
      <c r="I341" s="257"/>
      <c r="J341" s="258"/>
    </row>
    <row r="342" spans="1:10" x14ac:dyDescent="0.25">
      <c r="A342" s="287" t="s">
        <v>105</v>
      </c>
      <c r="B342" s="288"/>
      <c r="C342" s="288"/>
      <c r="D342" s="288"/>
      <c r="E342" s="288"/>
      <c r="F342" s="288"/>
      <c r="G342" s="288"/>
      <c r="H342" s="288"/>
      <c r="I342" s="288"/>
      <c r="J342" s="289"/>
    </row>
    <row r="343" spans="1:10" x14ac:dyDescent="0.25">
      <c r="A343" s="250" t="s">
        <v>167</v>
      </c>
      <c r="B343" s="251"/>
      <c r="C343" s="251"/>
      <c r="D343" s="251"/>
      <c r="E343" s="251"/>
      <c r="F343" s="251"/>
      <c r="G343" s="251"/>
      <c r="H343" s="251"/>
      <c r="I343" s="251"/>
      <c r="J343" s="252"/>
    </row>
    <row r="344" spans="1:10" x14ac:dyDescent="0.25">
      <c r="A344" s="244" t="s">
        <v>253</v>
      </c>
      <c r="B344" s="245"/>
      <c r="C344" s="245"/>
      <c r="D344" s="245"/>
      <c r="E344" s="245"/>
      <c r="F344" s="245"/>
      <c r="G344" s="245"/>
      <c r="H344" s="245"/>
      <c r="I344" s="245"/>
      <c r="J344" s="246"/>
    </row>
    <row r="345" spans="1:10" ht="93.75" x14ac:dyDescent="0.25">
      <c r="A345" s="153" t="s">
        <v>168</v>
      </c>
      <c r="B345" s="149">
        <f>SUM(B346:B349)</f>
        <v>777148.9</v>
      </c>
      <c r="C345" s="149">
        <f>SUM(C346:C349)</f>
        <v>44199.9</v>
      </c>
      <c r="D345" s="149">
        <f>C345/B345*100</f>
        <v>5.6874429083023852</v>
      </c>
      <c r="E345" s="149">
        <f>SUM(E346:E349)</f>
        <v>44199.9</v>
      </c>
      <c r="F345" s="149">
        <f>E345/B345*100</f>
        <v>5.6874429083023852</v>
      </c>
      <c r="G345" s="149">
        <f>SUM(G346:G349)</f>
        <v>0</v>
      </c>
      <c r="H345" s="149">
        <f>G345/B345*100</f>
        <v>0</v>
      </c>
      <c r="I345" s="149">
        <f>B345-G345</f>
        <v>777148.9</v>
      </c>
      <c r="J345" s="376" t="s">
        <v>198</v>
      </c>
    </row>
    <row r="346" spans="1:10" ht="19.5" x14ac:dyDescent="0.25">
      <c r="A346" s="58" t="s">
        <v>0</v>
      </c>
      <c r="B346" s="149">
        <v>0</v>
      </c>
      <c r="C346" s="149">
        <v>0</v>
      </c>
      <c r="D346" s="149">
        <v>0</v>
      </c>
      <c r="E346" s="149">
        <v>0</v>
      </c>
      <c r="F346" s="149">
        <v>0</v>
      </c>
      <c r="G346" s="149">
        <v>0</v>
      </c>
      <c r="H346" s="149">
        <v>0</v>
      </c>
      <c r="I346" s="149">
        <f>B346-G346</f>
        <v>0</v>
      </c>
      <c r="J346" s="377"/>
    </row>
    <row r="347" spans="1:10" ht="19.5" x14ac:dyDescent="0.25">
      <c r="A347" s="78" t="s">
        <v>1</v>
      </c>
      <c r="B347" s="149">
        <v>752000</v>
      </c>
      <c r="C347" s="149">
        <v>41547.9</v>
      </c>
      <c r="D347" s="149">
        <f>C347/B347*100</f>
        <v>5.5249867021276602</v>
      </c>
      <c r="E347" s="149">
        <v>41547.9</v>
      </c>
      <c r="F347" s="149">
        <f>E347/B347*100</f>
        <v>5.5249867021276602</v>
      </c>
      <c r="G347" s="149">
        <v>0</v>
      </c>
      <c r="H347" s="149">
        <f>G347/B347*100</f>
        <v>0</v>
      </c>
      <c r="I347" s="149">
        <f>B347-G347</f>
        <v>752000</v>
      </c>
      <c r="J347" s="377"/>
    </row>
    <row r="348" spans="1:10" x14ac:dyDescent="0.25">
      <c r="A348" s="79" t="s">
        <v>2</v>
      </c>
      <c r="B348" s="150">
        <v>25148.9</v>
      </c>
      <c r="C348" s="150">
        <v>2652</v>
      </c>
      <c r="D348" s="150">
        <f>C348/B348*100</f>
        <v>10.545192831495612</v>
      </c>
      <c r="E348" s="150">
        <v>2652</v>
      </c>
      <c r="F348" s="150">
        <f>E348/B348*100</f>
        <v>10.545192831495612</v>
      </c>
      <c r="G348" s="150">
        <v>0</v>
      </c>
      <c r="H348" s="150">
        <f>G348/B348*100</f>
        <v>0</v>
      </c>
      <c r="I348" s="150">
        <f>B348-G348</f>
        <v>25148.9</v>
      </c>
      <c r="J348" s="377"/>
    </row>
    <row r="349" spans="1:10" x14ac:dyDescent="0.25">
      <c r="A349" s="60" t="s">
        <v>3</v>
      </c>
      <c r="B349" s="150">
        <v>0</v>
      </c>
      <c r="C349" s="150">
        <v>0</v>
      </c>
      <c r="D349" s="150">
        <v>0</v>
      </c>
      <c r="E349" s="150">
        <v>0</v>
      </c>
      <c r="F349" s="150">
        <v>0</v>
      </c>
      <c r="G349" s="150">
        <v>0</v>
      </c>
      <c r="H349" s="150">
        <v>0</v>
      </c>
      <c r="I349" s="150">
        <f>B349-G349</f>
        <v>0</v>
      </c>
      <c r="J349" s="378"/>
    </row>
    <row r="350" spans="1:10" s="19" customFormat="1" hidden="1" x14ac:dyDescent="0.25">
      <c r="A350" s="281" t="s">
        <v>238</v>
      </c>
      <c r="B350" s="282"/>
      <c r="C350" s="282"/>
      <c r="D350" s="282"/>
      <c r="E350" s="282"/>
      <c r="F350" s="282"/>
      <c r="G350" s="282"/>
      <c r="H350" s="282"/>
      <c r="I350" s="282"/>
      <c r="J350" s="283"/>
    </row>
    <row r="351" spans="1:10" hidden="1" x14ac:dyDescent="0.25">
      <c r="A351" s="256" t="s">
        <v>65</v>
      </c>
      <c r="B351" s="257"/>
      <c r="C351" s="257"/>
      <c r="D351" s="257"/>
      <c r="E351" s="257"/>
      <c r="F351" s="257"/>
      <c r="G351" s="257"/>
      <c r="H351" s="257"/>
      <c r="I351" s="257"/>
      <c r="J351" s="258"/>
    </row>
    <row r="352" spans="1:10" s="92" customFormat="1" hidden="1" x14ac:dyDescent="0.25">
      <c r="A352" s="264" t="s">
        <v>163</v>
      </c>
      <c r="B352" s="265"/>
      <c r="C352" s="265"/>
      <c r="D352" s="265"/>
      <c r="E352" s="265"/>
      <c r="F352" s="265"/>
      <c r="G352" s="265"/>
      <c r="H352" s="265"/>
      <c r="I352" s="265"/>
      <c r="J352" s="266"/>
    </row>
    <row r="353" spans="1:10" s="22" customFormat="1" hidden="1" x14ac:dyDescent="0.25">
      <c r="A353" s="290" t="s">
        <v>280</v>
      </c>
      <c r="B353" s="291"/>
      <c r="C353" s="291"/>
      <c r="D353" s="291"/>
      <c r="E353" s="291"/>
      <c r="F353" s="291"/>
      <c r="G353" s="291"/>
      <c r="H353" s="291"/>
      <c r="I353" s="291"/>
      <c r="J353" s="292"/>
    </row>
    <row r="354" spans="1:10" hidden="1" x14ac:dyDescent="0.25">
      <c r="A354" s="244" t="s">
        <v>250</v>
      </c>
      <c r="B354" s="245"/>
      <c r="C354" s="245"/>
      <c r="D354" s="245"/>
      <c r="E354" s="245"/>
      <c r="F354" s="245"/>
      <c r="G354" s="245"/>
      <c r="H354" s="245"/>
      <c r="I354" s="245"/>
      <c r="J354" s="246"/>
    </row>
    <row r="355" spans="1:10" ht="77.25" hidden="1" customHeight="1" x14ac:dyDescent="0.25">
      <c r="A355" s="153" t="s">
        <v>131</v>
      </c>
      <c r="B355" s="149">
        <f>SUM(B356:B359)</f>
        <v>475.3</v>
      </c>
      <c r="C355" s="149">
        <f>SUM(C356:C359)</f>
        <v>0</v>
      </c>
      <c r="D355" s="149">
        <f>C355/B355*100</f>
        <v>0</v>
      </c>
      <c r="E355" s="149">
        <f>SUM(E356:E359)</f>
        <v>0</v>
      </c>
      <c r="F355" s="149">
        <f>E355/B355*100</f>
        <v>0</v>
      </c>
      <c r="G355" s="149">
        <f>SUM(G356:G359)</f>
        <v>0</v>
      </c>
      <c r="H355" s="149">
        <f>G355/B355*100</f>
        <v>0</v>
      </c>
      <c r="I355" s="149">
        <f>B355-G355</f>
        <v>475.3</v>
      </c>
      <c r="J355" s="399"/>
    </row>
    <row r="356" spans="1:10" ht="19.5" hidden="1" x14ac:dyDescent="0.25">
      <c r="A356" s="58" t="s">
        <v>0</v>
      </c>
      <c r="B356" s="149">
        <v>0</v>
      </c>
      <c r="C356" s="149">
        <v>0</v>
      </c>
      <c r="D356" s="149">
        <v>0</v>
      </c>
      <c r="E356" s="151">
        <v>0</v>
      </c>
      <c r="F356" s="149">
        <v>0</v>
      </c>
      <c r="G356" s="149">
        <v>0</v>
      </c>
      <c r="H356" s="149">
        <v>0</v>
      </c>
      <c r="I356" s="149">
        <f>B356-G356</f>
        <v>0</v>
      </c>
      <c r="J356" s="369"/>
    </row>
    <row r="357" spans="1:10" ht="19.5" hidden="1" x14ac:dyDescent="0.25">
      <c r="A357" s="58" t="s">
        <v>1</v>
      </c>
      <c r="B357" s="149">
        <v>475.3</v>
      </c>
      <c r="C357" s="149">
        <v>0</v>
      </c>
      <c r="D357" s="149">
        <f>C357/B357*100</f>
        <v>0</v>
      </c>
      <c r="E357" s="149">
        <v>0</v>
      </c>
      <c r="F357" s="149">
        <f>E357/B357*100</f>
        <v>0</v>
      </c>
      <c r="G357" s="149">
        <v>0</v>
      </c>
      <c r="H357" s="149">
        <f>G357/B357*100</f>
        <v>0</v>
      </c>
      <c r="I357" s="149">
        <f>B357-G357</f>
        <v>475.3</v>
      </c>
      <c r="J357" s="369"/>
    </row>
    <row r="358" spans="1:10" hidden="1" x14ac:dyDescent="0.25">
      <c r="A358" s="60" t="s">
        <v>2</v>
      </c>
      <c r="B358" s="150">
        <v>0</v>
      </c>
      <c r="C358" s="150">
        <v>0</v>
      </c>
      <c r="D358" s="150">
        <v>0</v>
      </c>
      <c r="E358" s="150">
        <v>0</v>
      </c>
      <c r="F358" s="150">
        <v>0</v>
      </c>
      <c r="G358" s="150">
        <v>0</v>
      </c>
      <c r="H358" s="150">
        <v>0</v>
      </c>
      <c r="I358" s="150">
        <f>B358-G358</f>
        <v>0</v>
      </c>
      <c r="J358" s="369"/>
    </row>
    <row r="359" spans="1:10" hidden="1" x14ac:dyDescent="0.25">
      <c r="A359" s="60" t="s">
        <v>3</v>
      </c>
      <c r="B359" s="150">
        <v>0</v>
      </c>
      <c r="C359" s="150">
        <v>0</v>
      </c>
      <c r="D359" s="150">
        <v>0</v>
      </c>
      <c r="E359" s="152">
        <v>0</v>
      </c>
      <c r="F359" s="150">
        <v>0</v>
      </c>
      <c r="G359" s="150">
        <v>0</v>
      </c>
      <c r="H359" s="150">
        <v>0</v>
      </c>
      <c r="I359" s="150">
        <f>B359-G359</f>
        <v>0</v>
      </c>
      <c r="J359" s="370"/>
    </row>
    <row r="360" spans="1:10" s="19" customFormat="1" x14ac:dyDescent="0.25">
      <c r="A360" s="281" t="s">
        <v>238</v>
      </c>
      <c r="B360" s="282"/>
      <c r="C360" s="282"/>
      <c r="D360" s="282"/>
      <c r="E360" s="282"/>
      <c r="F360" s="282"/>
      <c r="G360" s="282"/>
      <c r="H360" s="282"/>
      <c r="I360" s="282"/>
      <c r="J360" s="283"/>
    </row>
    <row r="361" spans="1:10" x14ac:dyDescent="0.25">
      <c r="A361" s="256" t="s">
        <v>171</v>
      </c>
      <c r="B361" s="257"/>
      <c r="C361" s="257"/>
      <c r="D361" s="257"/>
      <c r="E361" s="257"/>
      <c r="F361" s="257"/>
      <c r="G361" s="257"/>
      <c r="H361" s="257"/>
      <c r="I361" s="257"/>
      <c r="J361" s="258"/>
    </row>
    <row r="362" spans="1:10" s="92" customFormat="1" x14ac:dyDescent="0.25">
      <c r="A362" s="264" t="s">
        <v>163</v>
      </c>
      <c r="B362" s="265"/>
      <c r="C362" s="265"/>
      <c r="D362" s="265"/>
      <c r="E362" s="265"/>
      <c r="F362" s="265"/>
      <c r="G362" s="265"/>
      <c r="H362" s="265"/>
      <c r="I362" s="265"/>
      <c r="J362" s="266"/>
    </row>
    <row r="363" spans="1:10" s="22" customFormat="1" x14ac:dyDescent="0.25">
      <c r="A363" s="290" t="s">
        <v>169</v>
      </c>
      <c r="B363" s="291"/>
      <c r="C363" s="291"/>
      <c r="D363" s="291"/>
      <c r="E363" s="291"/>
      <c r="F363" s="291"/>
      <c r="G363" s="291"/>
      <c r="H363" s="291"/>
      <c r="I363" s="291"/>
      <c r="J363" s="292"/>
    </row>
    <row r="364" spans="1:10" x14ac:dyDescent="0.25">
      <c r="A364" s="244" t="s">
        <v>250</v>
      </c>
      <c r="B364" s="245"/>
      <c r="C364" s="245"/>
      <c r="D364" s="245"/>
      <c r="E364" s="245"/>
      <c r="F364" s="245"/>
      <c r="G364" s="245"/>
      <c r="H364" s="245"/>
      <c r="I364" s="245"/>
      <c r="J364" s="246"/>
    </row>
    <row r="365" spans="1:10" ht="37.5" x14ac:dyDescent="0.25">
      <c r="A365" s="153" t="s">
        <v>170</v>
      </c>
      <c r="B365" s="149">
        <f>SUM(B366:B369)</f>
        <v>18127.400000000001</v>
      </c>
      <c r="C365" s="149">
        <f>SUM(C366:C369)</f>
        <v>11202.9</v>
      </c>
      <c r="D365" s="149">
        <f>C365/B365*100</f>
        <v>61.800920154020979</v>
      </c>
      <c r="E365" s="149">
        <f>SUM(E366:E369)</f>
        <v>11202.9</v>
      </c>
      <c r="F365" s="149">
        <f>E365/B365*100</f>
        <v>61.800920154020979</v>
      </c>
      <c r="G365" s="149">
        <f>SUM(G366:G369)</f>
        <v>11202.9</v>
      </c>
      <c r="H365" s="149">
        <f>G365/B365*100</f>
        <v>61.800920154020979</v>
      </c>
      <c r="I365" s="149">
        <f>B365-G365</f>
        <v>6924.5000000000018</v>
      </c>
      <c r="J365" s="376" t="s">
        <v>200</v>
      </c>
    </row>
    <row r="366" spans="1:10" ht="19.5" x14ac:dyDescent="0.25">
      <c r="A366" s="58" t="s">
        <v>0</v>
      </c>
      <c r="B366" s="149">
        <v>0</v>
      </c>
      <c r="C366" s="149">
        <v>0</v>
      </c>
      <c r="D366" s="149">
        <v>0</v>
      </c>
      <c r="E366" s="151">
        <v>0</v>
      </c>
      <c r="F366" s="149">
        <v>0</v>
      </c>
      <c r="G366" s="149">
        <v>0</v>
      </c>
      <c r="H366" s="149">
        <v>0</v>
      </c>
      <c r="I366" s="149">
        <f>B366-G366</f>
        <v>0</v>
      </c>
      <c r="J366" s="377"/>
    </row>
    <row r="367" spans="1:10" ht="19.5" x14ac:dyDescent="0.25">
      <c r="A367" s="58" t="s">
        <v>1</v>
      </c>
      <c r="B367" s="149">
        <v>12354.5</v>
      </c>
      <c r="C367" s="149">
        <v>6297.7</v>
      </c>
      <c r="D367" s="149">
        <f>C367/B367*100</f>
        <v>50.97494839936865</v>
      </c>
      <c r="E367" s="149">
        <v>6297.7</v>
      </c>
      <c r="F367" s="149">
        <f>E367/B367*100</f>
        <v>50.97494839936865</v>
      </c>
      <c r="G367" s="149">
        <v>6297.7</v>
      </c>
      <c r="H367" s="149">
        <f>G367/B367*100</f>
        <v>50.97494839936865</v>
      </c>
      <c r="I367" s="149">
        <f>B367-G367</f>
        <v>6056.8</v>
      </c>
      <c r="J367" s="377"/>
    </row>
    <row r="368" spans="1:10" x14ac:dyDescent="0.25">
      <c r="A368" s="60" t="s">
        <v>2</v>
      </c>
      <c r="B368" s="150">
        <v>5772.9</v>
      </c>
      <c r="C368" s="150">
        <v>4905.2</v>
      </c>
      <c r="D368" s="150">
        <f>C368/B368*100</f>
        <v>84.969426111659658</v>
      </c>
      <c r="E368" s="150">
        <v>4905.2</v>
      </c>
      <c r="F368" s="150">
        <f>E368/B368*100</f>
        <v>84.969426111659658</v>
      </c>
      <c r="G368" s="150">
        <v>4905.2</v>
      </c>
      <c r="H368" s="150">
        <f>G368/B368*100</f>
        <v>84.969426111659658</v>
      </c>
      <c r="I368" s="150">
        <f>B368-G368</f>
        <v>867.69999999999982</v>
      </c>
      <c r="J368" s="377"/>
    </row>
    <row r="369" spans="1:10" x14ac:dyDescent="0.25">
      <c r="A369" s="60" t="s">
        <v>3</v>
      </c>
      <c r="B369" s="150">
        <v>0</v>
      </c>
      <c r="C369" s="150">
        <v>0</v>
      </c>
      <c r="D369" s="150">
        <v>0</v>
      </c>
      <c r="E369" s="152">
        <v>0</v>
      </c>
      <c r="F369" s="150">
        <v>0</v>
      </c>
      <c r="G369" s="150">
        <v>0</v>
      </c>
      <c r="H369" s="150">
        <v>0</v>
      </c>
      <c r="I369" s="150">
        <f>B369-G369</f>
        <v>0</v>
      </c>
      <c r="J369" s="378"/>
    </row>
    <row r="370" spans="1:10" s="19" customFormat="1" x14ac:dyDescent="0.25">
      <c r="A370" s="281" t="s">
        <v>241</v>
      </c>
      <c r="B370" s="282"/>
      <c r="C370" s="282"/>
      <c r="D370" s="282"/>
      <c r="E370" s="282"/>
      <c r="F370" s="282"/>
      <c r="G370" s="282"/>
      <c r="H370" s="282"/>
      <c r="I370" s="282"/>
      <c r="J370" s="283"/>
    </row>
    <row r="371" spans="1:10" x14ac:dyDescent="0.25">
      <c r="A371" s="284" t="s">
        <v>177</v>
      </c>
      <c r="B371" s="285"/>
      <c r="C371" s="285"/>
      <c r="D371" s="285"/>
      <c r="E371" s="285"/>
      <c r="F371" s="285"/>
      <c r="G371" s="285"/>
      <c r="H371" s="285"/>
      <c r="I371" s="285"/>
      <c r="J371" s="286"/>
    </row>
    <row r="372" spans="1:10" s="5" customFormat="1" x14ac:dyDescent="0.25">
      <c r="A372" s="264" t="s">
        <v>164</v>
      </c>
      <c r="B372" s="265"/>
      <c r="C372" s="265"/>
      <c r="D372" s="265"/>
      <c r="E372" s="265"/>
      <c r="F372" s="265"/>
      <c r="G372" s="265"/>
      <c r="H372" s="265"/>
      <c r="I372" s="265"/>
      <c r="J372" s="266"/>
    </row>
    <row r="373" spans="1:10" s="5" customFormat="1" x14ac:dyDescent="0.25">
      <c r="A373" s="263" t="s">
        <v>175</v>
      </c>
      <c r="B373" s="328"/>
      <c r="C373" s="328"/>
      <c r="D373" s="328"/>
      <c r="E373" s="328"/>
      <c r="F373" s="328"/>
      <c r="G373" s="328"/>
      <c r="H373" s="328"/>
      <c r="I373" s="328"/>
      <c r="J373" s="329"/>
    </row>
    <row r="374" spans="1:10" x14ac:dyDescent="0.25">
      <c r="A374" s="244" t="s">
        <v>27</v>
      </c>
      <c r="B374" s="245"/>
      <c r="C374" s="245"/>
      <c r="D374" s="245"/>
      <c r="E374" s="245"/>
      <c r="F374" s="245"/>
      <c r="G374" s="245"/>
      <c r="H374" s="245"/>
      <c r="I374" s="245"/>
      <c r="J374" s="246"/>
    </row>
    <row r="375" spans="1:10" ht="93.75" x14ac:dyDescent="0.25">
      <c r="A375" s="153" t="s">
        <v>176</v>
      </c>
      <c r="B375" s="149">
        <f>SUM(B376:B379)</f>
        <v>468.79999999999995</v>
      </c>
      <c r="C375" s="149">
        <f>SUM(C376:C379)</f>
        <v>389.59999999999997</v>
      </c>
      <c r="D375" s="149">
        <f>C375/B375*100</f>
        <v>83.10580204778158</v>
      </c>
      <c r="E375" s="149">
        <f>SUM(E376:E379)</f>
        <v>389.59999999999997</v>
      </c>
      <c r="F375" s="149">
        <f>E375/B375*100</f>
        <v>83.10580204778158</v>
      </c>
      <c r="G375" s="149">
        <f>SUM(G376:G379)</f>
        <v>389.59999999999997</v>
      </c>
      <c r="H375" s="149">
        <f>G375/B375*100</f>
        <v>83.10580204778158</v>
      </c>
      <c r="I375" s="149">
        <f t="shared" ref="I375:I384" si="17">B375-G375</f>
        <v>79.199999999999989</v>
      </c>
      <c r="J375" s="376" t="s">
        <v>201</v>
      </c>
    </row>
    <row r="376" spans="1:10" ht="19.5" x14ac:dyDescent="0.25">
      <c r="A376" s="66" t="s">
        <v>0</v>
      </c>
      <c r="B376" s="149">
        <v>0</v>
      </c>
      <c r="C376" s="149">
        <v>0</v>
      </c>
      <c r="D376" s="149">
        <v>0</v>
      </c>
      <c r="E376" s="149">
        <v>0</v>
      </c>
      <c r="F376" s="149">
        <v>0</v>
      </c>
      <c r="G376" s="149">
        <v>0</v>
      </c>
      <c r="H376" s="149">
        <v>0</v>
      </c>
      <c r="I376" s="149">
        <f t="shared" si="17"/>
        <v>0</v>
      </c>
      <c r="J376" s="377"/>
    </row>
    <row r="377" spans="1:10" ht="19.5" x14ac:dyDescent="0.25">
      <c r="A377" s="66" t="s">
        <v>1</v>
      </c>
      <c r="B377" s="149">
        <v>429.4</v>
      </c>
      <c r="C377" s="149">
        <v>356.9</v>
      </c>
      <c r="D377" s="149">
        <f>C377/B377*100</f>
        <v>83.115975780158351</v>
      </c>
      <c r="E377" s="149">
        <v>356.9</v>
      </c>
      <c r="F377" s="149">
        <f>E377/B377*100</f>
        <v>83.115975780158351</v>
      </c>
      <c r="G377" s="149">
        <v>356.9</v>
      </c>
      <c r="H377" s="149">
        <f>G377/B377*100</f>
        <v>83.115975780158351</v>
      </c>
      <c r="I377" s="149">
        <f t="shared" si="17"/>
        <v>72.5</v>
      </c>
      <c r="J377" s="377"/>
    </row>
    <row r="378" spans="1:10" x14ac:dyDescent="0.25">
      <c r="A378" s="67" t="s">
        <v>2</v>
      </c>
      <c r="B378" s="150">
        <v>39.4</v>
      </c>
      <c r="C378" s="150">
        <v>32.700000000000003</v>
      </c>
      <c r="D378" s="150">
        <f>C378/B378*100</f>
        <v>82.994923857868031</v>
      </c>
      <c r="E378" s="150">
        <v>32.700000000000003</v>
      </c>
      <c r="F378" s="150">
        <f>E378/B378*100</f>
        <v>82.994923857868031</v>
      </c>
      <c r="G378" s="150">
        <v>32.700000000000003</v>
      </c>
      <c r="H378" s="150">
        <f>G378/B378*100</f>
        <v>82.994923857868031</v>
      </c>
      <c r="I378" s="150">
        <f t="shared" si="17"/>
        <v>6.6999999999999957</v>
      </c>
      <c r="J378" s="377"/>
    </row>
    <row r="379" spans="1:10" x14ac:dyDescent="0.25">
      <c r="A379" s="67" t="s">
        <v>3</v>
      </c>
      <c r="B379" s="150">
        <v>0</v>
      </c>
      <c r="C379" s="150">
        <v>0</v>
      </c>
      <c r="D379" s="150">
        <v>0</v>
      </c>
      <c r="E379" s="150">
        <v>0</v>
      </c>
      <c r="F379" s="150">
        <v>0</v>
      </c>
      <c r="G379" s="150">
        <v>0</v>
      </c>
      <c r="H379" s="150">
        <v>0</v>
      </c>
      <c r="I379" s="150">
        <f t="shared" si="17"/>
        <v>0</v>
      </c>
      <c r="J379" s="378"/>
    </row>
    <row r="380" spans="1:10" ht="75" x14ac:dyDescent="0.25">
      <c r="A380" s="153" t="s">
        <v>178</v>
      </c>
      <c r="B380" s="149">
        <f>SUM(B381:B384)</f>
        <v>424.59999999999997</v>
      </c>
      <c r="C380" s="149">
        <f>SUM(C381:C384)</f>
        <v>218.2</v>
      </c>
      <c r="D380" s="149">
        <f>C380/B380*100</f>
        <v>51.389543099387659</v>
      </c>
      <c r="E380" s="149">
        <f>SUM(E381:E384)</f>
        <v>218.2</v>
      </c>
      <c r="F380" s="149">
        <f>E380/B380*100</f>
        <v>51.389543099387659</v>
      </c>
      <c r="G380" s="149">
        <f>SUM(G381:G384)</f>
        <v>218.2</v>
      </c>
      <c r="H380" s="149">
        <f>G380/B380*100</f>
        <v>51.389543099387659</v>
      </c>
      <c r="I380" s="149">
        <f t="shared" si="17"/>
        <v>206.39999999999998</v>
      </c>
      <c r="J380" s="376" t="s">
        <v>202</v>
      </c>
    </row>
    <row r="381" spans="1:10" ht="19.5" x14ac:dyDescent="0.25">
      <c r="A381" s="66" t="s">
        <v>0</v>
      </c>
      <c r="B381" s="149">
        <v>0</v>
      </c>
      <c r="C381" s="149">
        <v>0</v>
      </c>
      <c r="D381" s="149">
        <v>0</v>
      </c>
      <c r="E381" s="149">
        <v>0</v>
      </c>
      <c r="F381" s="149">
        <v>0</v>
      </c>
      <c r="G381" s="149">
        <v>0</v>
      </c>
      <c r="H381" s="149">
        <v>0</v>
      </c>
      <c r="I381" s="149">
        <f t="shared" si="17"/>
        <v>0</v>
      </c>
      <c r="J381" s="377"/>
    </row>
    <row r="382" spans="1:10" ht="19.5" x14ac:dyDescent="0.25">
      <c r="A382" s="66" t="s">
        <v>1</v>
      </c>
      <c r="B382" s="149">
        <v>311.39999999999998</v>
      </c>
      <c r="C382" s="149">
        <v>160</v>
      </c>
      <c r="D382" s="149">
        <f>C382/B382*100</f>
        <v>51.380860629415551</v>
      </c>
      <c r="E382" s="149">
        <v>160</v>
      </c>
      <c r="F382" s="149">
        <f>E382/B382*100</f>
        <v>51.380860629415551</v>
      </c>
      <c r="G382" s="149">
        <v>160</v>
      </c>
      <c r="H382" s="149">
        <f>G382/B382*100</f>
        <v>51.380860629415551</v>
      </c>
      <c r="I382" s="149">
        <f t="shared" si="17"/>
        <v>151.39999999999998</v>
      </c>
      <c r="J382" s="377"/>
    </row>
    <row r="383" spans="1:10" x14ac:dyDescent="0.25">
      <c r="A383" s="67" t="s">
        <v>2</v>
      </c>
      <c r="B383" s="150">
        <v>113.2</v>
      </c>
      <c r="C383" s="150">
        <v>58.2</v>
      </c>
      <c r="D383" s="150">
        <f>C383/B383*100</f>
        <v>51.413427561837452</v>
      </c>
      <c r="E383" s="150">
        <v>58.2</v>
      </c>
      <c r="F383" s="150">
        <f>E383/B383*100</f>
        <v>51.413427561837452</v>
      </c>
      <c r="G383" s="150">
        <v>58.2</v>
      </c>
      <c r="H383" s="150">
        <f>G383/B383*100</f>
        <v>51.413427561837452</v>
      </c>
      <c r="I383" s="150">
        <f t="shared" si="17"/>
        <v>55</v>
      </c>
      <c r="J383" s="377"/>
    </row>
    <row r="384" spans="1:10" x14ac:dyDescent="0.25">
      <c r="A384" s="67" t="s">
        <v>3</v>
      </c>
      <c r="B384" s="150">
        <v>0</v>
      </c>
      <c r="C384" s="150">
        <v>0</v>
      </c>
      <c r="D384" s="150">
        <v>0</v>
      </c>
      <c r="E384" s="150">
        <v>0</v>
      </c>
      <c r="F384" s="150">
        <v>0</v>
      </c>
      <c r="G384" s="150">
        <v>0</v>
      </c>
      <c r="H384" s="150">
        <v>0</v>
      </c>
      <c r="I384" s="150">
        <f t="shared" si="17"/>
        <v>0</v>
      </c>
      <c r="J384" s="378"/>
    </row>
    <row r="385" spans="1:11" s="19" customFormat="1" x14ac:dyDescent="0.25">
      <c r="A385" s="281" t="s">
        <v>259</v>
      </c>
      <c r="B385" s="282"/>
      <c r="C385" s="282"/>
      <c r="D385" s="282"/>
      <c r="E385" s="282"/>
      <c r="F385" s="282"/>
      <c r="G385" s="282"/>
      <c r="H385" s="282"/>
      <c r="I385" s="282"/>
      <c r="J385" s="283"/>
      <c r="K385" s="19" t="s">
        <v>261</v>
      </c>
    </row>
    <row r="386" spans="1:11" x14ac:dyDescent="0.25">
      <c r="A386" s="284" t="s">
        <v>91</v>
      </c>
      <c r="B386" s="285"/>
      <c r="C386" s="285"/>
      <c r="D386" s="285"/>
      <c r="E386" s="285"/>
      <c r="F386" s="285"/>
      <c r="G386" s="285"/>
      <c r="H386" s="285"/>
      <c r="I386" s="285"/>
      <c r="J386" s="286"/>
    </row>
    <row r="387" spans="1:11" s="42" customFormat="1" x14ac:dyDescent="0.25">
      <c r="A387" s="287" t="s">
        <v>162</v>
      </c>
      <c r="B387" s="288"/>
      <c r="C387" s="288"/>
      <c r="D387" s="288"/>
      <c r="E387" s="288"/>
      <c r="F387" s="288"/>
      <c r="G387" s="288"/>
      <c r="H387" s="288"/>
      <c r="I387" s="288"/>
      <c r="J387" s="289"/>
    </row>
    <row r="388" spans="1:11" s="8" customFormat="1" x14ac:dyDescent="0.25">
      <c r="A388" s="250" t="s">
        <v>276</v>
      </c>
      <c r="B388" s="251"/>
      <c r="C388" s="251"/>
      <c r="D388" s="251"/>
      <c r="E388" s="251"/>
      <c r="F388" s="251"/>
      <c r="G388" s="251"/>
      <c r="H388" s="251"/>
      <c r="I388" s="251"/>
      <c r="J388" s="252"/>
    </row>
    <row r="389" spans="1:11" x14ac:dyDescent="0.25">
      <c r="A389" s="244" t="s">
        <v>260</v>
      </c>
      <c r="B389" s="245"/>
      <c r="C389" s="245"/>
      <c r="D389" s="245"/>
      <c r="E389" s="245"/>
      <c r="F389" s="245"/>
      <c r="G389" s="245"/>
      <c r="H389" s="245"/>
      <c r="I389" s="245"/>
      <c r="J389" s="246"/>
    </row>
    <row r="390" spans="1:11" ht="112.5" x14ac:dyDescent="0.25">
      <c r="A390" s="153" t="s">
        <v>292</v>
      </c>
      <c r="B390" s="149">
        <f>SUM(B391:B394)</f>
        <v>284310.40000000002</v>
      </c>
      <c r="C390" s="149">
        <f>SUM(C391:C394)</f>
        <v>107986.59999999999</v>
      </c>
      <c r="D390" s="149">
        <f>C390/B390*100</f>
        <v>37.981938050806434</v>
      </c>
      <c r="E390" s="149">
        <f>SUM(E391:E394)</f>
        <v>107986.59999999999</v>
      </c>
      <c r="F390" s="149">
        <f>E390/B390*100</f>
        <v>37.981938050806434</v>
      </c>
      <c r="G390" s="149">
        <f>SUM(G391:G394)</f>
        <v>107986.59999999999</v>
      </c>
      <c r="H390" s="149">
        <f>G390/B390*100</f>
        <v>37.981938050806434</v>
      </c>
      <c r="I390" s="149">
        <f>B390-G390</f>
        <v>176323.80000000005</v>
      </c>
      <c r="J390" s="399" t="s">
        <v>311</v>
      </c>
      <c r="K390" s="89" t="s">
        <v>32</v>
      </c>
    </row>
    <row r="391" spans="1:11" ht="19.5" x14ac:dyDescent="0.25">
      <c r="A391" s="58" t="s">
        <v>0</v>
      </c>
      <c r="B391" s="133">
        <v>0</v>
      </c>
      <c r="C391" s="133">
        <v>0</v>
      </c>
      <c r="D391" s="133">
        <v>0</v>
      </c>
      <c r="E391" s="133">
        <v>0</v>
      </c>
      <c r="F391" s="133">
        <v>0</v>
      </c>
      <c r="G391" s="133">
        <v>0</v>
      </c>
      <c r="H391" s="133">
        <v>0</v>
      </c>
      <c r="I391" s="133">
        <f>B391-G391</f>
        <v>0</v>
      </c>
      <c r="J391" s="400"/>
    </row>
    <row r="392" spans="1:11" ht="19.5" x14ac:dyDescent="0.25">
      <c r="A392" s="58" t="s">
        <v>1</v>
      </c>
      <c r="B392" s="139">
        <v>265848.90000000002</v>
      </c>
      <c r="C392" s="139">
        <v>101507.4</v>
      </c>
      <c r="D392" s="133">
        <f>C392/B392*100</f>
        <v>38.182365998129008</v>
      </c>
      <c r="E392" s="139">
        <v>101507.4</v>
      </c>
      <c r="F392" s="133">
        <f>E392/B392*100</f>
        <v>38.182365998129008</v>
      </c>
      <c r="G392" s="139">
        <v>101507.4</v>
      </c>
      <c r="H392" s="133">
        <f>G392/B392*100</f>
        <v>38.182365998129008</v>
      </c>
      <c r="I392" s="133">
        <f>B392-G392</f>
        <v>164341.50000000003</v>
      </c>
      <c r="J392" s="400"/>
    </row>
    <row r="393" spans="1:11" x14ac:dyDescent="0.25">
      <c r="A393" s="60" t="s">
        <v>2</v>
      </c>
      <c r="B393" s="140">
        <v>18461.5</v>
      </c>
      <c r="C393" s="140">
        <v>6479.2</v>
      </c>
      <c r="D393" s="132">
        <f>C393/B393*100</f>
        <v>35.095739782791213</v>
      </c>
      <c r="E393" s="140">
        <v>6479.2</v>
      </c>
      <c r="F393" s="132">
        <f>E393/B393*100</f>
        <v>35.095739782791213</v>
      </c>
      <c r="G393" s="140">
        <v>6479.2</v>
      </c>
      <c r="H393" s="132">
        <f>G393/B393*100</f>
        <v>35.095739782791213</v>
      </c>
      <c r="I393" s="132">
        <f>B393-G393</f>
        <v>11982.3</v>
      </c>
      <c r="J393" s="400"/>
    </row>
    <row r="394" spans="1:11" x14ac:dyDescent="0.25">
      <c r="A394" s="60" t="s">
        <v>3</v>
      </c>
      <c r="B394" s="132">
        <v>0</v>
      </c>
      <c r="C394" s="132">
        <v>0</v>
      </c>
      <c r="D394" s="132">
        <v>0</v>
      </c>
      <c r="E394" s="132">
        <v>0</v>
      </c>
      <c r="F394" s="132">
        <v>0</v>
      </c>
      <c r="G394" s="132">
        <v>0</v>
      </c>
      <c r="H394" s="132">
        <v>0</v>
      </c>
      <c r="I394" s="132">
        <f>B394-G394</f>
        <v>0</v>
      </c>
      <c r="J394" s="401"/>
    </row>
    <row r="395" spans="1:11" s="19" customFormat="1" x14ac:dyDescent="0.25">
      <c r="A395" s="281" t="s">
        <v>254</v>
      </c>
      <c r="B395" s="282"/>
      <c r="C395" s="282"/>
      <c r="D395" s="282"/>
      <c r="E395" s="282"/>
      <c r="F395" s="282"/>
      <c r="G395" s="282"/>
      <c r="H395" s="282"/>
      <c r="I395" s="282"/>
      <c r="J395" s="283"/>
    </row>
    <row r="396" spans="1:11" x14ac:dyDescent="0.25">
      <c r="A396" s="284" t="s">
        <v>92</v>
      </c>
      <c r="B396" s="285"/>
      <c r="C396" s="285"/>
      <c r="D396" s="285"/>
      <c r="E396" s="285"/>
      <c r="F396" s="285"/>
      <c r="G396" s="285"/>
      <c r="H396" s="285"/>
      <c r="I396" s="285"/>
      <c r="J396" s="286"/>
    </row>
    <row r="397" spans="1:11" x14ac:dyDescent="0.25">
      <c r="A397" s="241" t="s">
        <v>103</v>
      </c>
      <c r="B397" s="242"/>
      <c r="C397" s="242"/>
      <c r="D397" s="242"/>
      <c r="E397" s="242"/>
      <c r="F397" s="242"/>
      <c r="G397" s="242"/>
      <c r="H397" s="242"/>
      <c r="I397" s="242"/>
      <c r="J397" s="243"/>
    </row>
    <row r="398" spans="1:11" x14ac:dyDescent="0.25">
      <c r="A398" s="244" t="s">
        <v>255</v>
      </c>
      <c r="B398" s="245"/>
      <c r="C398" s="245"/>
      <c r="D398" s="245"/>
      <c r="E398" s="245"/>
      <c r="F398" s="245"/>
      <c r="G398" s="245"/>
      <c r="H398" s="245"/>
      <c r="I398" s="245"/>
      <c r="J398" s="246"/>
    </row>
    <row r="399" spans="1:11" ht="372" customHeight="1" x14ac:dyDescent="0.25">
      <c r="A399" s="153" t="s">
        <v>93</v>
      </c>
      <c r="B399" s="149">
        <f>SUM(B400:B403)</f>
        <v>3513.8339999999998</v>
      </c>
      <c r="C399" s="149">
        <f>SUM(C400:C403)</f>
        <v>2224.6</v>
      </c>
      <c r="D399" s="149">
        <f>C399/B399*100</f>
        <v>63.309763637098392</v>
      </c>
      <c r="E399" s="149">
        <f>SUM(E400:E403)</f>
        <v>2224.6</v>
      </c>
      <c r="F399" s="149">
        <f>E399/B399*100</f>
        <v>63.309763637098392</v>
      </c>
      <c r="G399" s="149">
        <f>SUM(G400:G403)</f>
        <v>2224.6</v>
      </c>
      <c r="H399" s="149">
        <f>G399/B399*100</f>
        <v>63.309763637098392</v>
      </c>
      <c r="I399" s="149">
        <f>B399-G399</f>
        <v>1289.2339999999999</v>
      </c>
      <c r="J399" s="405" t="s">
        <v>312</v>
      </c>
      <c r="K399" s="90" t="s">
        <v>256</v>
      </c>
    </row>
    <row r="400" spans="1:11" ht="19.5" x14ac:dyDescent="0.25">
      <c r="A400" s="58" t="s">
        <v>0</v>
      </c>
      <c r="B400" s="149">
        <v>0</v>
      </c>
      <c r="C400" s="149">
        <v>0</v>
      </c>
      <c r="D400" s="149">
        <v>0</v>
      </c>
      <c r="E400" s="149">
        <v>0</v>
      </c>
      <c r="F400" s="149">
        <v>0</v>
      </c>
      <c r="G400" s="149">
        <v>0</v>
      </c>
      <c r="H400" s="149">
        <v>0</v>
      </c>
      <c r="I400" s="149">
        <f>B400-G400</f>
        <v>0</v>
      </c>
      <c r="J400" s="406"/>
    </row>
    <row r="401" spans="1:11" ht="19.5" x14ac:dyDescent="0.25">
      <c r="A401" s="58" t="s">
        <v>1</v>
      </c>
      <c r="B401" s="149">
        <v>3513.8339999999998</v>
      </c>
      <c r="C401" s="149">
        <v>2224.6</v>
      </c>
      <c r="D401" s="149">
        <f>C401/B401*100</f>
        <v>63.309763637098392</v>
      </c>
      <c r="E401" s="149">
        <v>2224.6</v>
      </c>
      <c r="F401" s="149">
        <f>E401/B401*100</f>
        <v>63.309763637098392</v>
      </c>
      <c r="G401" s="149">
        <v>2224.6</v>
      </c>
      <c r="H401" s="149">
        <f>G401/B401*100</f>
        <v>63.309763637098392</v>
      </c>
      <c r="I401" s="149">
        <f>B401-G401</f>
        <v>1289.2339999999999</v>
      </c>
      <c r="J401" s="406"/>
    </row>
    <row r="402" spans="1:11" x14ac:dyDescent="0.25">
      <c r="A402" s="60" t="s">
        <v>2</v>
      </c>
      <c r="B402" s="150">
        <v>0</v>
      </c>
      <c r="C402" s="150">
        <v>0</v>
      </c>
      <c r="D402" s="149">
        <v>0</v>
      </c>
      <c r="E402" s="150">
        <v>0</v>
      </c>
      <c r="F402" s="150">
        <v>0</v>
      </c>
      <c r="G402" s="150">
        <v>0</v>
      </c>
      <c r="H402" s="150">
        <v>0</v>
      </c>
      <c r="I402" s="150">
        <f>B402-G402</f>
        <v>0</v>
      </c>
      <c r="J402" s="406"/>
    </row>
    <row r="403" spans="1:11" x14ac:dyDescent="0.25">
      <c r="A403" s="60" t="s">
        <v>3</v>
      </c>
      <c r="B403" s="150">
        <v>0</v>
      </c>
      <c r="C403" s="150">
        <v>0</v>
      </c>
      <c r="D403" s="149">
        <v>0</v>
      </c>
      <c r="E403" s="150">
        <v>0</v>
      </c>
      <c r="F403" s="150">
        <v>0</v>
      </c>
      <c r="G403" s="150">
        <v>0</v>
      </c>
      <c r="H403" s="150">
        <v>0</v>
      </c>
      <c r="I403" s="150">
        <f>B403-G403</f>
        <v>0</v>
      </c>
      <c r="J403" s="407"/>
    </row>
    <row r="404" spans="1:11" s="19" customFormat="1" x14ac:dyDescent="0.25">
      <c r="A404" s="281" t="s">
        <v>257</v>
      </c>
      <c r="B404" s="282"/>
      <c r="C404" s="282"/>
      <c r="D404" s="282"/>
      <c r="E404" s="282"/>
      <c r="F404" s="282"/>
      <c r="G404" s="282"/>
      <c r="H404" s="282"/>
      <c r="I404" s="282"/>
      <c r="J404" s="283"/>
    </row>
    <row r="405" spans="1:11" s="8" customFormat="1" x14ac:dyDescent="0.25">
      <c r="A405" s="256" t="s">
        <v>141</v>
      </c>
      <c r="B405" s="257"/>
      <c r="C405" s="257"/>
      <c r="D405" s="257"/>
      <c r="E405" s="257"/>
      <c r="F405" s="257"/>
      <c r="G405" s="257"/>
      <c r="H405" s="257"/>
      <c r="I405" s="257"/>
      <c r="J405" s="258"/>
    </row>
    <row r="406" spans="1:11" s="92" customFormat="1" x14ac:dyDescent="0.25">
      <c r="A406" s="264" t="s">
        <v>163</v>
      </c>
      <c r="B406" s="265"/>
      <c r="C406" s="265"/>
      <c r="D406" s="265"/>
      <c r="E406" s="265"/>
      <c r="F406" s="265"/>
      <c r="G406" s="265"/>
      <c r="H406" s="265"/>
      <c r="I406" s="265"/>
      <c r="J406" s="266"/>
    </row>
    <row r="407" spans="1:11" s="22" customFormat="1" x14ac:dyDescent="0.25">
      <c r="A407" s="290" t="s">
        <v>280</v>
      </c>
      <c r="B407" s="291"/>
      <c r="C407" s="291"/>
      <c r="D407" s="291"/>
      <c r="E407" s="291"/>
      <c r="F407" s="291"/>
      <c r="G407" s="291"/>
      <c r="H407" s="291"/>
      <c r="I407" s="291"/>
      <c r="J407" s="292"/>
    </row>
    <row r="408" spans="1:11" x14ac:dyDescent="0.25">
      <c r="A408" s="244" t="s">
        <v>250</v>
      </c>
      <c r="B408" s="245"/>
      <c r="C408" s="245"/>
      <c r="D408" s="245"/>
      <c r="E408" s="245"/>
      <c r="F408" s="245"/>
      <c r="G408" s="245"/>
      <c r="H408" s="245"/>
      <c r="I408" s="245"/>
      <c r="J408" s="246"/>
      <c r="K408" s="119">
        <f>B411+B416+B421+B429+B434+B442+B447+B452</f>
        <v>159291.19999999998</v>
      </c>
    </row>
    <row r="409" spans="1:11" s="8" customFormat="1" ht="206.25" x14ac:dyDescent="0.25">
      <c r="A409" s="153" t="s">
        <v>132</v>
      </c>
      <c r="B409" s="149">
        <f>SUM(B410:B413)</f>
        <v>0</v>
      </c>
      <c r="C409" s="149">
        <f>SUM(C410:C413)</f>
        <v>0</v>
      </c>
      <c r="D409" s="149">
        <v>0</v>
      </c>
      <c r="E409" s="149">
        <f>SUM(E410:E413)</f>
        <v>0</v>
      </c>
      <c r="F409" s="149">
        <v>0</v>
      </c>
      <c r="G409" s="149">
        <f>SUM(G410:G413)</f>
        <v>0</v>
      </c>
      <c r="H409" s="149">
        <v>0</v>
      </c>
      <c r="I409" s="149">
        <f t="shared" ref="I409:I423" si="18">B409-G409</f>
        <v>0</v>
      </c>
      <c r="J409" s="368"/>
      <c r="K409" s="31" t="s">
        <v>256</v>
      </c>
    </row>
    <row r="410" spans="1:11" s="8" customFormat="1" ht="19.5" x14ac:dyDescent="0.25">
      <c r="A410" s="58" t="s">
        <v>0</v>
      </c>
      <c r="B410" s="149">
        <v>0</v>
      </c>
      <c r="C410" s="149">
        <v>0</v>
      </c>
      <c r="D410" s="149">
        <v>0</v>
      </c>
      <c r="E410" s="149">
        <v>0</v>
      </c>
      <c r="F410" s="149">
        <v>0</v>
      </c>
      <c r="G410" s="149">
        <v>0</v>
      </c>
      <c r="H410" s="149">
        <v>0</v>
      </c>
      <c r="I410" s="149">
        <f t="shared" si="18"/>
        <v>0</v>
      </c>
      <c r="J410" s="369"/>
      <c r="K410" s="21"/>
    </row>
    <row r="411" spans="1:11" s="8" customFormat="1" ht="19.5" x14ac:dyDescent="0.25">
      <c r="A411" s="58" t="s">
        <v>1</v>
      </c>
      <c r="B411" s="149">
        <v>0</v>
      </c>
      <c r="C411" s="149">
        <v>0</v>
      </c>
      <c r="D411" s="149">
        <v>0</v>
      </c>
      <c r="E411" s="149">
        <v>0</v>
      </c>
      <c r="F411" s="149">
        <v>0</v>
      </c>
      <c r="G411" s="149">
        <v>0</v>
      </c>
      <c r="H411" s="149">
        <v>0</v>
      </c>
      <c r="I411" s="149">
        <f t="shared" si="18"/>
        <v>0</v>
      </c>
      <c r="J411" s="369"/>
      <c r="K411" s="21"/>
    </row>
    <row r="412" spans="1:11" s="8" customFormat="1" x14ac:dyDescent="0.25">
      <c r="A412" s="60" t="s">
        <v>2</v>
      </c>
      <c r="B412" s="150">
        <v>0</v>
      </c>
      <c r="C412" s="150">
        <v>0</v>
      </c>
      <c r="D412" s="150">
        <v>0</v>
      </c>
      <c r="E412" s="150">
        <v>0</v>
      </c>
      <c r="F412" s="150">
        <v>0</v>
      </c>
      <c r="G412" s="150">
        <v>0</v>
      </c>
      <c r="H412" s="150">
        <v>0</v>
      </c>
      <c r="I412" s="150">
        <f t="shared" si="18"/>
        <v>0</v>
      </c>
      <c r="J412" s="369"/>
      <c r="K412" s="21"/>
    </row>
    <row r="413" spans="1:11" s="8" customFormat="1" x14ac:dyDescent="0.25">
      <c r="A413" s="60" t="s">
        <v>3</v>
      </c>
      <c r="B413" s="150">
        <v>0</v>
      </c>
      <c r="C413" s="150">
        <v>0</v>
      </c>
      <c r="D413" s="150">
        <v>0</v>
      </c>
      <c r="E413" s="150">
        <v>0</v>
      </c>
      <c r="F413" s="150">
        <v>0</v>
      </c>
      <c r="G413" s="150">
        <v>0</v>
      </c>
      <c r="H413" s="150">
        <v>0</v>
      </c>
      <c r="I413" s="150">
        <f t="shared" si="18"/>
        <v>0</v>
      </c>
      <c r="J413" s="370"/>
      <c r="K413" s="21"/>
    </row>
    <row r="414" spans="1:11" s="8" customFormat="1" ht="171.75" customHeight="1" x14ac:dyDescent="0.25">
      <c r="A414" s="153" t="s">
        <v>133</v>
      </c>
      <c r="B414" s="149">
        <f>SUM(B415:B418)</f>
        <v>21683.5</v>
      </c>
      <c r="C414" s="149">
        <f>SUM(C415:C418)</f>
        <v>21683.5</v>
      </c>
      <c r="D414" s="149">
        <f>C414/B414*100</f>
        <v>100</v>
      </c>
      <c r="E414" s="149">
        <f>SUM(E415:E418)</f>
        <v>21683.5</v>
      </c>
      <c r="F414" s="149">
        <f>E414/B414*100</f>
        <v>100</v>
      </c>
      <c r="G414" s="149">
        <f>SUM(G415:G418)</f>
        <v>21683.5</v>
      </c>
      <c r="H414" s="149">
        <f>G414/B414*100</f>
        <v>100</v>
      </c>
      <c r="I414" s="149">
        <f t="shared" si="18"/>
        <v>0</v>
      </c>
      <c r="J414" s="376" t="s">
        <v>203</v>
      </c>
      <c r="K414" s="31" t="s">
        <v>256</v>
      </c>
    </row>
    <row r="415" spans="1:11" s="8" customFormat="1" ht="19.5" x14ac:dyDescent="0.25">
      <c r="A415" s="58" t="s">
        <v>0</v>
      </c>
      <c r="B415" s="149">
        <v>0</v>
      </c>
      <c r="C415" s="149">
        <v>0</v>
      </c>
      <c r="D415" s="149">
        <v>0</v>
      </c>
      <c r="E415" s="149">
        <v>0</v>
      </c>
      <c r="F415" s="149">
        <v>0</v>
      </c>
      <c r="G415" s="149">
        <v>0</v>
      </c>
      <c r="H415" s="149">
        <v>0</v>
      </c>
      <c r="I415" s="149">
        <f t="shared" si="18"/>
        <v>0</v>
      </c>
      <c r="J415" s="377"/>
      <c r="K415" s="21"/>
    </row>
    <row r="416" spans="1:11" s="8" customFormat="1" ht="19.5" x14ac:dyDescent="0.25">
      <c r="A416" s="58" t="s">
        <v>1</v>
      </c>
      <c r="B416" s="149">
        <v>21683.5</v>
      </c>
      <c r="C416" s="149">
        <v>21683.5</v>
      </c>
      <c r="D416" s="149">
        <f>C416/B416*100</f>
        <v>100</v>
      </c>
      <c r="E416" s="149">
        <v>21683.5</v>
      </c>
      <c r="F416" s="149">
        <f>E416/B416*100</f>
        <v>100</v>
      </c>
      <c r="G416" s="149">
        <v>21683.5</v>
      </c>
      <c r="H416" s="149">
        <f>G416/B416*100</f>
        <v>100</v>
      </c>
      <c r="I416" s="149">
        <f t="shared" si="18"/>
        <v>0</v>
      </c>
      <c r="J416" s="377"/>
      <c r="K416" s="21"/>
    </row>
    <row r="417" spans="1:11" s="8" customFormat="1" x14ac:dyDescent="0.25">
      <c r="A417" s="60" t="s">
        <v>2</v>
      </c>
      <c r="B417" s="150">
        <v>0</v>
      </c>
      <c r="C417" s="150">
        <v>0</v>
      </c>
      <c r="D417" s="150">
        <v>0</v>
      </c>
      <c r="E417" s="150">
        <v>0</v>
      </c>
      <c r="F417" s="150">
        <v>0</v>
      </c>
      <c r="G417" s="150">
        <v>0</v>
      </c>
      <c r="H417" s="150">
        <v>0</v>
      </c>
      <c r="I417" s="150">
        <f t="shared" si="18"/>
        <v>0</v>
      </c>
      <c r="J417" s="377"/>
      <c r="K417" s="21"/>
    </row>
    <row r="418" spans="1:11" s="8" customFormat="1" x14ac:dyDescent="0.25">
      <c r="A418" s="60" t="s">
        <v>3</v>
      </c>
      <c r="B418" s="150">
        <v>0</v>
      </c>
      <c r="C418" s="150">
        <v>0</v>
      </c>
      <c r="D418" s="150">
        <v>0</v>
      </c>
      <c r="E418" s="150">
        <v>0</v>
      </c>
      <c r="F418" s="150">
        <v>0</v>
      </c>
      <c r="G418" s="150">
        <v>0</v>
      </c>
      <c r="H418" s="150">
        <v>0</v>
      </c>
      <c r="I418" s="150">
        <f t="shared" si="18"/>
        <v>0</v>
      </c>
      <c r="J418" s="378"/>
      <c r="K418" s="21"/>
    </row>
    <row r="419" spans="1:11" s="8" customFormat="1" ht="155.25" customHeight="1" x14ac:dyDescent="0.25">
      <c r="A419" s="153" t="s">
        <v>134</v>
      </c>
      <c r="B419" s="149">
        <f>SUM(B420:B423)</f>
        <v>61051.6</v>
      </c>
      <c r="C419" s="149">
        <f>SUM(C420:C423)</f>
        <v>61051.6</v>
      </c>
      <c r="D419" s="149">
        <f>C419/B419*100</f>
        <v>100</v>
      </c>
      <c r="E419" s="149">
        <f>SUM(E420:E423)</f>
        <v>61051.6</v>
      </c>
      <c r="F419" s="149">
        <f>E419/B419*100</f>
        <v>100</v>
      </c>
      <c r="G419" s="149">
        <f>SUM(G420:G423)</f>
        <v>61051.6</v>
      </c>
      <c r="H419" s="149">
        <f>G419/B419*100</f>
        <v>100</v>
      </c>
      <c r="I419" s="149">
        <f t="shared" si="18"/>
        <v>0</v>
      </c>
      <c r="J419" s="376" t="s">
        <v>204</v>
      </c>
      <c r="K419" s="31" t="s">
        <v>256</v>
      </c>
    </row>
    <row r="420" spans="1:11" s="8" customFormat="1" ht="19.5" x14ac:dyDescent="0.25">
      <c r="A420" s="58" t="s">
        <v>0</v>
      </c>
      <c r="B420" s="149">
        <v>0</v>
      </c>
      <c r="C420" s="149">
        <v>0</v>
      </c>
      <c r="D420" s="149">
        <v>0</v>
      </c>
      <c r="E420" s="149">
        <v>0</v>
      </c>
      <c r="F420" s="149">
        <v>0</v>
      </c>
      <c r="G420" s="149">
        <v>0</v>
      </c>
      <c r="H420" s="149">
        <v>0</v>
      </c>
      <c r="I420" s="149">
        <f t="shared" si="18"/>
        <v>0</v>
      </c>
      <c r="J420" s="377"/>
      <c r="K420" s="21"/>
    </row>
    <row r="421" spans="1:11" s="8" customFormat="1" ht="19.5" x14ac:dyDescent="0.25">
      <c r="A421" s="58" t="s">
        <v>1</v>
      </c>
      <c r="B421" s="149">
        <v>61051.6</v>
      </c>
      <c r="C421" s="149">
        <v>61051.6</v>
      </c>
      <c r="D421" s="149">
        <f>C421/B421*100</f>
        <v>100</v>
      </c>
      <c r="E421" s="149">
        <v>61051.6</v>
      </c>
      <c r="F421" s="149">
        <f>E421/B421*100</f>
        <v>100</v>
      </c>
      <c r="G421" s="149">
        <v>61051.6</v>
      </c>
      <c r="H421" s="149">
        <f>G421/B421*100</f>
        <v>100</v>
      </c>
      <c r="I421" s="149">
        <f t="shared" si="18"/>
        <v>0</v>
      </c>
      <c r="J421" s="377"/>
      <c r="K421" s="21"/>
    </row>
    <row r="422" spans="1:11" s="8" customFormat="1" x14ac:dyDescent="0.25">
      <c r="A422" s="60" t="s">
        <v>2</v>
      </c>
      <c r="B422" s="150">
        <v>0</v>
      </c>
      <c r="C422" s="150">
        <v>0</v>
      </c>
      <c r="D422" s="150">
        <v>0</v>
      </c>
      <c r="E422" s="150">
        <v>0</v>
      </c>
      <c r="F422" s="150">
        <v>0</v>
      </c>
      <c r="G422" s="150">
        <v>0</v>
      </c>
      <c r="H422" s="150">
        <v>0</v>
      </c>
      <c r="I422" s="150">
        <f t="shared" si="18"/>
        <v>0</v>
      </c>
      <c r="J422" s="377"/>
      <c r="K422" s="21"/>
    </row>
    <row r="423" spans="1:11" s="8" customFormat="1" x14ac:dyDescent="0.25">
      <c r="A423" s="60" t="s">
        <v>3</v>
      </c>
      <c r="B423" s="150">
        <v>0</v>
      </c>
      <c r="C423" s="150">
        <v>0</v>
      </c>
      <c r="D423" s="150">
        <v>0</v>
      </c>
      <c r="E423" s="150">
        <v>0</v>
      </c>
      <c r="F423" s="150">
        <v>0</v>
      </c>
      <c r="G423" s="150">
        <v>0</v>
      </c>
      <c r="H423" s="150">
        <v>0</v>
      </c>
      <c r="I423" s="150">
        <f t="shared" si="18"/>
        <v>0</v>
      </c>
      <c r="J423" s="378"/>
      <c r="K423" s="21"/>
    </row>
    <row r="424" spans="1:11" s="94" customFormat="1" x14ac:dyDescent="0.25">
      <c r="A424" s="272" t="s">
        <v>165</v>
      </c>
      <c r="B424" s="272"/>
      <c r="C424" s="272"/>
      <c r="D424" s="272"/>
      <c r="E424" s="272"/>
      <c r="F424" s="272"/>
      <c r="G424" s="272"/>
      <c r="H424" s="272"/>
      <c r="I424" s="272"/>
      <c r="J424" s="272"/>
    </row>
    <row r="425" spans="1:11" s="118" customFormat="1" x14ac:dyDescent="0.25">
      <c r="A425" s="273" t="s">
        <v>125</v>
      </c>
      <c r="B425" s="273"/>
      <c r="C425" s="273"/>
      <c r="D425" s="273"/>
      <c r="E425" s="273"/>
      <c r="F425" s="273"/>
      <c r="G425" s="273"/>
      <c r="H425" s="273"/>
      <c r="I425" s="273"/>
      <c r="J425" s="273"/>
    </row>
    <row r="426" spans="1:11" s="118" customFormat="1" x14ac:dyDescent="0.25">
      <c r="A426" s="274" t="s">
        <v>250</v>
      </c>
      <c r="B426" s="274"/>
      <c r="C426" s="274"/>
      <c r="D426" s="274"/>
      <c r="E426" s="274"/>
      <c r="F426" s="274"/>
      <c r="G426" s="274"/>
      <c r="H426" s="274"/>
      <c r="I426" s="274"/>
      <c r="J426" s="274"/>
    </row>
    <row r="427" spans="1:11" s="8" customFormat="1" ht="134.25" customHeight="1" x14ac:dyDescent="0.25">
      <c r="A427" s="153" t="s">
        <v>135</v>
      </c>
      <c r="B427" s="149">
        <f>SUM(B428:B431)</f>
        <v>3634.9</v>
      </c>
      <c r="C427" s="149">
        <f>SUM(C428:C431)</f>
        <v>3634.9</v>
      </c>
      <c r="D427" s="149">
        <f>C427/B427*100</f>
        <v>100</v>
      </c>
      <c r="E427" s="149">
        <f>SUM(E428:E431)</f>
        <v>3634.9</v>
      </c>
      <c r="F427" s="149">
        <f>E427/B427*100</f>
        <v>100</v>
      </c>
      <c r="G427" s="149">
        <f>SUM(G428:G431)</f>
        <v>3634.9</v>
      </c>
      <c r="H427" s="149">
        <f>G427/B427*100</f>
        <v>100</v>
      </c>
      <c r="I427" s="149">
        <f t="shared" ref="I427:I436" si="19">B427-G427</f>
        <v>0</v>
      </c>
      <c r="J427" s="393" t="s">
        <v>205</v>
      </c>
      <c r="K427" s="31" t="s">
        <v>256</v>
      </c>
    </row>
    <row r="428" spans="1:11" s="8" customFormat="1" ht="19.5" x14ac:dyDescent="0.25">
      <c r="A428" s="58" t="s">
        <v>0</v>
      </c>
      <c r="B428" s="149">
        <v>0</v>
      </c>
      <c r="C428" s="149">
        <v>0</v>
      </c>
      <c r="D428" s="149">
        <v>0</v>
      </c>
      <c r="E428" s="149">
        <v>0</v>
      </c>
      <c r="F428" s="149">
        <v>0</v>
      </c>
      <c r="G428" s="149">
        <v>0</v>
      </c>
      <c r="H428" s="149">
        <v>0</v>
      </c>
      <c r="I428" s="149">
        <f t="shared" si="19"/>
        <v>0</v>
      </c>
      <c r="J428" s="377"/>
      <c r="K428" s="21"/>
    </row>
    <row r="429" spans="1:11" s="8" customFormat="1" ht="19.5" x14ac:dyDescent="0.25">
      <c r="A429" s="58" t="s">
        <v>1</v>
      </c>
      <c r="B429" s="149">
        <v>3634.9</v>
      </c>
      <c r="C429" s="149">
        <v>3634.9</v>
      </c>
      <c r="D429" s="149">
        <f>C429/B429*100</f>
        <v>100</v>
      </c>
      <c r="E429" s="149">
        <v>3634.9</v>
      </c>
      <c r="F429" s="149">
        <f>E429/B429*100</f>
        <v>100</v>
      </c>
      <c r="G429" s="149">
        <v>3634.9</v>
      </c>
      <c r="H429" s="149">
        <f>G429/B429*100</f>
        <v>100</v>
      </c>
      <c r="I429" s="149">
        <f t="shared" si="19"/>
        <v>0</v>
      </c>
      <c r="J429" s="377"/>
      <c r="K429" s="21"/>
    </row>
    <row r="430" spans="1:11" s="8" customFormat="1" x14ac:dyDescent="0.25">
      <c r="A430" s="60" t="s">
        <v>2</v>
      </c>
      <c r="B430" s="150">
        <v>0</v>
      </c>
      <c r="C430" s="150">
        <v>0</v>
      </c>
      <c r="D430" s="150">
        <v>0</v>
      </c>
      <c r="E430" s="150">
        <v>0</v>
      </c>
      <c r="F430" s="150">
        <v>0</v>
      </c>
      <c r="G430" s="150">
        <v>0</v>
      </c>
      <c r="H430" s="150">
        <v>0</v>
      </c>
      <c r="I430" s="150">
        <f t="shared" si="19"/>
        <v>0</v>
      </c>
      <c r="J430" s="377"/>
      <c r="K430" s="21"/>
    </row>
    <row r="431" spans="1:11" s="8" customFormat="1" x14ac:dyDescent="0.25">
      <c r="A431" s="60" t="s">
        <v>3</v>
      </c>
      <c r="B431" s="150">
        <v>0</v>
      </c>
      <c r="C431" s="150">
        <v>0</v>
      </c>
      <c r="D431" s="150">
        <v>0</v>
      </c>
      <c r="E431" s="150">
        <v>0</v>
      </c>
      <c r="F431" s="150">
        <v>0</v>
      </c>
      <c r="G431" s="150">
        <v>0</v>
      </c>
      <c r="H431" s="150">
        <v>0</v>
      </c>
      <c r="I431" s="150">
        <f t="shared" si="19"/>
        <v>0</v>
      </c>
      <c r="J431" s="378"/>
      <c r="K431" s="21"/>
    </row>
    <row r="432" spans="1:11" s="8" customFormat="1" ht="206.25" x14ac:dyDescent="0.25">
      <c r="A432" s="153" t="s">
        <v>136</v>
      </c>
      <c r="B432" s="149">
        <f>SUM(B433:B436)</f>
        <v>3867</v>
      </c>
      <c r="C432" s="149">
        <f>SUM(C433:C436)</f>
        <v>3867</v>
      </c>
      <c r="D432" s="149">
        <f>C432/B432*100</f>
        <v>100</v>
      </c>
      <c r="E432" s="149">
        <f>SUM(E433:E436)</f>
        <v>3867</v>
      </c>
      <c r="F432" s="149">
        <f>E432/B432*100</f>
        <v>100</v>
      </c>
      <c r="G432" s="149">
        <f>SUM(G433:G436)</f>
        <v>3867</v>
      </c>
      <c r="H432" s="149">
        <f>G432/B432*100</f>
        <v>100</v>
      </c>
      <c r="I432" s="149">
        <f t="shared" si="19"/>
        <v>0</v>
      </c>
      <c r="J432" s="376" t="s">
        <v>206</v>
      </c>
      <c r="K432" s="31" t="s">
        <v>256</v>
      </c>
    </row>
    <row r="433" spans="1:11" s="8" customFormat="1" ht="19.5" x14ac:dyDescent="0.25">
      <c r="A433" s="58" t="s">
        <v>0</v>
      </c>
      <c r="B433" s="149">
        <v>0</v>
      </c>
      <c r="C433" s="149">
        <v>0</v>
      </c>
      <c r="D433" s="149">
        <v>0</v>
      </c>
      <c r="E433" s="149">
        <v>0</v>
      </c>
      <c r="F433" s="149">
        <v>0</v>
      </c>
      <c r="G433" s="149">
        <v>0</v>
      </c>
      <c r="H433" s="149">
        <v>0</v>
      </c>
      <c r="I433" s="149">
        <f t="shared" si="19"/>
        <v>0</v>
      </c>
      <c r="J433" s="377"/>
      <c r="K433" s="21"/>
    </row>
    <row r="434" spans="1:11" s="8" customFormat="1" ht="19.5" x14ac:dyDescent="0.25">
      <c r="A434" s="58" t="s">
        <v>1</v>
      </c>
      <c r="B434" s="149">
        <v>3867</v>
      </c>
      <c r="C434" s="149">
        <v>3867</v>
      </c>
      <c r="D434" s="149">
        <f>C434/B434*100</f>
        <v>100</v>
      </c>
      <c r="E434" s="149">
        <v>3867</v>
      </c>
      <c r="F434" s="149">
        <f>E434/B434*100</f>
        <v>100</v>
      </c>
      <c r="G434" s="149">
        <v>3867</v>
      </c>
      <c r="H434" s="149">
        <f>G434/B434*100</f>
        <v>100</v>
      </c>
      <c r="I434" s="149">
        <f t="shared" si="19"/>
        <v>0</v>
      </c>
      <c r="J434" s="377"/>
      <c r="K434" s="21"/>
    </row>
    <row r="435" spans="1:11" s="8" customFormat="1" x14ac:dyDescent="0.25">
      <c r="A435" s="60" t="s">
        <v>2</v>
      </c>
      <c r="B435" s="150">
        <v>0</v>
      </c>
      <c r="C435" s="150">
        <v>0</v>
      </c>
      <c r="D435" s="150">
        <v>0</v>
      </c>
      <c r="E435" s="150">
        <v>0</v>
      </c>
      <c r="F435" s="150">
        <v>0</v>
      </c>
      <c r="G435" s="150">
        <v>0</v>
      </c>
      <c r="H435" s="150">
        <v>0</v>
      </c>
      <c r="I435" s="150">
        <f t="shared" si="19"/>
        <v>0</v>
      </c>
      <c r="J435" s="377"/>
      <c r="K435" s="21"/>
    </row>
    <row r="436" spans="1:11" s="8" customFormat="1" x14ac:dyDescent="0.25">
      <c r="A436" s="60" t="s">
        <v>3</v>
      </c>
      <c r="B436" s="150">
        <v>0</v>
      </c>
      <c r="C436" s="150">
        <v>0</v>
      </c>
      <c r="D436" s="150">
        <v>0</v>
      </c>
      <c r="E436" s="150">
        <v>0</v>
      </c>
      <c r="F436" s="150">
        <v>0</v>
      </c>
      <c r="G436" s="150">
        <v>0</v>
      </c>
      <c r="H436" s="150">
        <v>0</v>
      </c>
      <c r="I436" s="150">
        <f t="shared" si="19"/>
        <v>0</v>
      </c>
      <c r="J436" s="378"/>
      <c r="K436" s="21"/>
    </row>
    <row r="437" spans="1:11" s="94" customFormat="1" x14ac:dyDescent="0.25">
      <c r="A437" s="272" t="s">
        <v>165</v>
      </c>
      <c r="B437" s="272"/>
      <c r="C437" s="272"/>
      <c r="D437" s="272"/>
      <c r="E437" s="272"/>
      <c r="F437" s="272"/>
      <c r="G437" s="272"/>
      <c r="H437" s="272"/>
      <c r="I437" s="272"/>
      <c r="J437" s="272"/>
    </row>
    <row r="438" spans="1:11" s="118" customFormat="1" x14ac:dyDescent="0.25">
      <c r="A438" s="273" t="s">
        <v>137</v>
      </c>
      <c r="B438" s="273"/>
      <c r="C438" s="273"/>
      <c r="D438" s="273"/>
      <c r="E438" s="273"/>
      <c r="F438" s="273"/>
      <c r="G438" s="273"/>
      <c r="H438" s="273"/>
      <c r="I438" s="273"/>
      <c r="J438" s="273"/>
    </row>
    <row r="439" spans="1:11" s="118" customFormat="1" x14ac:dyDescent="0.25">
      <c r="A439" s="274" t="s">
        <v>250</v>
      </c>
      <c r="B439" s="274"/>
      <c r="C439" s="274"/>
      <c r="D439" s="274"/>
      <c r="E439" s="274"/>
      <c r="F439" s="274"/>
      <c r="G439" s="274"/>
      <c r="H439" s="274"/>
      <c r="I439" s="274"/>
      <c r="J439" s="274"/>
    </row>
    <row r="440" spans="1:11" s="8" customFormat="1" ht="171" customHeight="1" x14ac:dyDescent="0.25">
      <c r="A440" s="153" t="s">
        <v>138</v>
      </c>
      <c r="B440" s="149">
        <f>SUM(B441:B444)</f>
        <v>28368.9</v>
      </c>
      <c r="C440" s="149">
        <f>SUM(C441:C444)</f>
        <v>28368.9</v>
      </c>
      <c r="D440" s="149">
        <f>C440/B440*100</f>
        <v>100</v>
      </c>
      <c r="E440" s="149">
        <f>SUM(E441:E444)</f>
        <v>28368.9</v>
      </c>
      <c r="F440" s="149">
        <f>E440/B440*100</f>
        <v>100</v>
      </c>
      <c r="G440" s="149">
        <f>SUM(G441:G444)</f>
        <v>28368.9</v>
      </c>
      <c r="H440" s="149">
        <f>G440/B440*100</f>
        <v>100</v>
      </c>
      <c r="I440" s="149">
        <f t="shared" ref="I440:I454" si="20">B440-G440</f>
        <v>0</v>
      </c>
      <c r="J440" s="393" t="s">
        <v>207</v>
      </c>
      <c r="K440" s="31" t="s">
        <v>256</v>
      </c>
    </row>
    <row r="441" spans="1:11" s="8" customFormat="1" ht="19.5" x14ac:dyDescent="0.25">
      <c r="A441" s="58" t="s">
        <v>0</v>
      </c>
      <c r="B441" s="149">
        <v>0</v>
      </c>
      <c r="C441" s="149">
        <v>0</v>
      </c>
      <c r="D441" s="149">
        <v>0</v>
      </c>
      <c r="E441" s="149">
        <v>0</v>
      </c>
      <c r="F441" s="149">
        <v>0</v>
      </c>
      <c r="G441" s="149">
        <v>0</v>
      </c>
      <c r="H441" s="149">
        <v>0</v>
      </c>
      <c r="I441" s="149">
        <f t="shared" si="20"/>
        <v>0</v>
      </c>
      <c r="J441" s="377"/>
      <c r="K441" s="21"/>
    </row>
    <row r="442" spans="1:11" s="8" customFormat="1" ht="19.5" x14ac:dyDescent="0.25">
      <c r="A442" s="58" t="s">
        <v>1</v>
      </c>
      <c r="B442" s="149">
        <v>28368.9</v>
      </c>
      <c r="C442" s="149">
        <v>28368.9</v>
      </c>
      <c r="D442" s="149">
        <f>C442/B442*100</f>
        <v>100</v>
      </c>
      <c r="E442" s="149">
        <v>28368.9</v>
      </c>
      <c r="F442" s="149">
        <f>E442/B442*100</f>
        <v>100</v>
      </c>
      <c r="G442" s="149">
        <v>28368.9</v>
      </c>
      <c r="H442" s="149">
        <f>G442/B442*100</f>
        <v>100</v>
      </c>
      <c r="I442" s="149">
        <f t="shared" si="20"/>
        <v>0</v>
      </c>
      <c r="J442" s="377"/>
      <c r="K442" s="21"/>
    </row>
    <row r="443" spans="1:11" s="8" customFormat="1" x14ac:dyDescent="0.25">
      <c r="A443" s="60" t="s">
        <v>2</v>
      </c>
      <c r="B443" s="150">
        <v>0</v>
      </c>
      <c r="C443" s="150">
        <v>0</v>
      </c>
      <c r="D443" s="150">
        <v>0</v>
      </c>
      <c r="E443" s="150">
        <v>0</v>
      </c>
      <c r="F443" s="150">
        <v>0</v>
      </c>
      <c r="G443" s="150">
        <v>0</v>
      </c>
      <c r="H443" s="150">
        <v>0</v>
      </c>
      <c r="I443" s="150">
        <f t="shared" si="20"/>
        <v>0</v>
      </c>
      <c r="J443" s="377"/>
      <c r="K443" s="21"/>
    </row>
    <row r="444" spans="1:11" s="8" customFormat="1" x14ac:dyDescent="0.25">
      <c r="A444" s="60" t="s">
        <v>3</v>
      </c>
      <c r="B444" s="150">
        <v>0</v>
      </c>
      <c r="C444" s="150">
        <v>0</v>
      </c>
      <c r="D444" s="150">
        <v>0</v>
      </c>
      <c r="E444" s="150">
        <v>0</v>
      </c>
      <c r="F444" s="150">
        <v>0</v>
      </c>
      <c r="G444" s="150">
        <v>0</v>
      </c>
      <c r="H444" s="150">
        <v>0</v>
      </c>
      <c r="I444" s="150">
        <f t="shared" si="20"/>
        <v>0</v>
      </c>
      <c r="J444" s="378"/>
      <c r="K444" s="21"/>
    </row>
    <row r="445" spans="1:11" s="8" customFormat="1" ht="187.5" x14ac:dyDescent="0.25">
      <c r="A445" s="153" t="s">
        <v>139</v>
      </c>
      <c r="B445" s="149">
        <f>SUM(B446:B449)</f>
        <v>9314.5</v>
      </c>
      <c r="C445" s="149">
        <f>SUM(C446:C449)</f>
        <v>9314.5</v>
      </c>
      <c r="D445" s="149">
        <f>C445/B445*100</f>
        <v>100</v>
      </c>
      <c r="E445" s="149">
        <f>SUM(E446:E449)</f>
        <v>9314.5</v>
      </c>
      <c r="F445" s="149">
        <f>E445/B445*100</f>
        <v>100</v>
      </c>
      <c r="G445" s="149">
        <f>SUM(G446:G449)</f>
        <v>9314.5</v>
      </c>
      <c r="H445" s="149">
        <f>G445/B445*100</f>
        <v>100</v>
      </c>
      <c r="I445" s="149">
        <f t="shared" si="20"/>
        <v>0</v>
      </c>
      <c r="J445" s="376" t="s">
        <v>208</v>
      </c>
      <c r="K445" s="31" t="s">
        <v>256</v>
      </c>
    </row>
    <row r="446" spans="1:11" s="8" customFormat="1" ht="19.5" x14ac:dyDescent="0.25">
      <c r="A446" s="58" t="s">
        <v>0</v>
      </c>
      <c r="B446" s="149">
        <v>0</v>
      </c>
      <c r="C446" s="149">
        <v>0</v>
      </c>
      <c r="D446" s="149">
        <v>0</v>
      </c>
      <c r="E446" s="149">
        <v>0</v>
      </c>
      <c r="F446" s="149">
        <v>0</v>
      </c>
      <c r="G446" s="149">
        <v>0</v>
      </c>
      <c r="H446" s="149">
        <v>0</v>
      </c>
      <c r="I446" s="149">
        <f t="shared" si="20"/>
        <v>0</v>
      </c>
      <c r="J446" s="377"/>
      <c r="K446" s="21"/>
    </row>
    <row r="447" spans="1:11" s="8" customFormat="1" ht="19.5" x14ac:dyDescent="0.25">
      <c r="A447" s="58" t="s">
        <v>1</v>
      </c>
      <c r="B447" s="149">
        <v>9314.5</v>
      </c>
      <c r="C447" s="149">
        <v>9314.5</v>
      </c>
      <c r="D447" s="149">
        <f>C447/B447*100</f>
        <v>100</v>
      </c>
      <c r="E447" s="149">
        <v>9314.5</v>
      </c>
      <c r="F447" s="149">
        <f>E447/B447*100</f>
        <v>100</v>
      </c>
      <c r="G447" s="149">
        <v>9314.5</v>
      </c>
      <c r="H447" s="149">
        <f>G447/B447*100</f>
        <v>100</v>
      </c>
      <c r="I447" s="149">
        <f t="shared" si="20"/>
        <v>0</v>
      </c>
      <c r="J447" s="377"/>
      <c r="K447" s="21"/>
    </row>
    <row r="448" spans="1:11" s="8" customFormat="1" x14ac:dyDescent="0.25">
      <c r="A448" s="60" t="s">
        <v>2</v>
      </c>
      <c r="B448" s="150">
        <v>0</v>
      </c>
      <c r="C448" s="150">
        <v>0</v>
      </c>
      <c r="D448" s="150">
        <v>0</v>
      </c>
      <c r="E448" s="150">
        <v>0</v>
      </c>
      <c r="F448" s="150">
        <v>0</v>
      </c>
      <c r="G448" s="150">
        <v>0</v>
      </c>
      <c r="H448" s="150">
        <v>0</v>
      </c>
      <c r="I448" s="150">
        <f t="shared" si="20"/>
        <v>0</v>
      </c>
      <c r="J448" s="377"/>
      <c r="K448" s="21"/>
    </row>
    <row r="449" spans="1:11" s="8" customFormat="1" x14ac:dyDescent="0.25">
      <c r="A449" s="60" t="s">
        <v>3</v>
      </c>
      <c r="B449" s="150">
        <v>0</v>
      </c>
      <c r="C449" s="150">
        <v>0</v>
      </c>
      <c r="D449" s="150">
        <v>0</v>
      </c>
      <c r="E449" s="150">
        <v>0</v>
      </c>
      <c r="F449" s="150">
        <v>0</v>
      </c>
      <c r="G449" s="150">
        <v>0</v>
      </c>
      <c r="H449" s="150">
        <v>0</v>
      </c>
      <c r="I449" s="150">
        <f t="shared" si="20"/>
        <v>0</v>
      </c>
      <c r="J449" s="378"/>
      <c r="K449" s="21"/>
    </row>
    <row r="450" spans="1:11" s="8" customFormat="1" ht="281.25" x14ac:dyDescent="0.25">
      <c r="A450" s="153" t="s">
        <v>140</v>
      </c>
      <c r="B450" s="149">
        <f>SUM(B451:B454)</f>
        <v>31370.799999999999</v>
      </c>
      <c r="C450" s="149">
        <f>SUM(C451:C454)</f>
        <v>31370.799999999999</v>
      </c>
      <c r="D450" s="149">
        <f>C450/B450*100</f>
        <v>100</v>
      </c>
      <c r="E450" s="149">
        <f>SUM(E451:E454)</f>
        <v>31370.799999999999</v>
      </c>
      <c r="F450" s="149">
        <f>E450/B450*100</f>
        <v>100</v>
      </c>
      <c r="G450" s="149">
        <f>SUM(G451:G454)</f>
        <v>31370.799999999999</v>
      </c>
      <c r="H450" s="149">
        <f>G450/B450*100</f>
        <v>100</v>
      </c>
      <c r="I450" s="149">
        <f t="shared" si="20"/>
        <v>0</v>
      </c>
      <c r="J450" s="368" t="s">
        <v>313</v>
      </c>
      <c r="K450" s="31" t="s">
        <v>256</v>
      </c>
    </row>
    <row r="451" spans="1:11" s="8" customFormat="1" ht="19.5" x14ac:dyDescent="0.25">
      <c r="A451" s="58" t="s">
        <v>0</v>
      </c>
      <c r="B451" s="149">
        <v>0</v>
      </c>
      <c r="C451" s="149">
        <v>0</v>
      </c>
      <c r="D451" s="149">
        <v>0</v>
      </c>
      <c r="E451" s="149">
        <v>0</v>
      </c>
      <c r="F451" s="149">
        <v>0</v>
      </c>
      <c r="G451" s="149">
        <v>0</v>
      </c>
      <c r="H451" s="149">
        <v>0</v>
      </c>
      <c r="I451" s="149">
        <f t="shared" si="20"/>
        <v>0</v>
      </c>
      <c r="J451" s="369"/>
      <c r="K451" s="21"/>
    </row>
    <row r="452" spans="1:11" s="8" customFormat="1" ht="19.5" x14ac:dyDescent="0.25">
      <c r="A452" s="58" t="s">
        <v>1</v>
      </c>
      <c r="B452" s="149">
        <v>31370.799999999999</v>
      </c>
      <c r="C452" s="149">
        <v>31370.799999999999</v>
      </c>
      <c r="D452" s="149">
        <f>C452/B452*100</f>
        <v>100</v>
      </c>
      <c r="E452" s="149">
        <v>31370.799999999999</v>
      </c>
      <c r="F452" s="149">
        <f>E452/B452*100</f>
        <v>100</v>
      </c>
      <c r="G452" s="149">
        <v>31370.799999999999</v>
      </c>
      <c r="H452" s="149">
        <f>G452/B452*100</f>
        <v>100</v>
      </c>
      <c r="I452" s="149">
        <f t="shared" si="20"/>
        <v>0</v>
      </c>
      <c r="J452" s="369"/>
      <c r="K452" s="21"/>
    </row>
    <row r="453" spans="1:11" s="8" customFormat="1" x14ac:dyDescent="0.25">
      <c r="A453" s="60" t="s">
        <v>2</v>
      </c>
      <c r="B453" s="150">
        <v>0</v>
      </c>
      <c r="C453" s="150">
        <v>0</v>
      </c>
      <c r="D453" s="150">
        <v>0</v>
      </c>
      <c r="E453" s="150">
        <v>0</v>
      </c>
      <c r="F453" s="150">
        <v>0</v>
      </c>
      <c r="G453" s="150">
        <v>0</v>
      </c>
      <c r="H453" s="150">
        <v>0</v>
      </c>
      <c r="I453" s="150">
        <f t="shared" si="20"/>
        <v>0</v>
      </c>
      <c r="J453" s="369"/>
      <c r="K453" s="21"/>
    </row>
    <row r="454" spans="1:11" s="8" customFormat="1" x14ac:dyDescent="0.25">
      <c r="A454" s="60" t="s">
        <v>3</v>
      </c>
      <c r="B454" s="150">
        <v>0</v>
      </c>
      <c r="C454" s="150">
        <v>0</v>
      </c>
      <c r="D454" s="150">
        <v>0</v>
      </c>
      <c r="E454" s="150">
        <v>0</v>
      </c>
      <c r="F454" s="150">
        <v>0</v>
      </c>
      <c r="G454" s="150">
        <v>0</v>
      </c>
      <c r="H454" s="150">
        <v>0</v>
      </c>
      <c r="I454" s="150">
        <f t="shared" si="20"/>
        <v>0</v>
      </c>
      <c r="J454" s="370"/>
      <c r="K454" s="21"/>
    </row>
    <row r="455" spans="1:11" x14ac:dyDescent="0.25">
      <c r="A455" s="284" t="s">
        <v>142</v>
      </c>
      <c r="B455" s="285"/>
      <c r="C455" s="285"/>
      <c r="D455" s="285"/>
      <c r="E455" s="285"/>
      <c r="F455" s="285"/>
      <c r="G455" s="285"/>
      <c r="H455" s="285"/>
      <c r="I455" s="285"/>
      <c r="J455" s="286"/>
    </row>
    <row r="456" spans="1:11" x14ac:dyDescent="0.25">
      <c r="A456" s="241" t="s">
        <v>103</v>
      </c>
      <c r="B456" s="242"/>
      <c r="C456" s="242"/>
      <c r="D456" s="242"/>
      <c r="E456" s="242"/>
      <c r="F456" s="242"/>
      <c r="G456" s="242"/>
      <c r="H456" s="242"/>
      <c r="I456" s="242"/>
      <c r="J456" s="243"/>
    </row>
    <row r="457" spans="1:11" x14ac:dyDescent="0.25">
      <c r="A457" s="244" t="s">
        <v>102</v>
      </c>
      <c r="B457" s="245"/>
      <c r="C457" s="245"/>
      <c r="D457" s="245"/>
      <c r="E457" s="245"/>
      <c r="F457" s="245"/>
      <c r="G457" s="245"/>
      <c r="H457" s="245"/>
      <c r="I457" s="245"/>
      <c r="J457" s="246"/>
    </row>
    <row r="458" spans="1:11" ht="283.5" customHeight="1" x14ac:dyDescent="0.25">
      <c r="A458" s="153" t="s">
        <v>94</v>
      </c>
      <c r="B458" s="149">
        <f>SUM(B459:B462)</f>
        <v>1915.09</v>
      </c>
      <c r="C458" s="149">
        <f>SUM(C459:C462)</f>
        <v>1554.8</v>
      </c>
      <c r="D458" s="149">
        <f>C458/B458*100</f>
        <v>81.186784955276252</v>
      </c>
      <c r="E458" s="149">
        <f>SUM(E459:E462)</f>
        <v>1554.8</v>
      </c>
      <c r="F458" s="149">
        <f>E458/B458*100</f>
        <v>81.186784955276252</v>
      </c>
      <c r="G458" s="149">
        <f>SUM(G459:G462)</f>
        <v>1554.8</v>
      </c>
      <c r="H458" s="149">
        <f>G458/B458*100</f>
        <v>81.186784955276252</v>
      </c>
      <c r="I458" s="149">
        <f t="shared" ref="I458:I467" si="21">B458-G458</f>
        <v>360.28999999999996</v>
      </c>
      <c r="J458" s="387" t="s">
        <v>210</v>
      </c>
      <c r="K458" s="31" t="s">
        <v>256</v>
      </c>
    </row>
    <row r="459" spans="1:11" ht="19.5" x14ac:dyDescent="0.25">
      <c r="A459" s="58" t="s">
        <v>0</v>
      </c>
      <c r="B459" s="149">
        <v>0</v>
      </c>
      <c r="C459" s="149">
        <v>0</v>
      </c>
      <c r="D459" s="149">
        <v>0</v>
      </c>
      <c r="E459" s="149">
        <v>0</v>
      </c>
      <c r="F459" s="149">
        <v>0</v>
      </c>
      <c r="G459" s="149">
        <v>0</v>
      </c>
      <c r="H459" s="149">
        <v>0</v>
      </c>
      <c r="I459" s="149">
        <f t="shared" si="21"/>
        <v>0</v>
      </c>
      <c r="J459" s="388"/>
      <c r="K459" s="21"/>
    </row>
    <row r="460" spans="1:11" ht="19.5" x14ac:dyDescent="0.25">
      <c r="A460" s="58" t="s">
        <v>1</v>
      </c>
      <c r="B460" s="149">
        <v>1915.09</v>
      </c>
      <c r="C460" s="149">
        <v>1554.8</v>
      </c>
      <c r="D460" s="149">
        <f>C460/B460*100</f>
        <v>81.186784955276252</v>
      </c>
      <c r="E460" s="149">
        <v>1554.8</v>
      </c>
      <c r="F460" s="149">
        <f>E460/B460*100</f>
        <v>81.186784955276252</v>
      </c>
      <c r="G460" s="149">
        <v>1554.8</v>
      </c>
      <c r="H460" s="149">
        <f>G460/B460*100</f>
        <v>81.186784955276252</v>
      </c>
      <c r="I460" s="149">
        <f t="shared" si="21"/>
        <v>360.28999999999996</v>
      </c>
      <c r="J460" s="388"/>
      <c r="K460" s="21"/>
    </row>
    <row r="461" spans="1:11" x14ac:dyDescent="0.25">
      <c r="A461" s="60" t="s">
        <v>2</v>
      </c>
      <c r="B461" s="150">
        <v>0</v>
      </c>
      <c r="C461" s="150">
        <v>0</v>
      </c>
      <c r="D461" s="150">
        <v>0</v>
      </c>
      <c r="E461" s="150">
        <v>0</v>
      </c>
      <c r="F461" s="150">
        <v>0</v>
      </c>
      <c r="G461" s="150">
        <v>0</v>
      </c>
      <c r="H461" s="150">
        <v>0</v>
      </c>
      <c r="I461" s="150">
        <f t="shared" si="21"/>
        <v>0</v>
      </c>
      <c r="J461" s="388"/>
      <c r="K461" s="21"/>
    </row>
    <row r="462" spans="1:11" x14ac:dyDescent="0.25">
      <c r="A462" s="60" t="s">
        <v>3</v>
      </c>
      <c r="B462" s="150">
        <v>0</v>
      </c>
      <c r="C462" s="150">
        <v>0</v>
      </c>
      <c r="D462" s="150">
        <v>0</v>
      </c>
      <c r="E462" s="150">
        <v>0</v>
      </c>
      <c r="F462" s="150">
        <v>0</v>
      </c>
      <c r="G462" s="150">
        <v>0</v>
      </c>
      <c r="H462" s="150">
        <v>0</v>
      </c>
      <c r="I462" s="150">
        <f t="shared" si="21"/>
        <v>0</v>
      </c>
      <c r="J462" s="389"/>
      <c r="K462" s="21"/>
    </row>
    <row r="463" spans="1:11" ht="280.5" customHeight="1" x14ac:dyDescent="0.25">
      <c r="A463" s="153" t="s">
        <v>95</v>
      </c>
      <c r="B463" s="149">
        <f>SUM(B464:B467)</f>
        <v>36.655999999999999</v>
      </c>
      <c r="C463" s="149">
        <f>SUM(C464:C467)</f>
        <v>10.199999999999999</v>
      </c>
      <c r="D463" s="149">
        <f>C463/B463*100</f>
        <v>27.826276735050193</v>
      </c>
      <c r="E463" s="149">
        <f>SUM(E464:E467)</f>
        <v>10.199999999999999</v>
      </c>
      <c r="F463" s="149">
        <f>E463/B463*100</f>
        <v>27.826276735050193</v>
      </c>
      <c r="G463" s="149">
        <f>SUM(G464:G467)</f>
        <v>10.199999999999999</v>
      </c>
      <c r="H463" s="149">
        <f>G463/B463*100</f>
        <v>27.826276735050193</v>
      </c>
      <c r="I463" s="149">
        <f t="shared" si="21"/>
        <v>26.456</v>
      </c>
      <c r="J463" s="376" t="s">
        <v>211</v>
      </c>
      <c r="K463" s="31" t="s">
        <v>256</v>
      </c>
    </row>
    <row r="464" spans="1:11" ht="19.5" x14ac:dyDescent="0.25">
      <c r="A464" s="66" t="s">
        <v>5</v>
      </c>
      <c r="B464" s="149">
        <v>36.655999999999999</v>
      </c>
      <c r="C464" s="149">
        <v>10.199999999999999</v>
      </c>
      <c r="D464" s="149">
        <f>C464/B464*100</f>
        <v>27.826276735050193</v>
      </c>
      <c r="E464" s="149">
        <v>10.199999999999999</v>
      </c>
      <c r="F464" s="149">
        <f>E464/B464*100</f>
        <v>27.826276735050193</v>
      </c>
      <c r="G464" s="149">
        <v>10.199999999999999</v>
      </c>
      <c r="H464" s="149">
        <f>G464/B464*100</f>
        <v>27.826276735050193</v>
      </c>
      <c r="I464" s="149">
        <f t="shared" si="21"/>
        <v>26.456</v>
      </c>
      <c r="J464" s="377"/>
    </row>
    <row r="465" spans="1:10" ht="19.5" x14ac:dyDescent="0.25">
      <c r="A465" s="66" t="s">
        <v>1</v>
      </c>
      <c r="B465" s="149">
        <v>0</v>
      </c>
      <c r="C465" s="149">
        <v>0</v>
      </c>
      <c r="D465" s="149">
        <v>0</v>
      </c>
      <c r="E465" s="149">
        <v>0</v>
      </c>
      <c r="F465" s="149">
        <v>0</v>
      </c>
      <c r="G465" s="149">
        <v>0</v>
      </c>
      <c r="H465" s="149">
        <v>0</v>
      </c>
      <c r="I465" s="149">
        <f t="shared" si="21"/>
        <v>0</v>
      </c>
      <c r="J465" s="377"/>
    </row>
    <row r="466" spans="1:10" x14ac:dyDescent="0.25">
      <c r="A466" s="67" t="s">
        <v>2</v>
      </c>
      <c r="B466" s="150">
        <v>0</v>
      </c>
      <c r="C466" s="150">
        <v>0</v>
      </c>
      <c r="D466" s="150">
        <v>0</v>
      </c>
      <c r="E466" s="150">
        <v>0</v>
      </c>
      <c r="F466" s="150">
        <v>0</v>
      </c>
      <c r="G466" s="150">
        <v>0</v>
      </c>
      <c r="H466" s="150">
        <v>0</v>
      </c>
      <c r="I466" s="150">
        <f t="shared" si="21"/>
        <v>0</v>
      </c>
      <c r="J466" s="377"/>
    </row>
    <row r="467" spans="1:10" x14ac:dyDescent="0.25">
      <c r="A467" s="67" t="s">
        <v>3</v>
      </c>
      <c r="B467" s="150">
        <v>0</v>
      </c>
      <c r="C467" s="150">
        <v>0</v>
      </c>
      <c r="D467" s="150">
        <v>0</v>
      </c>
      <c r="E467" s="150">
        <v>0</v>
      </c>
      <c r="F467" s="150">
        <v>0</v>
      </c>
      <c r="G467" s="150">
        <v>0</v>
      </c>
      <c r="H467" s="150">
        <v>0</v>
      </c>
      <c r="I467" s="150">
        <f t="shared" si="21"/>
        <v>0</v>
      </c>
      <c r="J467" s="378"/>
    </row>
    <row r="468" spans="1:10" s="29" customFormat="1" x14ac:dyDescent="0.25">
      <c r="A468" s="302" t="s">
        <v>251</v>
      </c>
      <c r="B468" s="303"/>
      <c r="C468" s="303"/>
      <c r="D468" s="303"/>
      <c r="E468" s="303"/>
      <c r="F468" s="303"/>
      <c r="G468" s="303"/>
      <c r="H468" s="303"/>
      <c r="I468" s="303"/>
      <c r="J468" s="304"/>
    </row>
    <row r="469" spans="1:10" x14ac:dyDescent="0.25">
      <c r="A469" s="275" t="s">
        <v>110</v>
      </c>
      <c r="B469" s="276"/>
      <c r="C469" s="276"/>
      <c r="D469" s="276"/>
      <c r="E469" s="276"/>
      <c r="F469" s="276"/>
      <c r="G469" s="276"/>
      <c r="H469" s="276"/>
      <c r="I469" s="276"/>
      <c r="J469" s="277"/>
    </row>
    <row r="470" spans="1:10" x14ac:dyDescent="0.25">
      <c r="A470" s="287" t="s">
        <v>160</v>
      </c>
      <c r="B470" s="288"/>
      <c r="C470" s="288"/>
      <c r="D470" s="288"/>
      <c r="E470" s="288"/>
      <c r="F470" s="288"/>
      <c r="G470" s="288"/>
      <c r="H470" s="288"/>
      <c r="I470" s="288"/>
      <c r="J470" s="289"/>
    </row>
    <row r="471" spans="1:10" x14ac:dyDescent="0.25">
      <c r="A471" s="250" t="s">
        <v>274</v>
      </c>
      <c r="B471" s="251"/>
      <c r="C471" s="251"/>
      <c r="D471" s="251"/>
      <c r="E471" s="251"/>
      <c r="F471" s="251"/>
      <c r="G471" s="251"/>
      <c r="H471" s="251"/>
      <c r="I471" s="251"/>
      <c r="J471" s="252"/>
    </row>
    <row r="472" spans="1:10" x14ac:dyDescent="0.25">
      <c r="A472" s="296" t="s">
        <v>35</v>
      </c>
      <c r="B472" s="297"/>
      <c r="C472" s="297"/>
      <c r="D472" s="297"/>
      <c r="E472" s="297"/>
      <c r="F472" s="297"/>
      <c r="G472" s="297"/>
      <c r="H472" s="297"/>
      <c r="I472" s="297"/>
      <c r="J472" s="298"/>
    </row>
    <row r="473" spans="1:10" ht="93.75" x14ac:dyDescent="0.25">
      <c r="A473" s="153" t="s">
        <v>179</v>
      </c>
      <c r="B473" s="149">
        <f>SUM(B474:B477)</f>
        <v>35457</v>
      </c>
      <c r="C473" s="149">
        <f>SUM(C474:C477)</f>
        <v>27387.699999999997</v>
      </c>
      <c r="D473" s="149">
        <f>C473/B473*100</f>
        <v>77.242011450489315</v>
      </c>
      <c r="E473" s="149">
        <f>SUM(E474:E477)</f>
        <v>27088.399999999998</v>
      </c>
      <c r="F473" s="149">
        <f>E473/B473*100</f>
        <v>76.397890402459311</v>
      </c>
      <c r="G473" s="149">
        <f>SUM(G474:G477)</f>
        <v>26726.5</v>
      </c>
      <c r="H473" s="149">
        <f>G473/B473*100</f>
        <v>75.377217474687654</v>
      </c>
      <c r="I473" s="149">
        <f>B473-G473</f>
        <v>8730.5</v>
      </c>
      <c r="J473" s="396" t="s">
        <v>212</v>
      </c>
    </row>
    <row r="474" spans="1:10" ht="19.5" x14ac:dyDescent="0.25">
      <c r="A474" s="66" t="s">
        <v>0</v>
      </c>
      <c r="B474" s="149">
        <v>0</v>
      </c>
      <c r="C474" s="149">
        <v>0</v>
      </c>
      <c r="D474" s="149">
        <v>0</v>
      </c>
      <c r="E474" s="149">
        <v>0</v>
      </c>
      <c r="F474" s="149">
        <v>0</v>
      </c>
      <c r="G474" s="149">
        <v>0</v>
      </c>
      <c r="H474" s="149">
        <v>0</v>
      </c>
      <c r="I474" s="149">
        <f>B474-G474</f>
        <v>0</v>
      </c>
      <c r="J474" s="397"/>
    </row>
    <row r="475" spans="1:10" ht="19.5" x14ac:dyDescent="0.25">
      <c r="A475" s="66" t="s">
        <v>1</v>
      </c>
      <c r="B475" s="150">
        <v>33329.599999999999</v>
      </c>
      <c r="C475" s="149">
        <v>25463.1</v>
      </c>
      <c r="D475" s="149">
        <f>C475/B475*100</f>
        <v>76.397856559934709</v>
      </c>
      <c r="E475" s="149">
        <v>25463.1</v>
      </c>
      <c r="F475" s="149">
        <f>E475/B475*100</f>
        <v>76.397856559934709</v>
      </c>
      <c r="G475" s="149">
        <v>25122.9</v>
      </c>
      <c r="H475" s="149">
        <f>G475/B475*100</f>
        <v>75.37714223993089</v>
      </c>
      <c r="I475" s="149">
        <f>B475-G475</f>
        <v>8206.6999999999971</v>
      </c>
      <c r="J475" s="397"/>
    </row>
    <row r="476" spans="1:10" x14ac:dyDescent="0.25">
      <c r="A476" s="67" t="s">
        <v>2</v>
      </c>
      <c r="B476" s="150">
        <v>2127.4</v>
      </c>
      <c r="C476" s="150">
        <v>1924.6</v>
      </c>
      <c r="D476" s="150">
        <f>C476/B476*100</f>
        <v>90.467237002914345</v>
      </c>
      <c r="E476" s="150">
        <v>1625.3</v>
      </c>
      <c r="F476" s="150">
        <f>E476/B476*100</f>
        <v>76.398420607314094</v>
      </c>
      <c r="G476" s="150">
        <v>1603.6</v>
      </c>
      <c r="H476" s="150">
        <f>G476/B476*100</f>
        <v>75.378396164332045</v>
      </c>
      <c r="I476" s="150">
        <f>B476-G476</f>
        <v>523.80000000000018</v>
      </c>
      <c r="J476" s="397"/>
    </row>
    <row r="477" spans="1:10" x14ac:dyDescent="0.25">
      <c r="A477" s="67" t="s">
        <v>3</v>
      </c>
      <c r="B477" s="150">
        <v>0</v>
      </c>
      <c r="C477" s="149">
        <v>0</v>
      </c>
      <c r="D477" s="150">
        <v>0</v>
      </c>
      <c r="E477" s="150">
        <v>0</v>
      </c>
      <c r="F477" s="150">
        <v>0</v>
      </c>
      <c r="G477" s="150">
        <v>0</v>
      </c>
      <c r="H477" s="150">
        <v>0</v>
      </c>
      <c r="I477" s="150">
        <f>B477-G477</f>
        <v>0</v>
      </c>
      <c r="J477" s="398"/>
    </row>
    <row r="478" spans="1:10" s="29" customFormat="1" x14ac:dyDescent="0.25">
      <c r="A478" s="302" t="s">
        <v>251</v>
      </c>
      <c r="B478" s="303"/>
      <c r="C478" s="303"/>
      <c r="D478" s="303"/>
      <c r="E478" s="303"/>
      <c r="F478" s="303"/>
      <c r="G478" s="303"/>
      <c r="H478" s="303"/>
      <c r="I478" s="303"/>
      <c r="J478" s="304"/>
    </row>
    <row r="479" spans="1:10" x14ac:dyDescent="0.25">
      <c r="A479" s="347" t="s">
        <v>180</v>
      </c>
      <c r="B479" s="348"/>
      <c r="C479" s="348"/>
      <c r="D479" s="348"/>
      <c r="E479" s="348"/>
      <c r="F479" s="348"/>
      <c r="G479" s="348"/>
      <c r="H479" s="348"/>
      <c r="I479" s="348"/>
      <c r="J479" s="349"/>
    </row>
    <row r="480" spans="1:10" x14ac:dyDescent="0.25">
      <c r="A480" s="287" t="s">
        <v>160</v>
      </c>
      <c r="B480" s="288"/>
      <c r="C480" s="288"/>
      <c r="D480" s="288"/>
      <c r="E480" s="288"/>
      <c r="F480" s="288"/>
      <c r="G480" s="288"/>
      <c r="H480" s="288"/>
      <c r="I480" s="288"/>
      <c r="J480" s="289"/>
    </row>
    <row r="481" spans="1:10" s="8" customFormat="1" x14ac:dyDescent="0.25">
      <c r="A481" s="250" t="s">
        <v>109</v>
      </c>
      <c r="B481" s="251"/>
      <c r="C481" s="251"/>
      <c r="D481" s="251"/>
      <c r="E481" s="251"/>
      <c r="F481" s="251"/>
      <c r="G481" s="251"/>
      <c r="H481" s="251"/>
      <c r="I481" s="251"/>
      <c r="J481" s="252"/>
    </row>
    <row r="482" spans="1:10" s="1" customFormat="1" x14ac:dyDescent="0.25">
      <c r="A482" s="244" t="s">
        <v>35</v>
      </c>
      <c r="B482" s="245"/>
      <c r="C482" s="245"/>
      <c r="D482" s="245"/>
      <c r="E482" s="245"/>
      <c r="F482" s="245"/>
      <c r="G482" s="245"/>
      <c r="H482" s="245"/>
      <c r="I482" s="245"/>
      <c r="J482" s="246"/>
    </row>
    <row r="483" spans="1:10" ht="64.5" customHeight="1" x14ac:dyDescent="0.25">
      <c r="A483" s="153" t="s">
        <v>181</v>
      </c>
      <c r="B483" s="149">
        <f>SUM(B484:B487)</f>
        <v>0</v>
      </c>
      <c r="C483" s="149">
        <f>SUM(C484:C487)</f>
        <v>0</v>
      </c>
      <c r="D483" s="149">
        <v>0</v>
      </c>
      <c r="E483" s="149">
        <f>SUM(E484:E487)</f>
        <v>0</v>
      </c>
      <c r="F483" s="149">
        <v>0</v>
      </c>
      <c r="G483" s="149">
        <f>SUM(G484:G487)</f>
        <v>0</v>
      </c>
      <c r="H483" s="149">
        <v>0</v>
      </c>
      <c r="I483" s="149">
        <f>B483-G483</f>
        <v>0</v>
      </c>
      <c r="J483" s="390"/>
    </row>
    <row r="484" spans="1:10" ht="19.5" x14ac:dyDescent="0.25">
      <c r="A484" s="58" t="s">
        <v>0</v>
      </c>
      <c r="B484" s="149">
        <v>0</v>
      </c>
      <c r="C484" s="149">
        <v>0</v>
      </c>
      <c r="D484" s="149">
        <v>0</v>
      </c>
      <c r="E484" s="149">
        <v>0</v>
      </c>
      <c r="F484" s="149">
        <v>0</v>
      </c>
      <c r="G484" s="149">
        <v>0</v>
      </c>
      <c r="H484" s="149">
        <v>0</v>
      </c>
      <c r="I484" s="149">
        <f>B484-G484</f>
        <v>0</v>
      </c>
      <c r="J484" s="391"/>
    </row>
    <row r="485" spans="1:10" ht="19.5" x14ac:dyDescent="0.25">
      <c r="A485" s="58" t="s">
        <v>1</v>
      </c>
      <c r="B485" s="149">
        <v>0</v>
      </c>
      <c r="C485" s="149">
        <v>0</v>
      </c>
      <c r="D485" s="149">
        <v>0</v>
      </c>
      <c r="E485" s="149">
        <v>0</v>
      </c>
      <c r="F485" s="149">
        <v>0</v>
      </c>
      <c r="G485" s="149">
        <v>0</v>
      </c>
      <c r="H485" s="149">
        <v>0</v>
      </c>
      <c r="I485" s="149">
        <f>B485-G485</f>
        <v>0</v>
      </c>
      <c r="J485" s="391"/>
    </row>
    <row r="486" spans="1:10" x14ac:dyDescent="0.25">
      <c r="A486" s="60" t="s">
        <v>2</v>
      </c>
      <c r="B486" s="150">
        <v>0</v>
      </c>
      <c r="C486" s="150">
        <v>0</v>
      </c>
      <c r="D486" s="150">
        <v>0</v>
      </c>
      <c r="E486" s="150">
        <v>0</v>
      </c>
      <c r="F486" s="150">
        <v>0</v>
      </c>
      <c r="G486" s="150">
        <v>0</v>
      </c>
      <c r="H486" s="150">
        <v>0</v>
      </c>
      <c r="I486" s="150">
        <f>B486-G486</f>
        <v>0</v>
      </c>
      <c r="J486" s="391"/>
    </row>
    <row r="487" spans="1:10" x14ac:dyDescent="0.25">
      <c r="A487" s="60" t="s">
        <v>3</v>
      </c>
      <c r="B487" s="150">
        <v>0</v>
      </c>
      <c r="C487" s="150">
        <v>0</v>
      </c>
      <c r="D487" s="150">
        <v>0</v>
      </c>
      <c r="E487" s="150">
        <v>0</v>
      </c>
      <c r="F487" s="150">
        <v>0</v>
      </c>
      <c r="G487" s="150">
        <v>0</v>
      </c>
      <c r="H487" s="150">
        <v>0</v>
      </c>
      <c r="I487" s="150">
        <f>B487-G487</f>
        <v>0</v>
      </c>
      <c r="J487" s="392"/>
    </row>
  </sheetData>
  <mergeCells count="247">
    <mergeCell ref="A2:J2"/>
    <mergeCell ref="A5:A6"/>
    <mergeCell ref="B5:B6"/>
    <mergeCell ref="C5:C6"/>
    <mergeCell ref="D5:D6"/>
    <mergeCell ref="E5:E6"/>
    <mergeCell ref="J5:J6"/>
    <mergeCell ref="A44:J44"/>
    <mergeCell ref="A45:J45"/>
    <mergeCell ref="A35:J35"/>
    <mergeCell ref="A36:J36"/>
    <mergeCell ref="J37:J41"/>
    <mergeCell ref="K37:K41"/>
    <mergeCell ref="K5:K6"/>
    <mergeCell ref="J8:J24"/>
    <mergeCell ref="B11:F11"/>
    <mergeCell ref="H11:I11"/>
    <mergeCell ref="A42:J42"/>
    <mergeCell ref="A43:J43"/>
    <mergeCell ref="A31:J31"/>
    <mergeCell ref="A32:J32"/>
    <mergeCell ref="A33:J33"/>
    <mergeCell ref="A34:J34"/>
    <mergeCell ref="A30:J30"/>
    <mergeCell ref="F5:F6"/>
    <mergeCell ref="G5:G6"/>
    <mergeCell ref="H5:H6"/>
    <mergeCell ref="I5:I6"/>
    <mergeCell ref="A69:J69"/>
    <mergeCell ref="A70:J70"/>
    <mergeCell ref="J55:J59"/>
    <mergeCell ref="J60:J64"/>
    <mergeCell ref="A65:J65"/>
    <mergeCell ref="A66:J66"/>
    <mergeCell ref="A46:J46"/>
    <mergeCell ref="A47:J47"/>
    <mergeCell ref="A48:J48"/>
    <mergeCell ref="J49:J53"/>
    <mergeCell ref="A67:J67"/>
    <mergeCell ref="A68:J68"/>
    <mergeCell ref="A83:J83"/>
    <mergeCell ref="A84:J84"/>
    <mergeCell ref="L73:L76"/>
    <mergeCell ref="A78:J78"/>
    <mergeCell ref="A79:J79"/>
    <mergeCell ref="A80:J80"/>
    <mergeCell ref="A71:J71"/>
    <mergeCell ref="A72:J72"/>
    <mergeCell ref="J73:J77"/>
    <mergeCell ref="K73:K76"/>
    <mergeCell ref="A81:J81"/>
    <mergeCell ref="A82:J82"/>
    <mergeCell ref="A102:J102"/>
    <mergeCell ref="A103:J103"/>
    <mergeCell ref="K88:K91"/>
    <mergeCell ref="A93:J93"/>
    <mergeCell ref="A94:J94"/>
    <mergeCell ref="A95:J95"/>
    <mergeCell ref="A85:J85"/>
    <mergeCell ref="A86:J86"/>
    <mergeCell ref="A87:J87"/>
    <mergeCell ref="J88:J92"/>
    <mergeCell ref="J96:J100"/>
    <mergeCell ref="A101:J101"/>
    <mergeCell ref="A125:J125"/>
    <mergeCell ref="J126:J130"/>
    <mergeCell ref="J111:J115"/>
    <mergeCell ref="J116:J120"/>
    <mergeCell ref="A121:J121"/>
    <mergeCell ref="A122:J122"/>
    <mergeCell ref="A104:J104"/>
    <mergeCell ref="J105:J109"/>
    <mergeCell ref="K105:K109"/>
    <mergeCell ref="A110:J110"/>
    <mergeCell ref="A123:J123"/>
    <mergeCell ref="A124:J124"/>
    <mergeCell ref="A146:J146"/>
    <mergeCell ref="J147:J151"/>
    <mergeCell ref="A140:J140"/>
    <mergeCell ref="A141:J141"/>
    <mergeCell ref="A142:J142"/>
    <mergeCell ref="A143:J143"/>
    <mergeCell ref="A132:J132"/>
    <mergeCell ref="A133:J133"/>
    <mergeCell ref="A134:J134"/>
    <mergeCell ref="J135:J139"/>
    <mergeCell ref="A144:J144"/>
    <mergeCell ref="A145:J145"/>
    <mergeCell ref="A174:J174"/>
    <mergeCell ref="A175:J175"/>
    <mergeCell ref="A160:J160"/>
    <mergeCell ref="A161:J161"/>
    <mergeCell ref="J162:J166"/>
    <mergeCell ref="J167:J171"/>
    <mergeCell ref="A152:J152"/>
    <mergeCell ref="J153:J157"/>
    <mergeCell ref="A158:J158"/>
    <mergeCell ref="A159:J159"/>
    <mergeCell ref="A172:J172"/>
    <mergeCell ref="A173:J173"/>
    <mergeCell ref="J187:J191"/>
    <mergeCell ref="J192:J196"/>
    <mergeCell ref="M177:M180"/>
    <mergeCell ref="A182:J182"/>
    <mergeCell ref="A183:J183"/>
    <mergeCell ref="A184:J184"/>
    <mergeCell ref="A176:J176"/>
    <mergeCell ref="J177:J181"/>
    <mergeCell ref="K177:K180"/>
    <mergeCell ref="L177:L180"/>
    <mergeCell ref="A185:J185"/>
    <mergeCell ref="A186:J186"/>
    <mergeCell ref="A223:J223"/>
    <mergeCell ref="A224:J224"/>
    <mergeCell ref="A213:J213"/>
    <mergeCell ref="A214:J214"/>
    <mergeCell ref="A215:J215"/>
    <mergeCell ref="A216:J216"/>
    <mergeCell ref="J197:J201"/>
    <mergeCell ref="J202:J206"/>
    <mergeCell ref="J207:J211"/>
    <mergeCell ref="A212:J212"/>
    <mergeCell ref="J217:J221"/>
    <mergeCell ref="A222:J222"/>
    <mergeCell ref="A243:J243"/>
    <mergeCell ref="A244:J244"/>
    <mergeCell ref="A233:J233"/>
    <mergeCell ref="A234:J234"/>
    <mergeCell ref="A235:J235"/>
    <mergeCell ref="J236:J240"/>
    <mergeCell ref="A225:J225"/>
    <mergeCell ref="J226:J230"/>
    <mergeCell ref="A231:J231"/>
    <mergeCell ref="A232:J232"/>
    <mergeCell ref="A241:J241"/>
    <mergeCell ref="A242:J242"/>
    <mergeCell ref="J271:J275"/>
    <mergeCell ref="J276:J280"/>
    <mergeCell ref="A253:J253"/>
    <mergeCell ref="A254:J254"/>
    <mergeCell ref="A255:J255"/>
    <mergeCell ref="J256:J260"/>
    <mergeCell ref="A245:J245"/>
    <mergeCell ref="J246:J250"/>
    <mergeCell ref="A251:J251"/>
    <mergeCell ref="A252:J252"/>
    <mergeCell ref="J261:J265"/>
    <mergeCell ref="J266:J270"/>
    <mergeCell ref="A299:J299"/>
    <mergeCell ref="J300:J304"/>
    <mergeCell ref="A289:J289"/>
    <mergeCell ref="A290:J290"/>
    <mergeCell ref="A291:J291"/>
    <mergeCell ref="J292:J296"/>
    <mergeCell ref="A281:J281"/>
    <mergeCell ref="A282:J282"/>
    <mergeCell ref="A283:J283"/>
    <mergeCell ref="J284:J288"/>
    <mergeCell ref="A297:J297"/>
    <mergeCell ref="A298:J298"/>
    <mergeCell ref="A331:J331"/>
    <mergeCell ref="A332:J332"/>
    <mergeCell ref="A309:J309"/>
    <mergeCell ref="J310:J314"/>
    <mergeCell ref="J315:J319"/>
    <mergeCell ref="J320:J324"/>
    <mergeCell ref="A305:J305"/>
    <mergeCell ref="A306:J306"/>
    <mergeCell ref="A307:J307"/>
    <mergeCell ref="A308:J308"/>
    <mergeCell ref="J325:J329"/>
    <mergeCell ref="A330:J330"/>
    <mergeCell ref="A351:J351"/>
    <mergeCell ref="A352:J352"/>
    <mergeCell ref="A341:J341"/>
    <mergeCell ref="A342:J342"/>
    <mergeCell ref="A343:J343"/>
    <mergeCell ref="A344:J344"/>
    <mergeCell ref="A333:J333"/>
    <mergeCell ref="A334:J334"/>
    <mergeCell ref="J335:J339"/>
    <mergeCell ref="A340:J340"/>
    <mergeCell ref="J345:J349"/>
    <mergeCell ref="A350:J350"/>
    <mergeCell ref="A371:J371"/>
    <mergeCell ref="A372:J372"/>
    <mergeCell ref="A361:J361"/>
    <mergeCell ref="A362:J362"/>
    <mergeCell ref="A363:J363"/>
    <mergeCell ref="A364:J364"/>
    <mergeCell ref="A353:J353"/>
    <mergeCell ref="A354:J354"/>
    <mergeCell ref="J355:J359"/>
    <mergeCell ref="A360:J360"/>
    <mergeCell ref="J365:J369"/>
    <mergeCell ref="A370:J370"/>
    <mergeCell ref="A395:J395"/>
    <mergeCell ref="A396:J396"/>
    <mergeCell ref="A385:J385"/>
    <mergeCell ref="A386:J386"/>
    <mergeCell ref="A387:J387"/>
    <mergeCell ref="A388:J388"/>
    <mergeCell ref="A373:J373"/>
    <mergeCell ref="A374:J374"/>
    <mergeCell ref="J375:J379"/>
    <mergeCell ref="J380:J384"/>
    <mergeCell ref="A389:J389"/>
    <mergeCell ref="J390:J394"/>
    <mergeCell ref="A407:J407"/>
    <mergeCell ref="A408:J408"/>
    <mergeCell ref="J409:J413"/>
    <mergeCell ref="J414:J418"/>
    <mergeCell ref="A425:J425"/>
    <mergeCell ref="A426:J426"/>
    <mergeCell ref="J419:J423"/>
    <mergeCell ref="A424:J424"/>
    <mergeCell ref="A397:J397"/>
    <mergeCell ref="A398:J398"/>
    <mergeCell ref="J399:J403"/>
    <mergeCell ref="A404:J404"/>
    <mergeCell ref="A405:J405"/>
    <mergeCell ref="A406:J406"/>
    <mergeCell ref="J427:J431"/>
    <mergeCell ref="J432:J436"/>
    <mergeCell ref="A469:J469"/>
    <mergeCell ref="A470:J470"/>
    <mergeCell ref="A439:J439"/>
    <mergeCell ref="J440:J444"/>
    <mergeCell ref="J445:J449"/>
    <mergeCell ref="J450:J454"/>
    <mergeCell ref="A455:J455"/>
    <mergeCell ref="A456:J456"/>
    <mergeCell ref="J463:J467"/>
    <mergeCell ref="A468:J468"/>
    <mergeCell ref="A437:J437"/>
    <mergeCell ref="A438:J438"/>
    <mergeCell ref="A480:J480"/>
    <mergeCell ref="A457:J457"/>
    <mergeCell ref="J458:J462"/>
    <mergeCell ref="A481:J481"/>
    <mergeCell ref="A482:J482"/>
    <mergeCell ref="J483:J487"/>
    <mergeCell ref="A471:J471"/>
    <mergeCell ref="A472:J472"/>
    <mergeCell ref="J473:J477"/>
    <mergeCell ref="A478:J478"/>
    <mergeCell ref="A479:J479"/>
  </mergeCells>
  <phoneticPr fontId="62" type="noConversion"/>
  <printOptions horizontalCentered="1"/>
  <pageMargins left="0.19685039370078741" right="0.19685039370078741" top="0.39370078740157483" bottom="0.19685039370078741" header="0" footer="0"/>
  <pageSetup paperSize="9" scale="45" fitToHeight="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2020 год</vt:lpstr>
      <vt:lpstr>ГП за 01.11.2020 (без выравн.)</vt:lpstr>
      <vt:lpstr>ГП за 01.11.2020 (2)</vt:lpstr>
      <vt:lpstr>'2020 год'!Заголовки_для_печати</vt:lpstr>
      <vt:lpstr>'2020 год'!Область_печати</vt:lpstr>
      <vt:lpstr>'ГП за 01.11.2020 (2)'!Область_печати</vt:lpstr>
      <vt:lpstr>'ГП за 01.11.2020 (без выравн.)'!Область_печати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2017-09-26T23:47:36Z</cp:lastPrinted>
  <dcterms:created xsi:type="dcterms:W3CDTF">2006-09-16T00:00:00Z</dcterms:created>
  <dcterms:modified xsi:type="dcterms:W3CDTF">2021-03-30T00:16:04Z</dcterms:modified>
</cp:coreProperties>
</file>