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885" windowWidth="14805" windowHeight="4230"/>
  </bookViews>
  <sheets>
    <sheet name="Приложение № 1" sheetId="1" r:id="rId1"/>
    <sheet name="Лист1" sheetId="16" r:id="rId2"/>
  </sheets>
  <definedNames>
    <definedName name="_xlnm._FilterDatabase" localSheetId="0" hidden="1">'Приложение № 1'!$D$1:$D$100</definedName>
    <definedName name="_xlnm.Print_Titles" localSheetId="0">'Приложение № 1'!$14:$14</definedName>
  </definedNames>
  <calcPr calcId="145621"/>
</workbook>
</file>

<file path=xl/calcChain.xml><?xml version="1.0" encoding="utf-8"?>
<calcChain xmlns="http://schemas.openxmlformats.org/spreadsheetml/2006/main">
  <c r="E100" i="1" l="1"/>
  <c r="F100" i="1"/>
  <c r="J100" i="1"/>
  <c r="K100" i="1" s="1"/>
  <c r="O100" i="1" s="1"/>
  <c r="M100" i="1"/>
  <c r="Q100" i="1"/>
  <c r="S100" i="1"/>
  <c r="T100" i="1"/>
  <c r="V100" i="1"/>
  <c r="X100" i="1" s="1"/>
  <c r="AE100" i="1"/>
  <c r="AG100" i="1"/>
  <c r="AP100" i="1" s="1"/>
  <c r="AH100" i="1"/>
  <c r="AQ100" i="1" s="1"/>
  <c r="AJ100" i="1"/>
  <c r="AL100" i="1"/>
  <c r="AM100" i="1"/>
  <c r="AO100" i="1"/>
  <c r="E101" i="1"/>
  <c r="F101" i="1"/>
  <c r="J101" i="1"/>
  <c r="N101" i="1" s="1"/>
  <c r="O101" i="1" s="1"/>
  <c r="K101" i="1"/>
  <c r="M101" i="1"/>
  <c r="Q101" i="1"/>
  <c r="AA101" i="1" s="1"/>
  <c r="S101" i="1"/>
  <c r="AB101" i="1" s="1"/>
  <c r="AC101" i="1" s="1"/>
  <c r="V101" i="1"/>
  <c r="X101" i="1"/>
  <c r="Y101" i="1"/>
  <c r="AE101" i="1"/>
  <c r="AG101" i="1"/>
  <c r="AH101" i="1" s="1"/>
  <c r="AJ101" i="1"/>
  <c r="AL101" i="1" s="1"/>
  <c r="AM101" i="1" s="1"/>
  <c r="E102" i="1"/>
  <c r="F102" i="1" s="1"/>
  <c r="J102" i="1"/>
  <c r="K102" i="1" s="1"/>
  <c r="M102" i="1"/>
  <c r="Q102" i="1"/>
  <c r="AA102" i="1" s="1"/>
  <c r="S102" i="1"/>
  <c r="T102" i="1" s="1"/>
  <c r="AC102" i="1" s="1"/>
  <c r="V102" i="1"/>
  <c r="X102" i="1"/>
  <c r="Y102" i="1"/>
  <c r="AE102" i="1"/>
  <c r="AG102" i="1" s="1"/>
  <c r="AJ102" i="1"/>
  <c r="AL102" i="1"/>
  <c r="AM102" i="1" s="1"/>
  <c r="D107" i="1"/>
  <c r="I107" i="1"/>
  <c r="R107" i="1"/>
  <c r="W107" i="1"/>
  <c r="AF107" i="1"/>
  <c r="AK107" i="1"/>
  <c r="E110" i="1"/>
  <c r="F110" i="1"/>
  <c r="J110" i="1"/>
  <c r="N110" i="1" s="1"/>
  <c r="K110" i="1"/>
  <c r="M110" i="1"/>
  <c r="P110" i="1"/>
  <c r="Q110" i="1"/>
  <c r="AA110" i="1" s="1"/>
  <c r="V110" i="1"/>
  <c r="X110" i="1"/>
  <c r="Y110" i="1"/>
  <c r="AD110" i="1"/>
  <c r="AE110" i="1"/>
  <c r="AG110" i="1"/>
  <c r="AH110" i="1"/>
  <c r="AJ110" i="1"/>
  <c r="AR110" i="1"/>
  <c r="O102" i="1" l="1"/>
  <c r="O110" i="1"/>
  <c r="AO101" i="1"/>
  <c r="AO110" i="1"/>
  <c r="S110" i="1"/>
  <c r="T110" i="1" s="1"/>
  <c r="AC110" i="1" s="1"/>
  <c r="T101" i="1"/>
  <c r="AB100" i="1"/>
  <c r="Y100" i="1"/>
  <c r="AH102" i="1"/>
  <c r="AQ102" i="1" s="1"/>
  <c r="AP102" i="1"/>
  <c r="AC100" i="1"/>
  <c r="AA100" i="1"/>
  <c r="N100" i="1"/>
  <c r="AB110" i="1"/>
  <c r="AO102" i="1"/>
  <c r="AB102" i="1"/>
  <c r="AP101" i="1"/>
  <c r="AQ101" i="1" s="1"/>
  <c r="AL110" i="1"/>
  <c r="N102" i="1"/>
  <c r="AE82" i="1"/>
  <c r="Q82" i="1"/>
  <c r="H82" i="1"/>
  <c r="C82" i="1"/>
  <c r="AM110" i="1" l="1"/>
  <c r="AQ110" i="1" s="1"/>
  <c r="AP110" i="1"/>
  <c r="AR89" i="1"/>
  <c r="AJ89" i="1"/>
  <c r="AD89" i="1"/>
  <c r="V89" i="1"/>
  <c r="X89" i="1" s="1"/>
  <c r="S89" i="1"/>
  <c r="P89" i="1"/>
  <c r="M89" i="1"/>
  <c r="J89" i="1"/>
  <c r="K89" i="1" s="1"/>
  <c r="E89" i="1"/>
  <c r="F89" i="1" s="1"/>
  <c r="G87" i="1"/>
  <c r="H87" i="1"/>
  <c r="L87" i="1"/>
  <c r="U87" i="1"/>
  <c r="Z87" i="1"/>
  <c r="AI87" i="1"/>
  <c r="AN87" i="1"/>
  <c r="C87" i="1"/>
  <c r="AR88" i="1"/>
  <c r="AJ88" i="1"/>
  <c r="AL88" i="1" s="1"/>
  <c r="AM88" i="1" s="1"/>
  <c r="AE88" i="1"/>
  <c r="AD88" i="1"/>
  <c r="V88" i="1"/>
  <c r="X88" i="1" s="1"/>
  <c r="Y88" i="1" s="1"/>
  <c r="Q88" i="1"/>
  <c r="S88" i="1" s="1"/>
  <c r="AB88" i="1" s="1"/>
  <c r="P88" i="1"/>
  <c r="M88" i="1"/>
  <c r="J88" i="1"/>
  <c r="K88" i="1" s="1"/>
  <c r="E88" i="1"/>
  <c r="F88" i="1" s="1"/>
  <c r="Q87" i="1" l="1"/>
  <c r="E87" i="1"/>
  <c r="F87" i="1"/>
  <c r="AR87" i="1"/>
  <c r="P87" i="1"/>
  <c r="AD87" i="1"/>
  <c r="J87" i="1"/>
  <c r="O88" i="1"/>
  <c r="AO88" i="1"/>
  <c r="M87" i="1"/>
  <c r="N88" i="1"/>
  <c r="AJ87" i="1"/>
  <c r="AA88" i="1"/>
  <c r="S87" i="1"/>
  <c r="K87" i="1"/>
  <c r="O89" i="1"/>
  <c r="O87" i="1" s="1"/>
  <c r="AO89" i="1"/>
  <c r="AO87" i="1" s="1"/>
  <c r="N89" i="1"/>
  <c r="V87" i="1"/>
  <c r="AA89" i="1"/>
  <c r="Y89" i="1"/>
  <c r="Y87" i="1" s="1"/>
  <c r="X87" i="1"/>
  <c r="T89" i="1"/>
  <c r="AL89" i="1"/>
  <c r="AB89" i="1"/>
  <c r="AB87" i="1" s="1"/>
  <c r="AG89" i="1"/>
  <c r="AE87" i="1"/>
  <c r="T88" i="1"/>
  <c r="AC88" i="1" s="1"/>
  <c r="AG88" i="1"/>
  <c r="AA87" i="1" l="1"/>
  <c r="N87" i="1"/>
  <c r="AC89" i="1"/>
  <c r="AC87" i="1" s="1"/>
  <c r="T87" i="1"/>
  <c r="AH89" i="1"/>
  <c r="AG87" i="1"/>
  <c r="AP89" i="1"/>
  <c r="AL87" i="1"/>
  <c r="AM89" i="1"/>
  <c r="AM87" i="1" s="1"/>
  <c r="AH88" i="1"/>
  <c r="AQ88" i="1" s="1"/>
  <c r="AP88" i="1"/>
  <c r="AP87" i="1" l="1"/>
  <c r="AH87" i="1"/>
  <c r="AQ89" i="1"/>
  <c r="AQ87" i="1" s="1"/>
  <c r="AN94" i="1" l="1"/>
  <c r="AJ94" i="1"/>
  <c r="AL94" i="1" s="1"/>
  <c r="AM94" i="1" s="1"/>
  <c r="AI94" i="1"/>
  <c r="AE94" i="1"/>
  <c r="AG94" i="1" s="1"/>
  <c r="Z94" i="1"/>
  <c r="V94" i="1"/>
  <c r="X94" i="1" s="1"/>
  <c r="Y94" i="1" s="1"/>
  <c r="U94" i="1"/>
  <c r="AD94" i="1" s="1"/>
  <c r="Q94" i="1"/>
  <c r="S94" i="1" s="1"/>
  <c r="M94" i="1"/>
  <c r="L94" i="1"/>
  <c r="J94" i="1"/>
  <c r="G94" i="1"/>
  <c r="E94" i="1"/>
  <c r="F94" i="1" s="1"/>
  <c r="AJ93" i="1"/>
  <c r="AL93" i="1" s="1"/>
  <c r="AG93" i="1"/>
  <c r="AE93" i="1"/>
  <c r="V93" i="1"/>
  <c r="X93" i="1" s="1"/>
  <c r="Z93" i="1" s="1"/>
  <c r="Y93" i="1" s="1"/>
  <c r="Q93" i="1"/>
  <c r="AA93" i="1" s="1"/>
  <c r="M93" i="1"/>
  <c r="J93" i="1"/>
  <c r="E93" i="1"/>
  <c r="AJ92" i="1"/>
  <c r="AE92" i="1"/>
  <c r="V92" i="1"/>
  <c r="Q92" i="1"/>
  <c r="M92" i="1"/>
  <c r="L92" i="1"/>
  <c r="J92" i="1"/>
  <c r="E92" i="1"/>
  <c r="N92" i="1" s="1"/>
  <c r="H91" i="1"/>
  <c r="C91" i="1"/>
  <c r="AJ90" i="1"/>
  <c r="AL90" i="1" s="1"/>
  <c r="AE90" i="1"/>
  <c r="AG90" i="1" s="1"/>
  <c r="AI90" i="1" s="1"/>
  <c r="V90" i="1"/>
  <c r="X90" i="1" s="1"/>
  <c r="Q90" i="1"/>
  <c r="S90" i="1" s="1"/>
  <c r="M90" i="1"/>
  <c r="J90" i="1"/>
  <c r="L90" i="1" s="1"/>
  <c r="E90" i="1"/>
  <c r="AR86" i="1"/>
  <c r="AJ86" i="1"/>
  <c r="AL86" i="1" s="1"/>
  <c r="AM86" i="1" s="1"/>
  <c r="AE86" i="1"/>
  <c r="AG86" i="1" s="1"/>
  <c r="AD86" i="1"/>
  <c r="V86" i="1"/>
  <c r="X86" i="1" s="1"/>
  <c r="Y86" i="1" s="1"/>
  <c r="Q86" i="1"/>
  <c r="P86" i="1"/>
  <c r="M86" i="1"/>
  <c r="J86" i="1"/>
  <c r="K86" i="1" s="1"/>
  <c r="E86" i="1"/>
  <c r="AR85" i="1"/>
  <c r="AJ85" i="1"/>
  <c r="AL85" i="1" s="1"/>
  <c r="AM85" i="1" s="1"/>
  <c r="AE85" i="1"/>
  <c r="AD85" i="1"/>
  <c r="V85" i="1"/>
  <c r="X85" i="1" s="1"/>
  <c r="Y85" i="1" s="1"/>
  <c r="Q85" i="1"/>
  <c r="S85" i="1" s="1"/>
  <c r="T85" i="1" s="1"/>
  <c r="P85" i="1"/>
  <c r="M85" i="1"/>
  <c r="J85" i="1"/>
  <c r="K85" i="1" s="1"/>
  <c r="E85" i="1"/>
  <c r="AR84" i="1"/>
  <c r="AJ84" i="1"/>
  <c r="AL84" i="1" s="1"/>
  <c r="AM84" i="1" s="1"/>
  <c r="AE84" i="1"/>
  <c r="AD84" i="1"/>
  <c r="V84" i="1"/>
  <c r="X84" i="1" s="1"/>
  <c r="Y84" i="1" s="1"/>
  <c r="Q84" i="1"/>
  <c r="S84" i="1" s="1"/>
  <c r="T84" i="1" s="1"/>
  <c r="P84" i="1"/>
  <c r="M84" i="1"/>
  <c r="J84" i="1"/>
  <c r="K84" i="1" s="1"/>
  <c r="E84" i="1"/>
  <c r="AR83" i="1"/>
  <c r="AJ83" i="1"/>
  <c r="AL83" i="1" s="1"/>
  <c r="AM83" i="1" s="1"/>
  <c r="AG83" i="1"/>
  <c r="AE83" i="1"/>
  <c r="AD83" i="1"/>
  <c r="V83" i="1"/>
  <c r="X83" i="1" s="1"/>
  <c r="Y83" i="1" s="1"/>
  <c r="Q83" i="1"/>
  <c r="P83" i="1"/>
  <c r="M83" i="1"/>
  <c r="J83" i="1"/>
  <c r="K83" i="1" s="1"/>
  <c r="E83" i="1"/>
  <c r="F83" i="1" s="1"/>
  <c r="AR82" i="1"/>
  <c r="AJ82" i="1"/>
  <c r="AL82" i="1" s="1"/>
  <c r="AM82" i="1" s="1"/>
  <c r="AD82" i="1"/>
  <c r="V82" i="1"/>
  <c r="X82" i="1" s="1"/>
  <c r="Y82" i="1" s="1"/>
  <c r="P82" i="1"/>
  <c r="M82" i="1"/>
  <c r="J82" i="1"/>
  <c r="K82" i="1" s="1"/>
  <c r="E82" i="1"/>
  <c r="AR81" i="1"/>
  <c r="AJ81" i="1"/>
  <c r="AL81" i="1" s="1"/>
  <c r="AM81" i="1" s="1"/>
  <c r="AE81" i="1"/>
  <c r="AG81" i="1" s="1"/>
  <c r="AH81" i="1" s="1"/>
  <c r="AD81" i="1"/>
  <c r="V81" i="1"/>
  <c r="X81" i="1" s="1"/>
  <c r="Y81" i="1" s="1"/>
  <c r="Q81" i="1"/>
  <c r="P81" i="1"/>
  <c r="M81" i="1"/>
  <c r="J81" i="1"/>
  <c r="K81" i="1" s="1"/>
  <c r="E81" i="1"/>
  <c r="F81" i="1" s="1"/>
  <c r="AR80" i="1"/>
  <c r="AJ80" i="1"/>
  <c r="AL80" i="1" s="1"/>
  <c r="AM80" i="1" s="1"/>
  <c r="AE80" i="1"/>
  <c r="AD80" i="1"/>
  <c r="V80" i="1"/>
  <c r="X80" i="1" s="1"/>
  <c r="Y80" i="1" s="1"/>
  <c r="Q80" i="1"/>
  <c r="P80" i="1"/>
  <c r="M80" i="1"/>
  <c r="J80" i="1"/>
  <c r="K80" i="1" s="1"/>
  <c r="E80" i="1"/>
  <c r="V79" i="1"/>
  <c r="AJ79" i="1" s="1"/>
  <c r="AL79" i="1" s="1"/>
  <c r="AN79" i="1" s="1"/>
  <c r="Q79" i="1"/>
  <c r="AE79" i="1" s="1"/>
  <c r="M79" i="1"/>
  <c r="J79" i="1"/>
  <c r="E79" i="1"/>
  <c r="AJ78" i="1"/>
  <c r="AL78" i="1" s="1"/>
  <c r="AE78" i="1"/>
  <c r="V78" i="1"/>
  <c r="X78" i="1" s="1"/>
  <c r="Q78" i="1"/>
  <c r="S78" i="1" s="1"/>
  <c r="M78" i="1"/>
  <c r="J78" i="1"/>
  <c r="L78" i="1" s="1"/>
  <c r="E78" i="1"/>
  <c r="AJ77" i="1"/>
  <c r="AL77" i="1" s="1"/>
  <c r="AN77" i="1" s="1"/>
  <c r="AE77" i="1"/>
  <c r="AG77" i="1" s="1"/>
  <c r="V77" i="1"/>
  <c r="X77" i="1" s="1"/>
  <c r="Z77" i="1" s="1"/>
  <c r="Q77" i="1"/>
  <c r="S77" i="1" s="1"/>
  <c r="U77" i="1" s="1"/>
  <c r="M77" i="1"/>
  <c r="J77" i="1"/>
  <c r="L77" i="1" s="1"/>
  <c r="E77" i="1"/>
  <c r="G77" i="1" s="1"/>
  <c r="AJ76" i="1"/>
  <c r="AL76" i="1" s="1"/>
  <c r="AE76" i="1"/>
  <c r="AG76" i="1" s="1"/>
  <c r="V76" i="1"/>
  <c r="X76" i="1" s="1"/>
  <c r="Q76" i="1"/>
  <c r="S76" i="1" s="1"/>
  <c r="M76" i="1"/>
  <c r="J76" i="1"/>
  <c r="L76" i="1" s="1"/>
  <c r="E76" i="1"/>
  <c r="G76" i="1" s="1"/>
  <c r="F76" i="1" s="1"/>
  <c r="AJ75" i="1"/>
  <c r="AL75" i="1" s="1"/>
  <c r="AN75" i="1" s="1"/>
  <c r="AM75" i="1" s="1"/>
  <c r="AE75" i="1"/>
  <c r="AG75" i="1" s="1"/>
  <c r="V75" i="1"/>
  <c r="X75" i="1" s="1"/>
  <c r="Z75" i="1" s="1"/>
  <c r="Q75" i="1"/>
  <c r="M75" i="1"/>
  <c r="J75" i="1"/>
  <c r="L75" i="1" s="1"/>
  <c r="E75" i="1"/>
  <c r="H74" i="1"/>
  <c r="C74" i="1"/>
  <c r="AR73" i="1"/>
  <c r="AJ73" i="1"/>
  <c r="AL73" i="1" s="1"/>
  <c r="AM73" i="1" s="1"/>
  <c r="AE73" i="1"/>
  <c r="AG73" i="1" s="1"/>
  <c r="AP73" i="1" s="1"/>
  <c r="AD73" i="1"/>
  <c r="V73" i="1"/>
  <c r="X73" i="1" s="1"/>
  <c r="Y73" i="1" s="1"/>
  <c r="Q73" i="1"/>
  <c r="P73" i="1"/>
  <c r="M73" i="1"/>
  <c r="J73" i="1"/>
  <c r="K73" i="1" s="1"/>
  <c r="E73" i="1"/>
  <c r="F73" i="1" s="1"/>
  <c r="AR72" i="1"/>
  <c r="AJ72" i="1"/>
  <c r="AL72" i="1" s="1"/>
  <c r="AM72" i="1" s="1"/>
  <c r="AE72" i="1"/>
  <c r="AD72" i="1"/>
  <c r="V72" i="1"/>
  <c r="X72" i="1" s="1"/>
  <c r="Y72" i="1" s="1"/>
  <c r="Q72" i="1"/>
  <c r="S72" i="1" s="1"/>
  <c r="T72" i="1" s="1"/>
  <c r="P72" i="1"/>
  <c r="M72" i="1"/>
  <c r="J72" i="1"/>
  <c r="K72" i="1" s="1"/>
  <c r="E72" i="1"/>
  <c r="AN71" i="1"/>
  <c r="AJ71" i="1"/>
  <c r="AL71" i="1" s="1"/>
  <c r="AI71" i="1"/>
  <c r="AE71" i="1"/>
  <c r="AG71" i="1" s="1"/>
  <c r="Z71" i="1"/>
  <c r="V71" i="1"/>
  <c r="X71" i="1" s="1"/>
  <c r="U71" i="1"/>
  <c r="Q71" i="1"/>
  <c r="S71" i="1" s="1"/>
  <c r="M71" i="1"/>
  <c r="L71" i="1"/>
  <c r="J71" i="1"/>
  <c r="G71" i="1"/>
  <c r="E71" i="1"/>
  <c r="AR70" i="1"/>
  <c r="AJ70" i="1"/>
  <c r="AL70" i="1" s="1"/>
  <c r="AM70" i="1" s="1"/>
  <c r="AE70" i="1"/>
  <c r="AD70" i="1"/>
  <c r="V70" i="1"/>
  <c r="X70" i="1" s="1"/>
  <c r="Y70" i="1" s="1"/>
  <c r="Q70" i="1"/>
  <c r="S70" i="1" s="1"/>
  <c r="P70" i="1"/>
  <c r="M70" i="1"/>
  <c r="J70" i="1"/>
  <c r="K70" i="1" s="1"/>
  <c r="E70" i="1"/>
  <c r="F70" i="1" s="1"/>
  <c r="AN69" i="1"/>
  <c r="AN52" i="1" s="1"/>
  <c r="AJ69" i="1"/>
  <c r="AL69" i="1" s="1"/>
  <c r="AI69" i="1"/>
  <c r="AE69" i="1"/>
  <c r="AG69" i="1" s="1"/>
  <c r="Z69" i="1"/>
  <c r="AD69" i="1" s="1"/>
  <c r="V69" i="1"/>
  <c r="X69" i="1" s="1"/>
  <c r="U69" i="1"/>
  <c r="Q69" i="1"/>
  <c r="S69" i="1" s="1"/>
  <c r="T69" i="1" s="1"/>
  <c r="M69" i="1"/>
  <c r="L69" i="1"/>
  <c r="J69" i="1"/>
  <c r="G69" i="1"/>
  <c r="E69" i="1"/>
  <c r="F69" i="1" s="1"/>
  <c r="AR68" i="1"/>
  <c r="AJ68" i="1"/>
  <c r="AL68" i="1" s="1"/>
  <c r="AM68" i="1" s="1"/>
  <c r="AE68" i="1"/>
  <c r="AG68" i="1" s="1"/>
  <c r="AD68" i="1"/>
  <c r="V68" i="1"/>
  <c r="X68" i="1" s="1"/>
  <c r="Y68" i="1" s="1"/>
  <c r="Q68" i="1"/>
  <c r="P68" i="1"/>
  <c r="M68" i="1"/>
  <c r="J68" i="1"/>
  <c r="K68" i="1" s="1"/>
  <c r="E68" i="1"/>
  <c r="F68" i="1" s="1"/>
  <c r="AR67" i="1"/>
  <c r="AJ67" i="1"/>
  <c r="AL67" i="1" s="1"/>
  <c r="AM67" i="1" s="1"/>
  <c r="AE67" i="1"/>
  <c r="AD67" i="1"/>
  <c r="V67" i="1"/>
  <c r="X67" i="1" s="1"/>
  <c r="Y67" i="1" s="1"/>
  <c r="Q67" i="1"/>
  <c r="S67" i="1" s="1"/>
  <c r="T67" i="1" s="1"/>
  <c r="AC67" i="1" s="1"/>
  <c r="P67" i="1"/>
  <c r="M67" i="1"/>
  <c r="J67" i="1"/>
  <c r="K67" i="1" s="1"/>
  <c r="E67" i="1"/>
  <c r="N67" i="1" s="1"/>
  <c r="AR66" i="1"/>
  <c r="AJ66" i="1"/>
  <c r="AL66" i="1" s="1"/>
  <c r="AM66" i="1" s="1"/>
  <c r="AE66" i="1"/>
  <c r="AO66" i="1" s="1"/>
  <c r="AD66" i="1"/>
  <c r="V66" i="1"/>
  <c r="X66" i="1" s="1"/>
  <c r="Y66" i="1" s="1"/>
  <c r="Q66" i="1"/>
  <c r="P66" i="1"/>
  <c r="M66" i="1"/>
  <c r="J66" i="1"/>
  <c r="K66" i="1" s="1"/>
  <c r="E66" i="1"/>
  <c r="AR65" i="1"/>
  <c r="AJ65" i="1"/>
  <c r="AL65" i="1" s="1"/>
  <c r="AM65" i="1" s="1"/>
  <c r="AE65" i="1"/>
  <c r="AG65" i="1" s="1"/>
  <c r="AD65" i="1"/>
  <c r="V65" i="1"/>
  <c r="X65" i="1" s="1"/>
  <c r="Y65" i="1" s="1"/>
  <c r="Q65" i="1"/>
  <c r="P65" i="1"/>
  <c r="M65" i="1"/>
  <c r="J65" i="1"/>
  <c r="K65" i="1" s="1"/>
  <c r="E65" i="1"/>
  <c r="AR64" i="1"/>
  <c r="AJ64" i="1"/>
  <c r="AL64" i="1" s="1"/>
  <c r="AM64" i="1" s="1"/>
  <c r="AE64" i="1"/>
  <c r="AG64" i="1" s="1"/>
  <c r="AH64" i="1" s="1"/>
  <c r="AD64" i="1"/>
  <c r="V64" i="1"/>
  <c r="X64" i="1" s="1"/>
  <c r="Y64" i="1" s="1"/>
  <c r="Q64" i="1"/>
  <c r="P64" i="1"/>
  <c r="M64" i="1"/>
  <c r="J64" i="1"/>
  <c r="K64" i="1" s="1"/>
  <c r="E64" i="1"/>
  <c r="AR63" i="1"/>
  <c r="AJ63" i="1"/>
  <c r="AL63" i="1" s="1"/>
  <c r="AM63" i="1" s="1"/>
  <c r="AE63" i="1"/>
  <c r="AG63" i="1" s="1"/>
  <c r="AD63" i="1"/>
  <c r="V63" i="1"/>
  <c r="X63" i="1" s="1"/>
  <c r="Y63" i="1" s="1"/>
  <c r="Q63" i="1"/>
  <c r="S63" i="1" s="1"/>
  <c r="T63" i="1" s="1"/>
  <c r="P63" i="1"/>
  <c r="M63" i="1"/>
  <c r="J63" i="1"/>
  <c r="K63" i="1" s="1"/>
  <c r="E63" i="1"/>
  <c r="AR62" i="1"/>
  <c r="AJ62" i="1"/>
  <c r="AL62" i="1" s="1"/>
  <c r="AM62" i="1" s="1"/>
  <c r="AE62" i="1"/>
  <c r="AD62" i="1"/>
  <c r="V62" i="1"/>
  <c r="X62" i="1" s="1"/>
  <c r="Y62" i="1" s="1"/>
  <c r="Q62" i="1"/>
  <c r="P62" i="1"/>
  <c r="M62" i="1"/>
  <c r="J62" i="1"/>
  <c r="K62" i="1" s="1"/>
  <c r="E62" i="1"/>
  <c r="AR61" i="1"/>
  <c r="AJ61" i="1"/>
  <c r="AL61" i="1" s="1"/>
  <c r="AM61" i="1" s="1"/>
  <c r="AE61" i="1"/>
  <c r="AG61" i="1" s="1"/>
  <c r="AD61" i="1"/>
  <c r="V61" i="1"/>
  <c r="X61" i="1" s="1"/>
  <c r="Y61" i="1" s="1"/>
  <c r="Q61" i="1"/>
  <c r="P61" i="1"/>
  <c r="M61" i="1"/>
  <c r="J61" i="1"/>
  <c r="K61" i="1" s="1"/>
  <c r="E61" i="1"/>
  <c r="N61" i="1" s="1"/>
  <c r="AR60" i="1"/>
  <c r="AJ60" i="1"/>
  <c r="AL60" i="1" s="1"/>
  <c r="AM60" i="1" s="1"/>
  <c r="AE60" i="1"/>
  <c r="AG60" i="1" s="1"/>
  <c r="AD60" i="1"/>
  <c r="V60" i="1"/>
  <c r="X60" i="1" s="1"/>
  <c r="Y60" i="1" s="1"/>
  <c r="Q60" i="1"/>
  <c r="P60" i="1"/>
  <c r="M60" i="1"/>
  <c r="J60" i="1"/>
  <c r="K60" i="1" s="1"/>
  <c r="E60" i="1"/>
  <c r="AR59" i="1"/>
  <c r="AJ59" i="1"/>
  <c r="AL59" i="1" s="1"/>
  <c r="AM59" i="1" s="1"/>
  <c r="AE59" i="1"/>
  <c r="AG59" i="1" s="1"/>
  <c r="AD59" i="1"/>
  <c r="V59" i="1"/>
  <c r="X59" i="1" s="1"/>
  <c r="Y59" i="1" s="1"/>
  <c r="Q59" i="1"/>
  <c r="S59" i="1" s="1"/>
  <c r="T59" i="1" s="1"/>
  <c r="P59" i="1"/>
  <c r="M59" i="1"/>
  <c r="J59" i="1"/>
  <c r="K59" i="1" s="1"/>
  <c r="E59" i="1"/>
  <c r="AR58" i="1"/>
  <c r="AJ58" i="1"/>
  <c r="AL58" i="1" s="1"/>
  <c r="AM58" i="1" s="1"/>
  <c r="AE58" i="1"/>
  <c r="AG58" i="1" s="1"/>
  <c r="AD58" i="1"/>
  <c r="V58" i="1"/>
  <c r="X58" i="1" s="1"/>
  <c r="Y58" i="1" s="1"/>
  <c r="Q58" i="1"/>
  <c r="P58" i="1"/>
  <c r="M58" i="1"/>
  <c r="J58" i="1"/>
  <c r="K58" i="1" s="1"/>
  <c r="E58" i="1"/>
  <c r="AR57" i="1"/>
  <c r="AJ57" i="1"/>
  <c r="AE57" i="1"/>
  <c r="AG57" i="1" s="1"/>
  <c r="AD57" i="1"/>
  <c r="V57" i="1"/>
  <c r="X57" i="1" s="1"/>
  <c r="Y57" i="1" s="1"/>
  <c r="Q57" i="1"/>
  <c r="S57" i="1" s="1"/>
  <c r="P57" i="1"/>
  <c r="M57" i="1"/>
  <c r="J57" i="1"/>
  <c r="K57" i="1" s="1"/>
  <c r="E57" i="1"/>
  <c r="AR56" i="1"/>
  <c r="AJ56" i="1"/>
  <c r="AE56" i="1"/>
  <c r="AG56" i="1" s="1"/>
  <c r="AH56" i="1" s="1"/>
  <c r="AD56" i="1"/>
  <c r="V56" i="1"/>
  <c r="X56" i="1" s="1"/>
  <c r="Y56" i="1" s="1"/>
  <c r="Q56" i="1"/>
  <c r="P56" i="1"/>
  <c r="M56" i="1"/>
  <c r="J56" i="1"/>
  <c r="E56" i="1"/>
  <c r="F56" i="1" s="1"/>
  <c r="AR55" i="1"/>
  <c r="AJ55" i="1"/>
  <c r="AL55" i="1" s="1"/>
  <c r="AM55" i="1" s="1"/>
  <c r="AE55" i="1"/>
  <c r="AG55" i="1" s="1"/>
  <c r="AH55" i="1" s="1"/>
  <c r="AD55" i="1"/>
  <c r="V55" i="1"/>
  <c r="X55" i="1" s="1"/>
  <c r="Q55" i="1"/>
  <c r="S55" i="1" s="1"/>
  <c r="T55" i="1" s="1"/>
  <c r="P55" i="1"/>
  <c r="M55" i="1"/>
  <c r="J55" i="1"/>
  <c r="K55" i="1" s="1"/>
  <c r="E55" i="1"/>
  <c r="F55" i="1" s="1"/>
  <c r="AR54" i="1"/>
  <c r="AJ54" i="1"/>
  <c r="AL54" i="1" s="1"/>
  <c r="AM54" i="1" s="1"/>
  <c r="AE54" i="1"/>
  <c r="AG54" i="1" s="1"/>
  <c r="AD54" i="1"/>
  <c r="V54" i="1"/>
  <c r="X54" i="1" s="1"/>
  <c r="Y54" i="1" s="1"/>
  <c r="Q54" i="1"/>
  <c r="P54" i="1"/>
  <c r="M54" i="1"/>
  <c r="J54" i="1"/>
  <c r="K54" i="1" s="1"/>
  <c r="E54" i="1"/>
  <c r="F54" i="1" s="1"/>
  <c r="AR53" i="1"/>
  <c r="AJ53" i="1"/>
  <c r="AL53" i="1" s="1"/>
  <c r="AM53" i="1" s="1"/>
  <c r="AE53" i="1"/>
  <c r="AD53" i="1"/>
  <c r="V53" i="1"/>
  <c r="X53" i="1" s="1"/>
  <c r="Y53" i="1" s="1"/>
  <c r="Q53" i="1"/>
  <c r="AA53" i="1" s="1"/>
  <c r="P53" i="1"/>
  <c r="M53" i="1"/>
  <c r="J53" i="1"/>
  <c r="E53" i="1"/>
  <c r="H52" i="1"/>
  <c r="C52" i="1"/>
  <c r="AR51" i="1"/>
  <c r="AJ51" i="1"/>
  <c r="AE51" i="1"/>
  <c r="AG51" i="1" s="1"/>
  <c r="AD51" i="1"/>
  <c r="V51" i="1"/>
  <c r="X51" i="1" s="1"/>
  <c r="Y51" i="1" s="1"/>
  <c r="Q51" i="1"/>
  <c r="S51" i="1" s="1"/>
  <c r="P51" i="1"/>
  <c r="M51" i="1"/>
  <c r="J51" i="1"/>
  <c r="K51" i="1" s="1"/>
  <c r="E51" i="1"/>
  <c r="AR50" i="1"/>
  <c r="AJ50" i="1"/>
  <c r="AL50" i="1" s="1"/>
  <c r="AM50" i="1" s="1"/>
  <c r="AE50" i="1"/>
  <c r="AD50" i="1"/>
  <c r="V50" i="1"/>
  <c r="X50" i="1" s="1"/>
  <c r="Y50" i="1" s="1"/>
  <c r="Q50" i="1"/>
  <c r="S50" i="1" s="1"/>
  <c r="T50" i="1" s="1"/>
  <c r="P50" i="1"/>
  <c r="M50" i="1"/>
  <c r="J50" i="1"/>
  <c r="K50" i="1" s="1"/>
  <c r="E50" i="1"/>
  <c r="AR49" i="1"/>
  <c r="AJ49" i="1"/>
  <c r="AL49" i="1" s="1"/>
  <c r="AM49" i="1" s="1"/>
  <c r="AE49" i="1"/>
  <c r="AG49" i="1" s="1"/>
  <c r="AD49" i="1"/>
  <c r="V49" i="1"/>
  <c r="X49" i="1" s="1"/>
  <c r="Y49" i="1" s="1"/>
  <c r="Q49" i="1"/>
  <c r="S49" i="1" s="1"/>
  <c r="P49" i="1"/>
  <c r="M49" i="1"/>
  <c r="J49" i="1"/>
  <c r="K49" i="1" s="1"/>
  <c r="E49" i="1"/>
  <c r="AR48" i="1"/>
  <c r="AJ48" i="1"/>
  <c r="AL48" i="1" s="1"/>
  <c r="AM48" i="1" s="1"/>
  <c r="AE48" i="1"/>
  <c r="AG48" i="1" s="1"/>
  <c r="AD48" i="1"/>
  <c r="V48" i="1"/>
  <c r="X48" i="1" s="1"/>
  <c r="Y48" i="1" s="1"/>
  <c r="Q48" i="1"/>
  <c r="S48" i="1" s="1"/>
  <c r="T48" i="1" s="1"/>
  <c r="P48" i="1"/>
  <c r="M48" i="1"/>
  <c r="J48" i="1"/>
  <c r="K48" i="1" s="1"/>
  <c r="E48" i="1"/>
  <c r="AR47" i="1"/>
  <c r="AJ47" i="1"/>
  <c r="AE47" i="1"/>
  <c r="AG47" i="1" s="1"/>
  <c r="AD47" i="1"/>
  <c r="V47" i="1"/>
  <c r="X47" i="1" s="1"/>
  <c r="Y47" i="1" s="1"/>
  <c r="Q47" i="1"/>
  <c r="S47" i="1" s="1"/>
  <c r="P47" i="1"/>
  <c r="M47" i="1"/>
  <c r="J47" i="1"/>
  <c r="K47" i="1" s="1"/>
  <c r="E47" i="1"/>
  <c r="AR46" i="1"/>
  <c r="AJ46" i="1"/>
  <c r="AE46" i="1"/>
  <c r="AG46" i="1" s="1"/>
  <c r="AD46" i="1"/>
  <c r="V46" i="1"/>
  <c r="X46" i="1" s="1"/>
  <c r="Y46" i="1" s="1"/>
  <c r="Q46" i="1"/>
  <c r="S46" i="1" s="1"/>
  <c r="P46" i="1"/>
  <c r="M46" i="1"/>
  <c r="J46" i="1"/>
  <c r="K46" i="1" s="1"/>
  <c r="E46" i="1"/>
  <c r="AR45" i="1"/>
  <c r="AJ45" i="1"/>
  <c r="AL45" i="1" s="1"/>
  <c r="AM45" i="1" s="1"/>
  <c r="AE45" i="1"/>
  <c r="AG45" i="1" s="1"/>
  <c r="AD45" i="1"/>
  <c r="V45" i="1"/>
  <c r="X45" i="1" s="1"/>
  <c r="Y45" i="1" s="1"/>
  <c r="Q45" i="1"/>
  <c r="S45" i="1" s="1"/>
  <c r="P45" i="1"/>
  <c r="M45" i="1"/>
  <c r="J45" i="1"/>
  <c r="K45" i="1" s="1"/>
  <c r="E45" i="1"/>
  <c r="AR44" i="1"/>
  <c r="AJ44" i="1"/>
  <c r="AL44" i="1" s="1"/>
  <c r="AM44" i="1" s="1"/>
  <c r="AE44" i="1"/>
  <c r="AG44" i="1" s="1"/>
  <c r="AD44" i="1"/>
  <c r="V44" i="1"/>
  <c r="X44" i="1" s="1"/>
  <c r="Y44" i="1" s="1"/>
  <c r="Q44" i="1"/>
  <c r="S44" i="1" s="1"/>
  <c r="T44" i="1" s="1"/>
  <c r="P44" i="1"/>
  <c r="M44" i="1"/>
  <c r="J44" i="1"/>
  <c r="K44" i="1" s="1"/>
  <c r="E44" i="1"/>
  <c r="AR43" i="1"/>
  <c r="AJ43" i="1"/>
  <c r="AE43" i="1"/>
  <c r="AG43" i="1" s="1"/>
  <c r="AH43" i="1" s="1"/>
  <c r="AD43" i="1"/>
  <c r="V43" i="1"/>
  <c r="X43" i="1" s="1"/>
  <c r="Q43" i="1"/>
  <c r="S43" i="1" s="1"/>
  <c r="T43" i="1" s="1"/>
  <c r="P43" i="1"/>
  <c r="M43" i="1"/>
  <c r="J43" i="1"/>
  <c r="K43" i="1" s="1"/>
  <c r="E43" i="1"/>
  <c r="F43" i="1" s="1"/>
  <c r="AR42" i="1"/>
  <c r="AJ42" i="1"/>
  <c r="AE42" i="1"/>
  <c r="AG42" i="1" s="1"/>
  <c r="AH42" i="1" s="1"/>
  <c r="AD42" i="1"/>
  <c r="V42" i="1"/>
  <c r="X42" i="1" s="1"/>
  <c r="Q42" i="1"/>
  <c r="S42" i="1" s="1"/>
  <c r="T42" i="1" s="1"/>
  <c r="P42" i="1"/>
  <c r="M42" i="1"/>
  <c r="J42" i="1"/>
  <c r="K42" i="1" s="1"/>
  <c r="E42" i="1"/>
  <c r="AR41" i="1"/>
  <c r="AJ41" i="1"/>
  <c r="AE41" i="1"/>
  <c r="AG41" i="1" s="1"/>
  <c r="AH41" i="1" s="1"/>
  <c r="AD41" i="1"/>
  <c r="V41" i="1"/>
  <c r="X41" i="1" s="1"/>
  <c r="Q41" i="1"/>
  <c r="P41" i="1"/>
  <c r="M41" i="1"/>
  <c r="J41" i="1"/>
  <c r="K41" i="1" s="1"/>
  <c r="E41" i="1"/>
  <c r="AR40" i="1"/>
  <c r="AJ40" i="1"/>
  <c r="AE40" i="1"/>
  <c r="AG40" i="1" s="1"/>
  <c r="AH40" i="1" s="1"/>
  <c r="AD40" i="1"/>
  <c r="V40" i="1"/>
  <c r="X40" i="1" s="1"/>
  <c r="Q40" i="1"/>
  <c r="P40" i="1"/>
  <c r="M40" i="1"/>
  <c r="J40" i="1"/>
  <c r="E40" i="1"/>
  <c r="F40" i="1" s="1"/>
  <c r="AR39" i="1"/>
  <c r="AJ39" i="1"/>
  <c r="AE39" i="1"/>
  <c r="AG39" i="1" s="1"/>
  <c r="AH39" i="1" s="1"/>
  <c r="AD39" i="1"/>
  <c r="V39" i="1"/>
  <c r="X39" i="1" s="1"/>
  <c r="Q39" i="1"/>
  <c r="S39" i="1" s="1"/>
  <c r="T39" i="1" s="1"/>
  <c r="P39" i="1"/>
  <c r="M39" i="1"/>
  <c r="J39" i="1"/>
  <c r="K39" i="1" s="1"/>
  <c r="E39" i="1"/>
  <c r="AR38" i="1"/>
  <c r="AJ38" i="1"/>
  <c r="AE38" i="1"/>
  <c r="AG38" i="1" s="1"/>
  <c r="AH38" i="1" s="1"/>
  <c r="AD38" i="1"/>
  <c r="V38" i="1"/>
  <c r="X38" i="1" s="1"/>
  <c r="Q38" i="1"/>
  <c r="S38" i="1" s="1"/>
  <c r="T38" i="1" s="1"/>
  <c r="P38" i="1"/>
  <c r="M38" i="1"/>
  <c r="J38" i="1"/>
  <c r="K38" i="1" s="1"/>
  <c r="E38" i="1"/>
  <c r="AR37" i="1"/>
  <c r="AJ37" i="1"/>
  <c r="AE37" i="1"/>
  <c r="AG37" i="1" s="1"/>
  <c r="AH37" i="1" s="1"/>
  <c r="AD37" i="1"/>
  <c r="V37" i="1"/>
  <c r="X37" i="1" s="1"/>
  <c r="Q37" i="1"/>
  <c r="S37" i="1" s="1"/>
  <c r="T37" i="1" s="1"/>
  <c r="P37" i="1"/>
  <c r="M37" i="1"/>
  <c r="J37" i="1"/>
  <c r="K37" i="1" s="1"/>
  <c r="E37" i="1"/>
  <c r="AR36" i="1"/>
  <c r="AJ36" i="1"/>
  <c r="AE36" i="1"/>
  <c r="AG36" i="1" s="1"/>
  <c r="AH36" i="1" s="1"/>
  <c r="AD36" i="1"/>
  <c r="V36" i="1"/>
  <c r="X36" i="1" s="1"/>
  <c r="Q36" i="1"/>
  <c r="P36" i="1"/>
  <c r="M36" i="1"/>
  <c r="J36" i="1"/>
  <c r="E36" i="1"/>
  <c r="F36" i="1" s="1"/>
  <c r="AR35" i="1"/>
  <c r="AJ35" i="1"/>
  <c r="AE35" i="1"/>
  <c r="AG35" i="1" s="1"/>
  <c r="AH35" i="1" s="1"/>
  <c r="AD35" i="1"/>
  <c r="V35" i="1"/>
  <c r="X35" i="1" s="1"/>
  <c r="Y35" i="1" s="1"/>
  <c r="Q35" i="1"/>
  <c r="P35" i="1"/>
  <c r="M35" i="1"/>
  <c r="J35" i="1"/>
  <c r="K35" i="1" s="1"/>
  <c r="E35" i="1"/>
  <c r="AR34" i="1"/>
  <c r="AJ34" i="1"/>
  <c r="AL34" i="1" s="1"/>
  <c r="AM34" i="1" s="1"/>
  <c r="AE34" i="1"/>
  <c r="AG34" i="1" s="1"/>
  <c r="AH34" i="1" s="1"/>
  <c r="AQ34" i="1" s="1"/>
  <c r="AD34" i="1"/>
  <c r="V34" i="1"/>
  <c r="X34" i="1" s="1"/>
  <c r="Y34" i="1" s="1"/>
  <c r="Q34" i="1"/>
  <c r="P34" i="1"/>
  <c r="M34" i="1"/>
  <c r="J34" i="1"/>
  <c r="K34" i="1" s="1"/>
  <c r="E34" i="1"/>
  <c r="F34" i="1" s="1"/>
  <c r="AR33" i="1"/>
  <c r="AJ33" i="1"/>
  <c r="AL33" i="1" s="1"/>
  <c r="AM33" i="1" s="1"/>
  <c r="AE33" i="1"/>
  <c r="AG33" i="1" s="1"/>
  <c r="AH33" i="1" s="1"/>
  <c r="AD33" i="1"/>
  <c r="V33" i="1"/>
  <c r="X33" i="1" s="1"/>
  <c r="Y33" i="1" s="1"/>
  <c r="Q33" i="1"/>
  <c r="P33" i="1"/>
  <c r="M33" i="1"/>
  <c r="J33" i="1"/>
  <c r="K33" i="1" s="1"/>
  <c r="E33" i="1"/>
  <c r="AR32" i="1"/>
  <c r="AJ32" i="1"/>
  <c r="AL32" i="1" s="1"/>
  <c r="AE32" i="1"/>
  <c r="AG32" i="1" s="1"/>
  <c r="AH32" i="1" s="1"/>
  <c r="AD32" i="1"/>
  <c r="V32" i="1"/>
  <c r="X32" i="1" s="1"/>
  <c r="Q32" i="1"/>
  <c r="P32" i="1"/>
  <c r="M32" i="1"/>
  <c r="J32" i="1"/>
  <c r="K32" i="1" s="1"/>
  <c r="E32" i="1"/>
  <c r="AN31" i="1"/>
  <c r="AI31" i="1"/>
  <c r="Z31" i="1"/>
  <c r="U31" i="1"/>
  <c r="L31" i="1"/>
  <c r="H31" i="1"/>
  <c r="G31" i="1"/>
  <c r="C31" i="1"/>
  <c r="AJ28" i="1"/>
  <c r="AL28" i="1" s="1"/>
  <c r="AE28" i="1"/>
  <c r="V28" i="1"/>
  <c r="X28" i="1" s="1"/>
  <c r="Q28" i="1"/>
  <c r="M28" i="1"/>
  <c r="J28" i="1"/>
  <c r="E28" i="1"/>
  <c r="G28" i="1" s="1"/>
  <c r="AQ27" i="1"/>
  <c r="AJ27" i="1"/>
  <c r="AL27" i="1" s="1"/>
  <c r="AN27" i="1" s="1"/>
  <c r="AE27" i="1"/>
  <c r="AC27" i="1"/>
  <c r="V27" i="1"/>
  <c r="X27" i="1" s="1"/>
  <c r="Z27" i="1" s="1"/>
  <c r="Q27" i="1"/>
  <c r="S27" i="1" s="1"/>
  <c r="U27" i="1" s="1"/>
  <c r="AD27" i="1" s="1"/>
  <c r="O27" i="1"/>
  <c r="M27" i="1"/>
  <c r="J27" i="1"/>
  <c r="L27" i="1" s="1"/>
  <c r="E27" i="1"/>
  <c r="N27" i="1" s="1"/>
  <c r="AJ26" i="1"/>
  <c r="AL26" i="1" s="1"/>
  <c r="AE26" i="1"/>
  <c r="V26" i="1"/>
  <c r="X26" i="1" s="1"/>
  <c r="Q26" i="1"/>
  <c r="M26" i="1"/>
  <c r="J26" i="1"/>
  <c r="E26" i="1"/>
  <c r="AR25" i="1"/>
  <c r="AJ25" i="1"/>
  <c r="AL25" i="1" s="1"/>
  <c r="AM25" i="1" s="1"/>
  <c r="AE25" i="1"/>
  <c r="AG25" i="1" s="1"/>
  <c r="AH25" i="1" s="1"/>
  <c r="AD25" i="1"/>
  <c r="V25" i="1"/>
  <c r="X25" i="1" s="1"/>
  <c r="Y25" i="1" s="1"/>
  <c r="Q25" i="1"/>
  <c r="P25" i="1"/>
  <c r="M25" i="1"/>
  <c r="J25" i="1"/>
  <c r="K25" i="1" s="1"/>
  <c r="E25" i="1"/>
  <c r="F25" i="1" s="1"/>
  <c r="AN24" i="1"/>
  <c r="AJ24" i="1"/>
  <c r="AL24" i="1" s="1"/>
  <c r="AI24" i="1"/>
  <c r="AE24" i="1"/>
  <c r="Z24" i="1"/>
  <c r="V24" i="1"/>
  <c r="X24" i="1" s="1"/>
  <c r="U24" i="1"/>
  <c r="Q24" i="1"/>
  <c r="M24" i="1"/>
  <c r="L24" i="1"/>
  <c r="J24" i="1"/>
  <c r="G24" i="1"/>
  <c r="E24" i="1"/>
  <c r="AR23" i="1"/>
  <c r="AJ23" i="1"/>
  <c r="AL23" i="1" s="1"/>
  <c r="AM23" i="1" s="1"/>
  <c r="AE23" i="1"/>
  <c r="AD23" i="1"/>
  <c r="V23" i="1"/>
  <c r="X23" i="1" s="1"/>
  <c r="Y23" i="1" s="1"/>
  <c r="Q23" i="1"/>
  <c r="S23" i="1" s="1"/>
  <c r="T23" i="1" s="1"/>
  <c r="AC23" i="1" s="1"/>
  <c r="P23" i="1"/>
  <c r="M23" i="1"/>
  <c r="J23" i="1"/>
  <c r="K23" i="1" s="1"/>
  <c r="E23" i="1"/>
  <c r="F23" i="1" s="1"/>
  <c r="AN22" i="1"/>
  <c r="AJ22" i="1"/>
  <c r="AL22" i="1" s="1"/>
  <c r="AI22" i="1"/>
  <c r="AE22" i="1"/>
  <c r="AG22" i="1" s="1"/>
  <c r="AH22" i="1" s="1"/>
  <c r="Z22" i="1"/>
  <c r="V22" i="1"/>
  <c r="X22" i="1" s="1"/>
  <c r="U22" i="1"/>
  <c r="Q22" i="1"/>
  <c r="S22" i="1" s="1"/>
  <c r="T22" i="1" s="1"/>
  <c r="M22" i="1"/>
  <c r="L22" i="1"/>
  <c r="J22" i="1"/>
  <c r="G22" i="1"/>
  <c r="E22" i="1"/>
  <c r="AR21" i="1"/>
  <c r="AJ21" i="1"/>
  <c r="AL21" i="1" s="1"/>
  <c r="AM21" i="1" s="1"/>
  <c r="AE21" i="1"/>
  <c r="AG21" i="1" s="1"/>
  <c r="AH21" i="1" s="1"/>
  <c r="AQ21" i="1" s="1"/>
  <c r="AD21" i="1"/>
  <c r="V21" i="1"/>
  <c r="X21" i="1" s="1"/>
  <c r="Y21" i="1" s="1"/>
  <c r="Q21" i="1"/>
  <c r="P21" i="1"/>
  <c r="M21" i="1"/>
  <c r="J21" i="1"/>
  <c r="K21" i="1" s="1"/>
  <c r="E21" i="1"/>
  <c r="AR20" i="1"/>
  <c r="AJ20" i="1"/>
  <c r="AL20" i="1" s="1"/>
  <c r="AE20" i="1"/>
  <c r="AG20" i="1" s="1"/>
  <c r="AH20" i="1" s="1"/>
  <c r="AD20" i="1"/>
  <c r="V20" i="1"/>
  <c r="X20" i="1" s="1"/>
  <c r="Q20" i="1"/>
  <c r="P20" i="1"/>
  <c r="M20" i="1"/>
  <c r="J20" i="1"/>
  <c r="E20" i="1"/>
  <c r="F20" i="1" s="1"/>
  <c r="AN19" i="1"/>
  <c r="AI19" i="1"/>
  <c r="Z19" i="1"/>
  <c r="U19" i="1"/>
  <c r="L19" i="1"/>
  <c r="H19" i="1"/>
  <c r="H16" i="1" s="1"/>
  <c r="H15" i="1" s="1"/>
  <c r="G19" i="1"/>
  <c r="C19" i="1"/>
  <c r="C16" i="1" s="1"/>
  <c r="C15" i="1" s="1"/>
  <c r="AN18" i="1"/>
  <c r="AJ18" i="1"/>
  <c r="AL18" i="1" s="1"/>
  <c r="AI18" i="1"/>
  <c r="AI16" i="1" s="1"/>
  <c r="AE18" i="1"/>
  <c r="Z18" i="1"/>
  <c r="V18" i="1"/>
  <c r="X18" i="1" s="1"/>
  <c r="U18" i="1"/>
  <c r="Q18" i="1"/>
  <c r="S18" i="1" s="1"/>
  <c r="M18" i="1"/>
  <c r="L18" i="1"/>
  <c r="J18" i="1"/>
  <c r="K18" i="1" s="1"/>
  <c r="G18" i="1"/>
  <c r="E18" i="1"/>
  <c r="M91" i="1" l="1"/>
  <c r="AI52" i="1"/>
  <c r="AO53" i="1"/>
  <c r="AQ55" i="1"/>
  <c r="O55" i="1"/>
  <c r="U52" i="1"/>
  <c r="G16" i="1"/>
  <c r="AO18" i="1"/>
  <c r="AA25" i="1"/>
  <c r="P69" i="1"/>
  <c r="G52" i="1"/>
  <c r="AO35" i="1"/>
  <c r="N78" i="1"/>
  <c r="AA80" i="1"/>
  <c r="C29" i="1"/>
  <c r="C95" i="1" s="1"/>
  <c r="C107" i="1" s="1"/>
  <c r="AA32" i="1"/>
  <c r="AA36" i="1"/>
  <c r="N38" i="1"/>
  <c r="N42" i="1"/>
  <c r="N44" i="1"/>
  <c r="AR69" i="1"/>
  <c r="Y71" i="1"/>
  <c r="AM71" i="1"/>
  <c r="F18" i="1"/>
  <c r="O18" i="1" s="1"/>
  <c r="AN16" i="1"/>
  <c r="Y22" i="1"/>
  <c r="AM22" i="1"/>
  <c r="F24" i="1"/>
  <c r="AO26" i="1"/>
  <c r="O54" i="1"/>
  <c r="AP61" i="1"/>
  <c r="AP63" i="1"/>
  <c r="AM69" i="1"/>
  <c r="J19" i="1"/>
  <c r="J16" i="1" s="1"/>
  <c r="J15" i="1" s="1"/>
  <c r="AR19" i="1"/>
  <c r="AA24" i="1"/>
  <c r="AO24" i="1"/>
  <c r="L16" i="1"/>
  <c r="Y18" i="1"/>
  <c r="AA21" i="1"/>
  <c r="AD22" i="1"/>
  <c r="AR22" i="1"/>
  <c r="K24" i="1"/>
  <c r="AA26" i="1"/>
  <c r="H29" i="1"/>
  <c r="H95" i="1" s="1"/>
  <c r="H107" i="1" s="1"/>
  <c r="AO46" i="1"/>
  <c r="L52" i="1"/>
  <c r="AP54" i="1"/>
  <c r="AA62" i="1"/>
  <c r="N64" i="1"/>
  <c r="N66" i="1"/>
  <c r="K71" i="1"/>
  <c r="AD71" i="1"/>
  <c r="AD52" i="1" s="1"/>
  <c r="AR71" i="1"/>
  <c r="S79" i="1"/>
  <c r="AA81" i="1"/>
  <c r="AO93" i="1"/>
  <c r="AO82" i="1"/>
  <c r="AO85" i="1"/>
  <c r="U16" i="1"/>
  <c r="P71" i="1"/>
  <c r="AN93" i="1"/>
  <c r="AM93" i="1" s="1"/>
  <c r="U90" i="1"/>
  <c r="T90" i="1" s="1"/>
  <c r="K90" i="1"/>
  <c r="P94" i="1"/>
  <c r="AR94" i="1"/>
  <c r="AC85" i="1"/>
  <c r="Q74" i="1"/>
  <c r="X79" i="1"/>
  <c r="Z79" i="1" s="1"/>
  <c r="P77" i="1"/>
  <c r="N80" i="1"/>
  <c r="AO80" i="1"/>
  <c r="M74" i="1"/>
  <c r="K77" i="1"/>
  <c r="P31" i="1"/>
  <c r="AP48" i="1"/>
  <c r="AO50" i="1"/>
  <c r="AB51" i="1"/>
  <c r="Z52" i="1"/>
  <c r="N56" i="1"/>
  <c r="N60" i="1"/>
  <c r="AO62" i="1"/>
  <c r="AA65" i="1"/>
  <c r="AP65" i="1"/>
  <c r="AO67" i="1"/>
  <c r="AO72" i="1"/>
  <c r="N32" i="1"/>
  <c r="N33" i="1"/>
  <c r="M31" i="1"/>
  <c r="N37" i="1"/>
  <c r="N39" i="1"/>
  <c r="AA41" i="1"/>
  <c r="O43" i="1"/>
  <c r="AH69" i="1"/>
  <c r="AH71" i="1"/>
  <c r="AO47" i="1"/>
  <c r="Z16" i="1"/>
  <c r="AM18" i="1"/>
  <c r="Q19" i="1"/>
  <c r="Q16" i="1" s="1"/>
  <c r="Q15" i="1" s="1"/>
  <c r="F22" i="1"/>
  <c r="P24" i="1"/>
  <c r="Y24" i="1"/>
  <c r="AM24" i="1"/>
  <c r="AA18" i="1"/>
  <c r="K22" i="1"/>
  <c r="AR18" i="1"/>
  <c r="P22" i="1"/>
  <c r="AD24" i="1"/>
  <c r="AR24" i="1"/>
  <c r="F28" i="1"/>
  <c r="N82" i="1"/>
  <c r="AA82" i="1"/>
  <c r="AB70" i="1"/>
  <c r="T70" i="1"/>
  <c r="AO25" i="1"/>
  <c r="AD19" i="1"/>
  <c r="G27" i="1"/>
  <c r="P27" i="1" s="1"/>
  <c r="AD31" i="1"/>
  <c r="AE19" i="1"/>
  <c r="AE16" i="1" s="1"/>
  <c r="AE15" i="1" s="1"/>
  <c r="P19" i="1"/>
  <c r="O23" i="1"/>
  <c r="AO23" i="1"/>
  <c r="AQ25" i="1"/>
  <c r="AO27" i="1"/>
  <c r="AA34" i="1"/>
  <c r="N35" i="1"/>
  <c r="J31" i="1"/>
  <c r="AO38" i="1"/>
  <c r="AO39" i="1"/>
  <c r="N40" i="1"/>
  <c r="AA42" i="1"/>
  <c r="N43" i="1"/>
  <c r="AB45" i="1"/>
  <c r="J52" i="1"/>
  <c r="N73" i="1"/>
  <c r="AO75" i="1"/>
  <c r="AO77" i="1"/>
  <c r="AE74" i="1"/>
  <c r="F82" i="1"/>
  <c r="N83" i="1"/>
  <c r="AA83" i="1"/>
  <c r="AC84" i="1"/>
  <c r="AO90" i="1"/>
  <c r="AP75" i="1"/>
  <c r="AP77" i="1"/>
  <c r="AA27" i="1"/>
  <c r="AJ31" i="1"/>
  <c r="AO34" i="1"/>
  <c r="F38" i="1"/>
  <c r="O38" i="1" s="1"/>
  <c r="F44" i="1"/>
  <c r="O44" i="1" s="1"/>
  <c r="AB46" i="1"/>
  <c r="AL46" i="1"/>
  <c r="AM46" i="1" s="1"/>
  <c r="AL47" i="1"/>
  <c r="AM47" i="1" s="1"/>
  <c r="AC50" i="1"/>
  <c r="F64" i="1"/>
  <c r="O64" i="1" s="1"/>
  <c r="S75" i="1"/>
  <c r="U75" i="1" s="1"/>
  <c r="T77" i="1"/>
  <c r="AI77" i="1"/>
  <c r="AR77" i="1" s="1"/>
  <c r="S80" i="1"/>
  <c r="T80" i="1" s="1"/>
  <c r="AC80" i="1" s="1"/>
  <c r="K20" i="1"/>
  <c r="O20" i="1" s="1"/>
  <c r="M19" i="1"/>
  <c r="M16" i="1" s="1"/>
  <c r="M15" i="1" s="1"/>
  <c r="AG26" i="1"/>
  <c r="AO32" i="1"/>
  <c r="AR31" i="1"/>
  <c r="AO43" i="1"/>
  <c r="T46" i="1"/>
  <c r="AC46" i="1" s="1"/>
  <c r="AG50" i="1"/>
  <c r="AP50" i="1" s="1"/>
  <c r="AO51" i="1"/>
  <c r="N54" i="1"/>
  <c r="N55" i="1"/>
  <c r="K56" i="1"/>
  <c r="O56" i="1" s="1"/>
  <c r="AO59" i="1"/>
  <c r="AG62" i="1"/>
  <c r="AP62" i="1" s="1"/>
  <c r="AG67" i="1"/>
  <c r="AP67" i="1" s="1"/>
  <c r="F77" i="1"/>
  <c r="N77" i="1"/>
  <c r="AD77" i="1"/>
  <c r="F80" i="1"/>
  <c r="O80" i="1" s="1"/>
  <c r="N81" i="1"/>
  <c r="S82" i="1"/>
  <c r="T82" i="1" s="1"/>
  <c r="AC82" i="1" s="1"/>
  <c r="G92" i="1"/>
  <c r="P92" i="1" s="1"/>
  <c r="S93" i="1"/>
  <c r="U93" i="1" s="1"/>
  <c r="AD93" i="1" s="1"/>
  <c r="AC22" i="1"/>
  <c r="AQ22" i="1"/>
  <c r="AJ19" i="1"/>
  <c r="AJ16" i="1" s="1"/>
  <c r="AJ15" i="1" s="1"/>
  <c r="AO21" i="1"/>
  <c r="S26" i="1"/>
  <c r="AB26" i="1" s="1"/>
  <c r="AE31" i="1"/>
  <c r="AA20" i="1"/>
  <c r="N21" i="1"/>
  <c r="AO22" i="1"/>
  <c r="L28" i="1"/>
  <c r="P28" i="1" s="1"/>
  <c r="AO28" i="1"/>
  <c r="E31" i="1"/>
  <c r="AO33" i="1"/>
  <c r="AA35" i="1"/>
  <c r="AA37" i="1"/>
  <c r="F39" i="1"/>
  <c r="O39" i="1" s="1"/>
  <c r="K40" i="1"/>
  <c r="O40" i="1" s="1"/>
  <c r="AA40" i="1"/>
  <c r="S40" i="1"/>
  <c r="T40" i="1" s="1"/>
  <c r="AO40" i="1"/>
  <c r="S41" i="1"/>
  <c r="T41" i="1" s="1"/>
  <c r="F42" i="1"/>
  <c r="O42" i="1" s="1"/>
  <c r="AO42" i="1"/>
  <c r="AP44" i="1"/>
  <c r="AC48" i="1"/>
  <c r="AO48" i="1"/>
  <c r="AB50" i="1"/>
  <c r="V52" i="1"/>
  <c r="AJ52" i="1"/>
  <c r="K53" i="1"/>
  <c r="AO54" i="1"/>
  <c r="AP60" i="1"/>
  <c r="AH60" i="1"/>
  <c r="AQ60" i="1" s="1"/>
  <c r="Y69" i="1"/>
  <c r="AC69" i="1" s="1"/>
  <c r="AB69" i="1"/>
  <c r="AA22" i="1"/>
  <c r="N23" i="1"/>
  <c r="O25" i="1"/>
  <c r="AA28" i="1"/>
  <c r="AA33" i="1"/>
  <c r="O34" i="1"/>
  <c r="K36" i="1"/>
  <c r="S36" i="1"/>
  <c r="T36" i="1" s="1"/>
  <c r="F37" i="1"/>
  <c r="O37" i="1" s="1"/>
  <c r="N41" i="1"/>
  <c r="F41" i="1"/>
  <c r="O41" i="1" s="1"/>
  <c r="AL51" i="1"/>
  <c r="AM51" i="1" s="1"/>
  <c r="Q52" i="1"/>
  <c r="AH68" i="1"/>
  <c r="AQ68" i="1" s="1"/>
  <c r="AP68" i="1"/>
  <c r="AO20" i="1"/>
  <c r="AA23" i="1"/>
  <c r="Q31" i="1"/>
  <c r="N36" i="1"/>
  <c r="AO36" i="1"/>
  <c r="AA38" i="1"/>
  <c r="AC44" i="1"/>
  <c r="AG53" i="1"/>
  <c r="AH53" i="1" s="1"/>
  <c r="AE52" i="1"/>
  <c r="AO58" i="1"/>
  <c r="AO37" i="1"/>
  <c r="AA39" i="1"/>
  <c r="AO41" i="1"/>
  <c r="AA43" i="1"/>
  <c r="AO44" i="1"/>
  <c r="M52" i="1"/>
  <c r="AA57" i="1"/>
  <c r="N63" i="1"/>
  <c r="AO63" i="1"/>
  <c r="AP64" i="1"/>
  <c r="AA66" i="1"/>
  <c r="AG66" i="1"/>
  <c r="AP66" i="1" s="1"/>
  <c r="O68" i="1"/>
  <c r="N68" i="1"/>
  <c r="AA69" i="1"/>
  <c r="AO69" i="1"/>
  <c r="AG72" i="1"/>
  <c r="AP72" i="1" s="1"/>
  <c r="AH73" i="1"/>
  <c r="AQ73" i="1" s="1"/>
  <c r="AI75" i="1"/>
  <c r="AA77" i="1"/>
  <c r="G78" i="1"/>
  <c r="F78" i="1" s="1"/>
  <c r="AG78" i="1"/>
  <c r="AI78" i="1" s="1"/>
  <c r="AG80" i="1"/>
  <c r="AH80" i="1" s="1"/>
  <c r="AQ80" i="1" s="1"/>
  <c r="S81" i="1"/>
  <c r="AB81" i="1" s="1"/>
  <c r="AG82" i="1"/>
  <c r="AH82" i="1" s="1"/>
  <c r="AQ82" i="1" s="1"/>
  <c r="S83" i="1"/>
  <c r="AB83" i="1" s="1"/>
  <c r="AG85" i="1"/>
  <c r="AH85" i="1" s="1"/>
  <c r="AQ85" i="1" s="1"/>
  <c r="AA90" i="1"/>
  <c r="AH90" i="1"/>
  <c r="E91" i="1"/>
  <c r="N94" i="1"/>
  <c r="K94" i="1"/>
  <c r="O94" i="1" s="1"/>
  <c r="N58" i="1"/>
  <c r="N69" i="1"/>
  <c r="O70" i="1"/>
  <c r="AO71" i="1"/>
  <c r="O73" i="1"/>
  <c r="AA75" i="1"/>
  <c r="AM77" i="1"/>
  <c r="AO81" i="1"/>
  <c r="AO83" i="1"/>
  <c r="AO86" i="1"/>
  <c r="AB90" i="1"/>
  <c r="AP58" i="1"/>
  <c r="F60" i="1"/>
  <c r="O60" i="1" s="1"/>
  <c r="AA61" i="1"/>
  <c r="N62" i="1"/>
  <c r="N65" i="1"/>
  <c r="N71" i="1"/>
  <c r="N72" i="1"/>
  <c r="J74" i="1"/>
  <c r="E74" i="1"/>
  <c r="P76" i="1"/>
  <c r="AO84" i="1"/>
  <c r="AA71" i="1"/>
  <c r="G79" i="1"/>
  <c r="F79" i="1" s="1"/>
  <c r="Z28" i="1"/>
  <c r="Y28" i="1" s="1"/>
  <c r="Y20" i="1"/>
  <c r="X19" i="1"/>
  <c r="X16" i="1" s="1"/>
  <c r="X15" i="1" s="1"/>
  <c r="AN28" i="1"/>
  <c r="AM28" i="1" s="1"/>
  <c r="AB38" i="1"/>
  <c r="Y38" i="1"/>
  <c r="AC38" i="1" s="1"/>
  <c r="AB42" i="1"/>
  <c r="Y42" i="1"/>
  <c r="AC42" i="1" s="1"/>
  <c r="AM20" i="1"/>
  <c r="AQ20" i="1" s="1"/>
  <c r="AL19" i="1"/>
  <c r="AL16" i="1" s="1"/>
  <c r="AL15" i="1" s="1"/>
  <c r="AH47" i="1"/>
  <c r="AP49" i="1"/>
  <c r="AH49" i="1"/>
  <c r="AQ49" i="1" s="1"/>
  <c r="Y32" i="1"/>
  <c r="X31" i="1"/>
  <c r="AM32" i="1"/>
  <c r="AQ33" i="1"/>
  <c r="AB37" i="1"/>
  <c r="Y37" i="1"/>
  <c r="AC37" i="1" s="1"/>
  <c r="Y41" i="1"/>
  <c r="AB47" i="1"/>
  <c r="AB49" i="1"/>
  <c r="AH51" i="1"/>
  <c r="AQ51" i="1" s="1"/>
  <c r="Y36" i="1"/>
  <c r="Y40" i="1"/>
  <c r="T18" i="1"/>
  <c r="AC18" i="1" s="1"/>
  <c r="AB18" i="1"/>
  <c r="AH19" i="1"/>
  <c r="AB39" i="1"/>
  <c r="Y39" i="1"/>
  <c r="AC39" i="1" s="1"/>
  <c r="AB43" i="1"/>
  <c r="Y43" i="1"/>
  <c r="AC43" i="1" s="1"/>
  <c r="AP45" i="1"/>
  <c r="AH45" i="1"/>
  <c r="AQ45" i="1" s="1"/>
  <c r="Y55" i="1"/>
  <c r="AB55" i="1"/>
  <c r="AD18" i="1"/>
  <c r="AP22" i="1"/>
  <c r="AG18" i="1"/>
  <c r="E19" i="1"/>
  <c r="E16" i="1" s="1"/>
  <c r="E15" i="1" s="1"/>
  <c r="AG19" i="1"/>
  <c r="N20" i="1"/>
  <c r="F21" i="1"/>
  <c r="O21" i="1" s="1"/>
  <c r="AB23" i="1"/>
  <c r="N24" i="1"/>
  <c r="N25" i="1"/>
  <c r="AB27" i="1"/>
  <c r="F32" i="1"/>
  <c r="S32" i="1"/>
  <c r="F33" i="1"/>
  <c r="O33" i="1" s="1"/>
  <c r="S33" i="1"/>
  <c r="N34" i="1"/>
  <c r="F35" i="1"/>
  <c r="O35" i="1" s="1"/>
  <c r="AO45" i="1"/>
  <c r="AA47" i="1"/>
  <c r="AB48" i="1"/>
  <c r="N49" i="1"/>
  <c r="F49" i="1"/>
  <c r="O49" i="1" s="1"/>
  <c r="AO49" i="1"/>
  <c r="AA51" i="1"/>
  <c r="AA54" i="1"/>
  <c r="AL56" i="1"/>
  <c r="AO56" i="1"/>
  <c r="N57" i="1"/>
  <c r="F57" i="1"/>
  <c r="O57" i="1" s="1"/>
  <c r="T71" i="1"/>
  <c r="AB71" i="1"/>
  <c r="P18" i="1"/>
  <c r="N18" i="1"/>
  <c r="S20" i="1"/>
  <c r="AP20" i="1"/>
  <c r="S21" i="1"/>
  <c r="AP21" i="1"/>
  <c r="AG23" i="1"/>
  <c r="S24" i="1"/>
  <c r="AG24" i="1"/>
  <c r="S25" i="1"/>
  <c r="AP25" i="1"/>
  <c r="AG27" i="1"/>
  <c r="N28" i="1"/>
  <c r="S28" i="1"/>
  <c r="AG28" i="1"/>
  <c r="AP32" i="1"/>
  <c r="AP33" i="1"/>
  <c r="S34" i="1"/>
  <c r="AP34" i="1"/>
  <c r="S35" i="1"/>
  <c r="AB44" i="1"/>
  <c r="N45" i="1"/>
  <c r="F45" i="1"/>
  <c r="O45" i="1" s="1"/>
  <c r="AL35" i="1"/>
  <c r="AM35" i="1" s="1"/>
  <c r="AQ35" i="1" s="1"/>
  <c r="AL36" i="1"/>
  <c r="AM36" i="1" s="1"/>
  <c r="AQ36" i="1" s="1"/>
  <c r="AL37" i="1"/>
  <c r="AM37" i="1" s="1"/>
  <c r="AQ37" i="1" s="1"/>
  <c r="AL38" i="1"/>
  <c r="AM38" i="1" s="1"/>
  <c r="AQ38" i="1" s="1"/>
  <c r="AL39" i="1"/>
  <c r="AM39" i="1" s="1"/>
  <c r="AQ39" i="1" s="1"/>
  <c r="AL40" i="1"/>
  <c r="AM40" i="1" s="1"/>
  <c r="AQ40" i="1" s="1"/>
  <c r="AL41" i="1"/>
  <c r="AM41" i="1" s="1"/>
  <c r="AQ41" i="1" s="1"/>
  <c r="AL42" i="1"/>
  <c r="AM42" i="1" s="1"/>
  <c r="AQ42" i="1" s="1"/>
  <c r="AL43" i="1"/>
  <c r="AM43" i="1" s="1"/>
  <c r="AQ43" i="1" s="1"/>
  <c r="AH44" i="1"/>
  <c r="AQ44" i="1" s="1"/>
  <c r="AA46" i="1"/>
  <c r="T47" i="1"/>
  <c r="AC47" i="1" s="1"/>
  <c r="N48" i="1"/>
  <c r="F48" i="1"/>
  <c r="O48" i="1" s="1"/>
  <c r="AH48" i="1"/>
  <c r="AQ48" i="1" s="1"/>
  <c r="AA50" i="1"/>
  <c r="T51" i="1"/>
  <c r="AC51" i="1" s="1"/>
  <c r="S53" i="1"/>
  <c r="S54" i="1"/>
  <c r="AH54" i="1"/>
  <c r="AQ54" i="1" s="1"/>
  <c r="AO55" i="1"/>
  <c r="AL57" i="1"/>
  <c r="AM57" i="1" s="1"/>
  <c r="AO57" i="1"/>
  <c r="AA58" i="1"/>
  <c r="S58" i="1"/>
  <c r="AC59" i="1"/>
  <c r="AC72" i="1"/>
  <c r="Y75" i="1"/>
  <c r="AB22" i="1"/>
  <c r="N26" i="1"/>
  <c r="AP26" i="1"/>
  <c r="AA45" i="1"/>
  <c r="N47" i="1"/>
  <c r="F47" i="1"/>
  <c r="O47" i="1" s="1"/>
  <c r="AA49" i="1"/>
  <c r="N51" i="1"/>
  <c r="F51" i="1"/>
  <c r="O51" i="1" s="1"/>
  <c r="AP55" i="1"/>
  <c r="T57" i="1"/>
  <c r="AC57" i="1" s="1"/>
  <c r="AB57" i="1"/>
  <c r="AP59" i="1"/>
  <c r="AH59" i="1"/>
  <c r="AQ59" i="1" s="1"/>
  <c r="AN76" i="1"/>
  <c r="AL74" i="1"/>
  <c r="N22" i="1"/>
  <c r="V19" i="1"/>
  <c r="V16" i="1" s="1"/>
  <c r="V15" i="1" s="1"/>
  <c r="V31" i="1"/>
  <c r="AA44" i="1"/>
  <c r="T45" i="1"/>
  <c r="AC45" i="1" s="1"/>
  <c r="N46" i="1"/>
  <c r="F46" i="1"/>
  <c r="O46" i="1" s="1"/>
  <c r="AH46" i="1"/>
  <c r="AA48" i="1"/>
  <c r="T49" i="1"/>
  <c r="AC49" i="1" s="1"/>
  <c r="N50" i="1"/>
  <c r="F50" i="1"/>
  <c r="O50" i="1" s="1"/>
  <c r="N53" i="1"/>
  <c r="F53" i="1"/>
  <c r="E52" i="1"/>
  <c r="E29" i="1" s="1"/>
  <c r="X52" i="1"/>
  <c r="AA56" i="1"/>
  <c r="S56" i="1"/>
  <c r="N59" i="1"/>
  <c r="F59" i="1"/>
  <c r="O59" i="1" s="1"/>
  <c r="AB59" i="1"/>
  <c r="AC63" i="1"/>
  <c r="Z78" i="1"/>
  <c r="Y78" i="1" s="1"/>
  <c r="F58" i="1"/>
  <c r="O58" i="1" s="1"/>
  <c r="AH58" i="1"/>
  <c r="AQ58" i="1" s="1"/>
  <c r="AA60" i="1"/>
  <c r="S61" i="1"/>
  <c r="AO61" i="1"/>
  <c r="F62" i="1"/>
  <c r="O62" i="1" s="1"/>
  <c r="AA64" i="1"/>
  <c r="S65" i="1"/>
  <c r="AO65" i="1"/>
  <c r="F66" i="1"/>
  <c r="O66" i="1" s="1"/>
  <c r="AA68" i="1"/>
  <c r="K69" i="1"/>
  <c r="AO70" i="1"/>
  <c r="AP71" i="1"/>
  <c r="AA73" i="1"/>
  <c r="K75" i="1"/>
  <c r="AO76" i="1"/>
  <c r="AB77" i="1"/>
  <c r="AA78" i="1"/>
  <c r="AO78" i="1"/>
  <c r="AM79" i="1"/>
  <c r="T83" i="1"/>
  <c r="AC83" i="1" s="1"/>
  <c r="N84" i="1"/>
  <c r="F84" i="1"/>
  <c r="O84" i="1" s="1"/>
  <c r="AA84" i="1"/>
  <c r="AG84" i="1"/>
  <c r="S86" i="1"/>
  <c r="AA86" i="1"/>
  <c r="AP86" i="1"/>
  <c r="AH86" i="1"/>
  <c r="AQ86" i="1" s="1"/>
  <c r="AI93" i="1"/>
  <c r="AR93" i="1" s="1"/>
  <c r="AP93" i="1"/>
  <c r="AP94" i="1"/>
  <c r="AH94" i="1"/>
  <c r="AQ94" i="1" s="1"/>
  <c r="AO94" i="1"/>
  <c r="AA55" i="1"/>
  <c r="AH57" i="1"/>
  <c r="AA59" i="1"/>
  <c r="S60" i="1"/>
  <c r="AO60" i="1"/>
  <c r="F61" i="1"/>
  <c r="O61" i="1" s="1"/>
  <c r="AH61" i="1"/>
  <c r="AQ61" i="1" s="1"/>
  <c r="AA63" i="1"/>
  <c r="S64" i="1"/>
  <c r="AO64" i="1"/>
  <c r="F65" i="1"/>
  <c r="O65" i="1" s="1"/>
  <c r="AH65" i="1"/>
  <c r="AQ65" i="1" s="1"/>
  <c r="AA67" i="1"/>
  <c r="S68" i="1"/>
  <c r="AO68" i="1"/>
  <c r="AP69" i="1"/>
  <c r="N70" i="1"/>
  <c r="AA70" i="1"/>
  <c r="AG70" i="1"/>
  <c r="F71" i="1"/>
  <c r="O71" i="1" s="1"/>
  <c r="AA72" i="1"/>
  <c r="S73" i="1"/>
  <c r="AO73" i="1"/>
  <c r="AJ74" i="1"/>
  <c r="K76" i="1"/>
  <c r="O76" i="1" s="1"/>
  <c r="N76" i="1"/>
  <c r="AA76" i="1"/>
  <c r="Z76" i="1"/>
  <c r="Y76" i="1" s="1"/>
  <c r="AI76" i="1"/>
  <c r="AH76" i="1" s="1"/>
  <c r="AP76" i="1"/>
  <c r="AH77" i="1"/>
  <c r="U78" i="1"/>
  <c r="AB78" i="1"/>
  <c r="L79" i="1"/>
  <c r="AO79" i="1"/>
  <c r="AG79" i="1"/>
  <c r="O81" i="1"/>
  <c r="O82" i="1"/>
  <c r="O83" i="1"/>
  <c r="AB84" i="1"/>
  <c r="N85" i="1"/>
  <c r="F85" i="1"/>
  <c r="O85" i="1" s="1"/>
  <c r="AB85" i="1"/>
  <c r="K92" i="1"/>
  <c r="AB63" i="1"/>
  <c r="AQ64" i="1"/>
  <c r="AB67" i="1"/>
  <c r="AC70" i="1"/>
  <c r="AQ71" i="1"/>
  <c r="AB72" i="1"/>
  <c r="G75" i="1"/>
  <c r="F75" i="1" s="1"/>
  <c r="U76" i="1"/>
  <c r="AB76" i="1"/>
  <c r="AQ81" i="1"/>
  <c r="AP81" i="1"/>
  <c r="AP83" i="1"/>
  <c r="AH83" i="1"/>
  <c r="AQ83" i="1" s="1"/>
  <c r="AN90" i="1"/>
  <c r="AM90" i="1" s="1"/>
  <c r="L93" i="1"/>
  <c r="L91" i="1" s="1"/>
  <c r="J91" i="1"/>
  <c r="S62" i="1"/>
  <c r="F63" i="1"/>
  <c r="O63" i="1" s="1"/>
  <c r="AH63" i="1"/>
  <c r="AQ63" i="1" s="1"/>
  <c r="S66" i="1"/>
  <c r="F67" i="1"/>
  <c r="O67" i="1" s="1"/>
  <c r="AH67" i="1"/>
  <c r="AQ67" i="1" s="1"/>
  <c r="F72" i="1"/>
  <c r="O72" i="1" s="1"/>
  <c r="N75" i="1"/>
  <c r="V74" i="1"/>
  <c r="Y77" i="1"/>
  <c r="K78" i="1"/>
  <c r="AN78" i="1"/>
  <c r="AM78" i="1" s="1"/>
  <c r="N79" i="1"/>
  <c r="G90" i="1"/>
  <c r="P90" i="1" s="1"/>
  <c r="N90" i="1"/>
  <c r="AP90" i="1"/>
  <c r="F92" i="1"/>
  <c r="AB94" i="1"/>
  <c r="T94" i="1"/>
  <c r="AC94" i="1" s="1"/>
  <c r="AA94" i="1"/>
  <c r="N86" i="1"/>
  <c r="F86" i="1"/>
  <c r="O86" i="1" s="1"/>
  <c r="Z90" i="1"/>
  <c r="Y90" i="1" s="1"/>
  <c r="AA79" i="1"/>
  <c r="AA85" i="1"/>
  <c r="S92" i="1"/>
  <c r="Q91" i="1"/>
  <c r="AA92" i="1"/>
  <c r="AA91" i="1" s="1"/>
  <c r="AL92" i="1"/>
  <c r="AJ91" i="1"/>
  <c r="G93" i="1"/>
  <c r="N93" i="1"/>
  <c r="N91" i="1" s="1"/>
  <c r="X92" i="1"/>
  <c r="V91" i="1"/>
  <c r="AG92" i="1"/>
  <c r="AE91" i="1"/>
  <c r="AO92" i="1"/>
  <c r="AG52" i="1" l="1"/>
  <c r="AP78" i="1"/>
  <c r="AQ46" i="1"/>
  <c r="K19" i="1"/>
  <c r="Y52" i="1"/>
  <c r="J29" i="1"/>
  <c r="AO19" i="1"/>
  <c r="AO16" i="1" s="1"/>
  <c r="AO15" i="1" s="1"/>
  <c r="AH50" i="1"/>
  <c r="AQ50" i="1" s="1"/>
  <c r="AD16" i="1"/>
  <c r="O24" i="1"/>
  <c r="AQ90" i="1"/>
  <c r="Y79" i="1"/>
  <c r="AB80" i="1"/>
  <c r="AG31" i="1"/>
  <c r="AQ69" i="1"/>
  <c r="AB82" i="1"/>
  <c r="AB75" i="1"/>
  <c r="O22" i="1"/>
  <c r="P16" i="1"/>
  <c r="K16" i="1"/>
  <c r="AR16" i="1"/>
  <c r="AH72" i="1"/>
  <c r="AQ72" i="1" s="1"/>
  <c r="AH62" i="1"/>
  <c r="AQ62" i="1" s="1"/>
  <c r="AC71" i="1"/>
  <c r="P52" i="1"/>
  <c r="AR52" i="1"/>
  <c r="AC77" i="1"/>
  <c r="T81" i="1"/>
  <c r="AC81" i="1" s="1"/>
  <c r="X74" i="1"/>
  <c r="X29" i="1" s="1"/>
  <c r="AB93" i="1"/>
  <c r="AO91" i="1"/>
  <c r="AH66" i="1"/>
  <c r="AQ66" i="1" s="1"/>
  <c r="AA19" i="1"/>
  <c r="AA16" i="1" s="1"/>
  <c r="AA15" i="1" s="1"/>
  <c r="P93" i="1"/>
  <c r="P91" i="1" s="1"/>
  <c r="AP85" i="1"/>
  <c r="AC41" i="1"/>
  <c r="AC90" i="1"/>
  <c r="AR90" i="1"/>
  <c r="S74" i="1"/>
  <c r="O78" i="1"/>
  <c r="AB79" i="1"/>
  <c r="AP80" i="1"/>
  <c r="M29" i="1"/>
  <c r="O77" i="1"/>
  <c r="AJ29" i="1"/>
  <c r="AJ95" i="1" s="1"/>
  <c r="AJ107" i="1" s="1"/>
  <c r="K52" i="1"/>
  <c r="AP51" i="1"/>
  <c r="AB41" i="1"/>
  <c r="AP47" i="1"/>
  <c r="K31" i="1"/>
  <c r="AP37" i="1"/>
  <c r="AP46" i="1"/>
  <c r="AP53" i="1"/>
  <c r="AP82" i="1"/>
  <c r="O36" i="1"/>
  <c r="AD76" i="1"/>
  <c r="AQ77" i="1"/>
  <c r="AN26" i="1"/>
  <c r="AN15" i="1" s="1"/>
  <c r="AP41" i="1"/>
  <c r="AC36" i="1"/>
  <c r="AR78" i="1"/>
  <c r="Z26" i="1"/>
  <c r="Z15" i="1" s="1"/>
  <c r="AC40" i="1"/>
  <c r="K93" i="1"/>
  <c r="K91" i="1" s="1"/>
  <c r="AB40" i="1"/>
  <c r="AQ47" i="1"/>
  <c r="AE29" i="1"/>
  <c r="AE95" i="1" s="1"/>
  <c r="AE107" i="1" s="1"/>
  <c r="G26" i="1"/>
  <c r="AD90" i="1"/>
  <c r="T76" i="1"/>
  <c r="AC76" i="1" s="1"/>
  <c r="G91" i="1"/>
  <c r="AP35" i="1"/>
  <c r="AA52" i="1"/>
  <c r="P78" i="1"/>
  <c r="P79" i="1"/>
  <c r="AD78" i="1"/>
  <c r="AQ57" i="1"/>
  <c r="V29" i="1"/>
  <c r="V95" i="1" s="1"/>
  <c r="V107" i="1" s="1"/>
  <c r="Z74" i="1"/>
  <c r="Z29" i="1" s="1"/>
  <c r="L26" i="1"/>
  <c r="AO31" i="1"/>
  <c r="E95" i="1"/>
  <c r="E107" i="1" s="1"/>
  <c r="AB36" i="1"/>
  <c r="AR75" i="1"/>
  <c r="AH75" i="1"/>
  <c r="AQ75" i="1" s="1"/>
  <c r="K28" i="1"/>
  <c r="O28" i="1" s="1"/>
  <c r="AP39" i="1"/>
  <c r="AC55" i="1"/>
  <c r="AO74" i="1"/>
  <c r="N31" i="1"/>
  <c r="AO52" i="1"/>
  <c r="O69" i="1"/>
  <c r="J95" i="1"/>
  <c r="J107" i="1" s="1"/>
  <c r="F90" i="1"/>
  <c r="O90" i="1" s="1"/>
  <c r="AA31" i="1"/>
  <c r="Q29" i="1"/>
  <c r="Q95" i="1" s="1"/>
  <c r="Q107" i="1" s="1"/>
  <c r="M95" i="1"/>
  <c r="M107" i="1" s="1"/>
  <c r="Z92" i="1"/>
  <c r="Z91" i="1" s="1"/>
  <c r="X91" i="1"/>
  <c r="AP84" i="1"/>
  <c r="AH84" i="1"/>
  <c r="AQ84" i="1" s="1"/>
  <c r="T66" i="1"/>
  <c r="AC66" i="1" s="1"/>
  <c r="AB66" i="1"/>
  <c r="AD75" i="1"/>
  <c r="T75" i="1"/>
  <c r="U28" i="1"/>
  <c r="AD28" i="1" s="1"/>
  <c r="AB28" i="1"/>
  <c r="AH24" i="1"/>
  <c r="AQ24" i="1" s="1"/>
  <c r="AP24" i="1"/>
  <c r="AB32" i="1"/>
  <c r="T32" i="1"/>
  <c r="S31" i="1"/>
  <c r="AM19" i="1"/>
  <c r="AM16" i="1" s="1"/>
  <c r="Y19" i="1"/>
  <c r="Y16" i="1" s="1"/>
  <c r="AP92" i="1"/>
  <c r="AP91" i="1" s="1"/>
  <c r="AI92" i="1"/>
  <c r="AG91" i="1"/>
  <c r="F93" i="1"/>
  <c r="U79" i="1"/>
  <c r="T93" i="1"/>
  <c r="AC93" i="1" s="1"/>
  <c r="F74" i="1"/>
  <c r="O75" i="1"/>
  <c r="T73" i="1"/>
  <c r="AC73" i="1" s="1"/>
  <c r="AB73" i="1"/>
  <c r="T68" i="1"/>
  <c r="AC68" i="1" s="1"/>
  <c r="AB68" i="1"/>
  <c r="T21" i="1"/>
  <c r="AC21" i="1" s="1"/>
  <c r="AB21" i="1"/>
  <c r="Y31" i="1"/>
  <c r="AB92" i="1"/>
  <c r="U92" i="1"/>
  <c r="T92" i="1" s="1"/>
  <c r="S91" i="1"/>
  <c r="O92" i="1"/>
  <c r="G74" i="1"/>
  <c r="G29" i="1" s="1"/>
  <c r="P75" i="1"/>
  <c r="AI79" i="1"/>
  <c r="AR79" i="1" s="1"/>
  <c r="AP79" i="1"/>
  <c r="AG74" i="1"/>
  <c r="AA74" i="1"/>
  <c r="T64" i="1"/>
  <c r="AC64" i="1" s="1"/>
  <c r="AB64" i="1"/>
  <c r="AH93" i="1"/>
  <c r="AQ93" i="1" s="1"/>
  <c r="AH78" i="1"/>
  <c r="AQ78" i="1" s="1"/>
  <c r="T56" i="1"/>
  <c r="AC56" i="1" s="1"/>
  <c r="AB56" i="1"/>
  <c r="T54" i="1"/>
  <c r="AC54" i="1" s="1"/>
  <c r="AB54" i="1"/>
  <c r="AP38" i="1"/>
  <c r="AB35" i="1"/>
  <c r="T35" i="1"/>
  <c r="AC35" i="1" s="1"/>
  <c r="T24" i="1"/>
  <c r="AC24" i="1" s="1"/>
  <c r="AB24" i="1"/>
  <c r="AP19" i="1"/>
  <c r="L74" i="1"/>
  <c r="L29" i="1" s="1"/>
  <c r="AP57" i="1"/>
  <c r="AL52" i="1"/>
  <c r="AP56" i="1"/>
  <c r="AM56" i="1"/>
  <c r="AP43" i="1"/>
  <c r="O32" i="1"/>
  <c r="F31" i="1"/>
  <c r="AH18" i="1"/>
  <c r="AP18" i="1"/>
  <c r="AG16" i="1"/>
  <c r="AG15" i="1" s="1"/>
  <c r="AL31" i="1"/>
  <c r="AH31" i="1"/>
  <c r="F19" i="1"/>
  <c r="F16" i="1" s="1"/>
  <c r="T60" i="1"/>
  <c r="AC60" i="1" s="1"/>
  <c r="AB60" i="1"/>
  <c r="T65" i="1"/>
  <c r="AC65" i="1" s="1"/>
  <c r="AB65" i="1"/>
  <c r="O53" i="1"/>
  <c r="F52" i="1"/>
  <c r="AN74" i="1"/>
  <c r="AN29" i="1" s="1"/>
  <c r="T58" i="1"/>
  <c r="AC58" i="1" s="1"/>
  <c r="AB58" i="1"/>
  <c r="T53" i="1"/>
  <c r="S52" i="1"/>
  <c r="AB53" i="1"/>
  <c r="AP27" i="1"/>
  <c r="AI27" i="1"/>
  <c r="AR27" i="1" s="1"/>
  <c r="AH23" i="1"/>
  <c r="AQ23" i="1" s="1"/>
  <c r="AP23" i="1"/>
  <c r="T20" i="1"/>
  <c r="S19" i="1"/>
  <c r="S16" i="1" s="1"/>
  <c r="S15" i="1" s="1"/>
  <c r="AB20" i="1"/>
  <c r="AB33" i="1"/>
  <c r="T33" i="1"/>
  <c r="AC33" i="1" s="1"/>
  <c r="N19" i="1"/>
  <c r="N16" i="1" s="1"/>
  <c r="N15" i="1" s="1"/>
  <c r="AQ19" i="1"/>
  <c r="AM31" i="1"/>
  <c r="AQ32" i="1"/>
  <c r="O19" i="1"/>
  <c r="AN92" i="1"/>
  <c r="AN91" i="1" s="1"/>
  <c r="AL91" i="1"/>
  <c r="N74" i="1"/>
  <c r="T62" i="1"/>
  <c r="AC62" i="1" s="1"/>
  <c r="AB62" i="1"/>
  <c r="AR76" i="1"/>
  <c r="AH70" i="1"/>
  <c r="AQ70" i="1" s="1"/>
  <c r="AP70" i="1"/>
  <c r="AB86" i="1"/>
  <c r="T86" i="1"/>
  <c r="AC86" i="1" s="1"/>
  <c r="K79" i="1"/>
  <c r="O79" i="1" s="1"/>
  <c r="T78" i="1"/>
  <c r="AC78" i="1" s="1"/>
  <c r="T61" i="1"/>
  <c r="AC61" i="1" s="1"/>
  <c r="AB61" i="1"/>
  <c r="N52" i="1"/>
  <c r="AM76" i="1"/>
  <c r="AM74" i="1" s="1"/>
  <c r="Y74" i="1"/>
  <c r="AP42" i="1"/>
  <c r="AP36" i="1"/>
  <c r="AB34" i="1"/>
  <c r="T34" i="1"/>
  <c r="AC34" i="1" s="1"/>
  <c r="AI28" i="1"/>
  <c r="AR28" i="1" s="1"/>
  <c r="AP28" i="1"/>
  <c r="T25" i="1"/>
  <c r="AC25" i="1" s="1"/>
  <c r="AB25" i="1"/>
  <c r="AQ53" i="1"/>
  <c r="AP40" i="1"/>
  <c r="AG29" i="1" l="1"/>
  <c r="AP74" i="1"/>
  <c r="AB74" i="1"/>
  <c r="O16" i="1"/>
  <c r="AM26" i="1"/>
  <c r="AM15" i="1" s="1"/>
  <c r="AB91" i="1"/>
  <c r="AH52" i="1"/>
  <c r="N29" i="1"/>
  <c r="N95" i="1" s="1"/>
  <c r="N107" i="1" s="1"/>
  <c r="O31" i="1"/>
  <c r="O93" i="1"/>
  <c r="U26" i="1"/>
  <c r="T26" i="1" s="1"/>
  <c r="AP31" i="1"/>
  <c r="AM92" i="1"/>
  <c r="AM91" i="1" s="1"/>
  <c r="O52" i="1"/>
  <c r="AP52" i="1"/>
  <c r="Z95" i="1"/>
  <c r="Z107" i="1" s="1"/>
  <c r="F91" i="1"/>
  <c r="X95" i="1"/>
  <c r="X107" i="1" s="1"/>
  <c r="Y92" i="1"/>
  <c r="Y91" i="1" s="1"/>
  <c r="AQ31" i="1"/>
  <c r="AN95" i="1"/>
  <c r="AN107" i="1" s="1"/>
  <c r="AA29" i="1"/>
  <c r="AA95" i="1" s="1"/>
  <c r="AA107" i="1" s="1"/>
  <c r="P74" i="1"/>
  <c r="P29" i="1" s="1"/>
  <c r="Y26" i="1"/>
  <c r="Y15" i="1" s="1"/>
  <c r="F26" i="1"/>
  <c r="F15" i="1" s="1"/>
  <c r="G15" i="1"/>
  <c r="G95" i="1" s="1"/>
  <c r="G107" i="1" s="1"/>
  <c r="AI26" i="1"/>
  <c r="AR26" i="1" s="1"/>
  <c r="AR15" i="1" s="1"/>
  <c r="AP16" i="1"/>
  <c r="AP15" i="1" s="1"/>
  <c r="T28" i="1"/>
  <c r="AC28" i="1" s="1"/>
  <c r="AO29" i="1"/>
  <c r="AO95" i="1" s="1"/>
  <c r="AO107" i="1" s="1"/>
  <c r="K26" i="1"/>
  <c r="P26" i="1"/>
  <c r="P15" i="1" s="1"/>
  <c r="L15" i="1"/>
  <c r="L95" i="1" s="1"/>
  <c r="L107" i="1" s="1"/>
  <c r="Y29" i="1"/>
  <c r="AD79" i="1"/>
  <c r="AD74" i="1" s="1"/>
  <c r="AD29" i="1" s="1"/>
  <c r="T79" i="1"/>
  <c r="AC79" i="1" s="1"/>
  <c r="S29" i="1"/>
  <c r="S95" i="1" s="1"/>
  <c r="S107" i="1" s="1"/>
  <c r="AC75" i="1"/>
  <c r="AI74" i="1"/>
  <c r="AI29" i="1" s="1"/>
  <c r="AL29" i="1"/>
  <c r="AL95" i="1" s="1"/>
  <c r="AL107" i="1" s="1"/>
  <c r="AM52" i="1"/>
  <c r="AM29" i="1" s="1"/>
  <c r="AQ56" i="1"/>
  <c r="AQ52" i="1" s="1"/>
  <c r="T91" i="1"/>
  <c r="AR74" i="1"/>
  <c r="AR29" i="1" s="1"/>
  <c r="AB19" i="1"/>
  <c r="AB16" i="1" s="1"/>
  <c r="AB15" i="1" s="1"/>
  <c r="AC53" i="1"/>
  <c r="AC52" i="1" s="1"/>
  <c r="T52" i="1"/>
  <c r="AQ76" i="1"/>
  <c r="AG95" i="1"/>
  <c r="AG107" i="1" s="1"/>
  <c r="F29" i="1"/>
  <c r="AH79" i="1"/>
  <c r="O74" i="1"/>
  <c r="AC32" i="1"/>
  <c r="AC31" i="1" s="1"/>
  <c r="T31" i="1"/>
  <c r="U74" i="1"/>
  <c r="U29" i="1" s="1"/>
  <c r="K74" i="1"/>
  <c r="K29" i="1" s="1"/>
  <c r="AI91" i="1"/>
  <c r="AR92" i="1"/>
  <c r="AR91" i="1" s="1"/>
  <c r="AB31" i="1"/>
  <c r="AH28" i="1"/>
  <c r="AQ28" i="1" s="1"/>
  <c r="AC20" i="1"/>
  <c r="T19" i="1"/>
  <c r="T16" i="1" s="1"/>
  <c r="AB52" i="1"/>
  <c r="AQ18" i="1"/>
  <c r="AQ16" i="1" s="1"/>
  <c r="AH16" i="1"/>
  <c r="O91" i="1"/>
  <c r="U91" i="1"/>
  <c r="AD92" i="1"/>
  <c r="AD91" i="1" s="1"/>
  <c r="AH92" i="1"/>
  <c r="AD26" i="1" l="1"/>
  <c r="AD15" i="1" s="1"/>
  <c r="U15" i="1"/>
  <c r="AH26" i="1"/>
  <c r="AQ26" i="1" s="1"/>
  <c r="AP29" i="1"/>
  <c r="AP95" i="1" s="1"/>
  <c r="AP107" i="1" s="1"/>
  <c r="AC92" i="1"/>
  <c r="AC91" i="1" s="1"/>
  <c r="P95" i="1"/>
  <c r="P107" i="1" s="1"/>
  <c r="O29" i="1"/>
  <c r="F95" i="1"/>
  <c r="F107" i="1" s="1"/>
  <c r="Y95" i="1"/>
  <c r="Y107" i="1" s="1"/>
  <c r="AI15" i="1"/>
  <c r="AI95" i="1" s="1"/>
  <c r="AI107" i="1" s="1"/>
  <c r="AC26" i="1"/>
  <c r="AM95" i="1"/>
  <c r="AM107" i="1" s="1"/>
  <c r="K15" i="1"/>
  <c r="K95" i="1" s="1"/>
  <c r="K107" i="1" s="1"/>
  <c r="O26" i="1"/>
  <c r="O15" i="1" s="1"/>
  <c r="AQ79" i="1"/>
  <c r="AQ74" i="1" s="1"/>
  <c r="AQ29" i="1" s="1"/>
  <c r="AH74" i="1"/>
  <c r="AH29" i="1" s="1"/>
  <c r="AD95" i="1"/>
  <c r="AD107" i="1" s="1"/>
  <c r="T15" i="1"/>
  <c r="AB29" i="1"/>
  <c r="AB95" i="1" s="1"/>
  <c r="AB107" i="1" s="1"/>
  <c r="AC74" i="1"/>
  <c r="AC29" i="1" s="1"/>
  <c r="AQ92" i="1"/>
  <c r="AQ91" i="1" s="1"/>
  <c r="AH91" i="1"/>
  <c r="AH15" i="1"/>
  <c r="AR95" i="1"/>
  <c r="AR107" i="1" s="1"/>
  <c r="T74" i="1"/>
  <c r="T29" i="1" s="1"/>
  <c r="U95" i="1"/>
  <c r="U107" i="1" s="1"/>
  <c r="AQ15" i="1"/>
  <c r="AC19" i="1"/>
  <c r="AC16" i="1" s="1"/>
  <c r="O95" i="1" l="1"/>
  <c r="O107" i="1" s="1"/>
  <c r="AC15" i="1"/>
  <c r="AC95" i="1" s="1"/>
  <c r="AC107" i="1" s="1"/>
  <c r="AH95" i="1"/>
  <c r="AH107" i="1" s="1"/>
  <c r="T95" i="1"/>
  <c r="T107" i="1" s="1"/>
  <c r="AQ95" i="1"/>
  <c r="AQ107" i="1" s="1"/>
</calcChain>
</file>

<file path=xl/sharedStrings.xml><?xml version="1.0" encoding="utf-8"?>
<sst xmlns="http://schemas.openxmlformats.org/spreadsheetml/2006/main" count="216" uniqueCount="179">
  <si>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</si>
  <si>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</si>
  <si>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</si>
  <si>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</si>
  <si>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</si>
  <si>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</si>
  <si>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Образование всего:</t>
  </si>
  <si>
    <t>в т.ч.:</t>
  </si>
  <si>
    <t>Дошкольное образование:</t>
  </si>
  <si>
    <t>МАДОУ "ДС №3 г. Благовещенска"</t>
  </si>
  <si>
    <t>МАДОУ "ДС №5 г. Благовещенска"</t>
  </si>
  <si>
    <t>МАДОУ "ДС №15 г. Благовещенска"</t>
  </si>
  <si>
    <t>МАДОУ "ДС №19 г. Благовещенска"</t>
  </si>
  <si>
    <t>МАДОУ "ДС №28 г. Благовещенска"</t>
  </si>
  <si>
    <t>МАДОУ "ДС №32 г. Благовещенска"</t>
  </si>
  <si>
    <t>МАДОУ "ДС №35 г. Благовещенска"</t>
  </si>
  <si>
    <t>МАДОУ "ДС №40 г. Благовещенска"</t>
  </si>
  <si>
    <t>МАДОУ "ДС №47 г. Благовещенска"</t>
  </si>
  <si>
    <t>МАДОУ "ДС №49 г. Благовещенска"</t>
  </si>
  <si>
    <t>МАДОУ "ДС №50 г. Благовещенска"</t>
  </si>
  <si>
    <t>МАДОУ "ДС №55 г. Благовещенска"</t>
  </si>
  <si>
    <t>МАДОУ "ДС №60 г. Благовещенска"</t>
  </si>
  <si>
    <t>МАДОУ "ДС №67 г. Благовещенска"</t>
  </si>
  <si>
    <t>Общее образование всего:</t>
  </si>
  <si>
    <t>МАОУ "Школа № 5 г. Благовещенска"</t>
  </si>
  <si>
    <t>МАОУ "Лицей № 11 г. Благовещенска"</t>
  </si>
  <si>
    <t>МАОУ "Школа № 17 г. Благовещенска"</t>
  </si>
  <si>
    <t>МАОУ "Школа № 22 г. Благовещенска"</t>
  </si>
  <si>
    <t>МАОУ "Школа № 26 г. Благовещенска"</t>
  </si>
  <si>
    <t>МАОУ "Школа № 28 г. Благовещенска"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</si>
  <si>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</si>
  <si>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</si>
  <si>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</si>
  <si>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"Школа № 13 г. Благовещенска"</t>
  </si>
  <si>
    <t>Учреждения дополнительного образования всего:</t>
  </si>
  <si>
    <t>МАОУ ДО ЦЭВД г.Благовещенска</t>
  </si>
  <si>
    <t>МАОУ "Школа № 16 г. Благовещенска" (УДО)</t>
  </si>
  <si>
    <t>МАОУ "Лицей № 6 г. Благовещенска" (УДО)</t>
  </si>
  <si>
    <t>МАОУ "Школа № 26 г. Благовещенска" (УДО)</t>
  </si>
  <si>
    <t>Культура всего:</t>
  </si>
  <si>
    <t>Образовательные  учреждения всего:</t>
  </si>
  <si>
    <t>в том числе:</t>
  </si>
  <si>
    <t>МБУК "Муниципальная информационная библиотечная система"</t>
  </si>
  <si>
    <t xml:space="preserve">МАУК "Общественно-культурный центр" </t>
  </si>
  <si>
    <t>в том числе:   Институтская,3 (Харбин)</t>
  </si>
  <si>
    <t xml:space="preserve">                          Калинина, 82/2</t>
  </si>
  <si>
    <t>МАОУ "Прогимназия г.Благовещенска"</t>
  </si>
  <si>
    <t>МУ "Городское управление капитального строительства"</t>
  </si>
  <si>
    <t>МКУ "Эксплуатационно-хозяйственная служба"</t>
  </si>
  <si>
    <t>МУ СОК "Юность"</t>
  </si>
  <si>
    <t>МУ "Информационное агентство Город"</t>
  </si>
  <si>
    <t>ИТОГО: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</si>
  <si>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</si>
  <si>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</si>
  <si>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</si>
  <si>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</si>
  <si>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</si>
  <si>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</si>
  <si>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</si>
  <si>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</si>
  <si>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</si>
  <si>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МКУ "Управление по делам ГОЧС" 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</si>
  <si>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</si>
  <si>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</si>
  <si>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</si>
  <si>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</si>
  <si>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</si>
  <si>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</si>
  <si>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</si>
  <si>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</si>
  <si>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</si>
  <si>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</si>
  <si>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</si>
  <si>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</si>
  <si>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</si>
  <si>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</si>
  <si>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</si>
  <si>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</si>
  <si>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</si>
  <si>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</si>
  <si>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</si>
  <si>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</si>
  <si>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</si>
  <si>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</si>
  <si>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</si>
  <si>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</si>
  <si>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</si>
  <si>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</si>
  <si>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</si>
  <si>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</si>
  <si>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</si>
  <si>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</si>
  <si>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</si>
  <si>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</si>
  <si>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</si>
  <si>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</si>
  <si>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</si>
  <si>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</si>
  <si>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</si>
  <si>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</si>
  <si>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</si>
  <si>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</si>
  <si>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</si>
  <si>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</si>
  <si>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</si>
  <si>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</si>
  <si>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</si>
  <si>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</si>
  <si>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</si>
  <si>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</si>
  <si>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</si>
  <si>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</si>
  <si>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</si>
  <si>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</si>
  <si>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</si>
  <si>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</si>
  <si>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</si>
  <si>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</si>
  <si>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</si>
  <si>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</si>
  <si>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</si>
  <si>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</si>
  <si>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</si>
  <si>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Приложение № 1</t>
  </si>
  <si>
    <t>к постановлению администрации</t>
  </si>
  <si>
    <t>города Благовещенска</t>
  </si>
  <si>
    <t>Годовые объемы потребления тепловой энергии муниципальными учреждениями, финансируемыми из городского бюджета,</t>
  </si>
  <si>
    <t>МАОУ "Школа № 12 г. Благовещенска" (УДО)</t>
  </si>
  <si>
    <t>МАОУ "Школа № 23 г.Благовещенска" (ДС 22, 69)</t>
  </si>
  <si>
    <t>МАОУ "Школа № 24 г.Благовещенска" (ДС 45)</t>
  </si>
  <si>
    <t>МАОУ "Школа № 2 г. Благовещенска"</t>
  </si>
  <si>
    <t>МАОУ "Школа № 10 г. Благовещенска"</t>
  </si>
  <si>
    <t>МАОУ "Школа № 12 г. Благовещенска"</t>
  </si>
  <si>
    <t>МАОУ "Школа № 14 г. Благовещенска"</t>
  </si>
  <si>
    <t>МАОУ "Школа № 15 г. Благовещенска"</t>
  </si>
  <si>
    <t>МАОУ "Школа № 23 г. Благовещенска"</t>
  </si>
  <si>
    <t>МАОУ "Школа № 24 г. Благовещенска"</t>
  </si>
  <si>
    <t>МАОУ "Школа № 27 г. Благовещенска"</t>
  </si>
  <si>
    <t>Гкал</t>
  </si>
  <si>
    <t>МАДОУ "ЦРР-ДС  №68 г. Благовещенска"</t>
  </si>
  <si>
    <t>ул. Лазо, 44</t>
  </si>
  <si>
    <t>возмещение по ул. Лазо,41</t>
  </si>
  <si>
    <t>План на 1 полугодие 2024 года</t>
  </si>
  <si>
    <t>План на 2 полугодие 2024 года</t>
  </si>
  <si>
    <t>План на 2024 год</t>
  </si>
  <si>
    <t>ул. Пионерская, 31</t>
  </si>
  <si>
    <t>ул. Октябрьская, 217</t>
  </si>
  <si>
    <t>МАДОУ "ЦРР-ДС №4 г.Благовещенска"</t>
  </si>
  <si>
    <t xml:space="preserve">МАДОУ "ДС №14 г. Благовещенска" </t>
  </si>
  <si>
    <t>МАУ "Спортивная школа "Центр боевых искусств"</t>
  </si>
  <si>
    <t>План на 1 полугодие 2025 года</t>
  </si>
  <si>
    <t>План на 2 полугодие 2025 года</t>
  </si>
  <si>
    <t>План на 2025 год</t>
  </si>
  <si>
    <t>2.2.21.</t>
  </si>
  <si>
    <t xml:space="preserve">МАОУ "Школа на 1500 мест в 406 квартале г.Благовещенска" </t>
  </si>
  <si>
    <t>План на 1 полугодие 2026 года</t>
  </si>
  <si>
    <t>План на 2 полугодие 2026 года</t>
  </si>
  <si>
    <t>План на 2026 год</t>
  </si>
  <si>
    <t>на 2024 год и плановый период 2025 и 2026 годов</t>
  </si>
  <si>
    <t>МАОУ "Школа № 16 г. Благовещенска им. Героя Советского Союза летчика-космонавта А.А.Леонова"</t>
  </si>
  <si>
    <t>МАОУ "Гимназия №25 г.Благовещенска им.Героя России А.Иванова"</t>
  </si>
  <si>
    <t xml:space="preserve">МАОУ ДО "СШ № 1 г.Благовещенска" </t>
  </si>
  <si>
    <t xml:space="preserve">МАОУ ДО "СШ № 3 г.Благовещенска" </t>
  </si>
  <si>
    <t xml:space="preserve">МАОУ ДО "СШ № 5 г.Благовещенска" </t>
  </si>
  <si>
    <t xml:space="preserve">МАОУ ДО "СШ № 7 г.Благовещенска" </t>
  </si>
  <si>
    <t>МБУ ДО "Центральная детская школа искусств им. М.Ф.Кнауф-Каминской" СН2</t>
  </si>
  <si>
    <t>МБУ ДО "Музыкальная школа имени Г.М.Сапаловой"</t>
  </si>
  <si>
    <t>МБУ ДО "Детская художественная школа им. П.С. Евстафьева"</t>
  </si>
  <si>
    <t>МБУ ДО "Школа искусств с.Белогорье"</t>
  </si>
  <si>
    <t>МБУК "Городской Дом Культуры"</t>
  </si>
  <si>
    <t>МАУ ЦРМиОИ "ПроДвижение"</t>
  </si>
  <si>
    <t>Справочно возмещение по договорам:</t>
  </si>
  <si>
    <t>МАДОУ "ЦРР-ДС  №68 г. Благовещенска" (возмещение МАОУ "Гимназия №25 г.Благовещенска им.Героя России А.Иванова")</t>
  </si>
  <si>
    <t xml:space="preserve"> МАДОУ "ДС №5 г. Благовещенска" (возмещение МАОУ "Школа № 27 г. Благовещенска")</t>
  </si>
  <si>
    <t xml:space="preserve"> МАУ ДО "Детская хореографическая школа "Ровесники" (возмещение МАОУ ДО ЦЭВД г.Благовещенска)</t>
  </si>
  <si>
    <t>ул. Ленина, 97</t>
  </si>
  <si>
    <t>ул. Студенческая, 28</t>
  </si>
  <si>
    <t>МАУ Центр "ПроДвижение"</t>
  </si>
  <si>
    <t>от 28.03.2024  № 1300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</si>
</sst>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2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8" fillId="0" borderId="0" xfId="0" applyFont="1" applyFill="1"/>
    <xf numFmtId="0" fontId="1" fillId="0" borderId="4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2" fontId="5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5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 wrapText="1"/>
    </xf>
    <xf numFmtId="0" fontId="5" fillId="0" borderId="2" xfId="0" applyFont="1" applyFill="1" applyBorder="1" applyAlignment="1">
      <alignment horizontal="left" wrapText="1"/>
    </xf>
    <xf numFmtId="4" fontId="5" fillId="0" borderId="0" xfId="0" applyNumberFormat="1" applyFont="1" applyFill="1"/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right" wrapText="1"/>
    </xf>
    <xf numFmtId="4" fontId="4" fillId="0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 wrapText="1"/>
    </xf>
    <xf numFmtId="0" fontId="7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0"/>
  <sheetViews>
    <sheetView tabSelected="1" topLeftCell="L1" zoomScale="175" zoomScaleNormal="175" workbookViewId="0">
      <selection activeCell="AQ6" sqref="AQ6"/>
    </sheetView>
  </sheetViews>
  <sheetFormatPr defaultColWidth="9.140625" defaultRowHeight="15.75" x14ac:dyDescent="0.25"/>
  <cols>
    <col min="1" max="1" width="7.5703125" style="6" customWidth="1"/>
    <col min="2" max="2" width="29.5703125" style="7" customWidth="1"/>
    <col min="3" max="5" width="11.28515625" style="7" customWidth="1"/>
    <col min="6" max="6" width="11.7109375" style="7" customWidth="1"/>
    <col min="7" max="7" width="9.42578125" style="7" customWidth="1"/>
    <col min="8" max="8" width="10.28515625" style="7" customWidth="1"/>
    <col min="9" max="9" width="11.28515625" style="7" customWidth="1"/>
    <col min="10" max="11" width="10.28515625" style="7" customWidth="1"/>
    <col min="12" max="12" width="9.42578125" style="7" customWidth="1"/>
    <col min="13" max="13" width="11.7109375" style="7" customWidth="1"/>
    <col min="14" max="15" width="11.5703125" style="7" bestFit="1" customWidth="1"/>
    <col min="16" max="16" width="10.42578125" style="7" bestFit="1" customWidth="1"/>
    <col min="17" max="17" width="10.28515625" style="7" hidden="1" customWidth="1"/>
    <col min="18" max="18" width="11.28515625" style="7" hidden="1" customWidth="1"/>
    <col min="19" max="19" width="10.85546875" style="7" hidden="1" customWidth="1"/>
    <col min="20" max="20" width="11.42578125" style="7" hidden="1" customWidth="1"/>
    <col min="21" max="21" width="8.85546875" style="7" hidden="1" customWidth="1"/>
    <col min="22" max="22" width="10.28515625" style="7" hidden="1" customWidth="1"/>
    <col min="23" max="23" width="11.28515625" style="7" hidden="1" customWidth="1"/>
    <col min="24" max="25" width="10.28515625" style="7" hidden="1" customWidth="1"/>
    <col min="26" max="26" width="9.42578125" style="7" hidden="1" customWidth="1"/>
    <col min="27" max="27" width="10.28515625" style="7" bestFit="1" customWidth="1"/>
    <col min="28" max="28" width="11.42578125" style="7" bestFit="1" customWidth="1"/>
    <col min="29" max="29" width="11.140625" style="7" customWidth="1"/>
    <col min="30" max="30" width="9.28515625" style="7" customWidth="1"/>
    <col min="31" max="31" width="10.5703125" style="7" hidden="1" customWidth="1"/>
    <col min="32" max="32" width="9.140625" style="7" hidden="1" customWidth="1"/>
    <col min="33" max="40" width="11.7109375" style="7" hidden="1" customWidth="1"/>
    <col min="41" max="44" width="11.7109375" style="7" customWidth="1"/>
    <col min="45" max="16384" width="9.140625" style="7"/>
  </cols>
  <sheetData>
    <row r="1" spans="1:44" x14ac:dyDescent="0.25">
      <c r="AR1" s="8" t="s">
        <v>123</v>
      </c>
    </row>
    <row r="2" spans="1:44" x14ac:dyDescent="0.25">
      <c r="AR2" s="8" t="s">
        <v>124</v>
      </c>
    </row>
    <row r="3" spans="1:44" x14ac:dyDescent="0.25">
      <c r="AR3" s="8" t="s">
        <v>125</v>
      </c>
    </row>
    <row r="4" spans="1:44" x14ac:dyDescent="0.25">
      <c r="AR4" s="8" t="s">
        <v>178</v>
      </c>
    </row>
    <row r="7" spans="1:44" s="3" customFormat="1" ht="18.75" x14ac:dyDescent="0.3">
      <c r="A7" s="32"/>
    </row>
    <row r="8" spans="1:44" s="3" customFormat="1" ht="18.75" hidden="1" x14ac:dyDescent="0.3">
      <c r="A8" s="36" t="s">
        <v>126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</row>
    <row r="9" spans="1:44" s="3" customFormat="1" ht="18.75" hidden="1" x14ac:dyDescent="0.3">
      <c r="A9" s="37" t="s">
        <v>158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</row>
    <row r="10" spans="1:44" hidden="1" x14ac:dyDescent="0.25"/>
    <row r="11" spans="1:44" s="9" customFormat="1" ht="15.6" hidden="1" customHeight="1" x14ac:dyDescent="0.25">
      <c r="A11" s="35" t="s">
        <v>62</v>
      </c>
      <c r="B11" s="38" t="s">
        <v>0</v>
      </c>
      <c r="C11" s="34" t="s">
        <v>142</v>
      </c>
      <c r="D11" s="34"/>
      <c r="E11" s="34"/>
      <c r="F11" s="34"/>
      <c r="G11" s="34"/>
      <c r="H11" s="34" t="s">
        <v>143</v>
      </c>
      <c r="I11" s="34"/>
      <c r="J11" s="34"/>
      <c r="K11" s="34"/>
      <c r="L11" s="34"/>
      <c r="M11" s="34" t="s">
        <v>144</v>
      </c>
      <c r="N11" s="34"/>
      <c r="O11" s="34"/>
      <c r="P11" s="34"/>
      <c r="Q11" s="34" t="s">
        <v>150</v>
      </c>
      <c r="R11" s="34"/>
      <c r="S11" s="34"/>
      <c r="T11" s="34"/>
      <c r="U11" s="34"/>
      <c r="V11" s="34" t="s">
        <v>151</v>
      </c>
      <c r="W11" s="34"/>
      <c r="X11" s="34"/>
      <c r="Y11" s="34"/>
      <c r="Z11" s="34"/>
      <c r="AA11" s="34" t="s">
        <v>152</v>
      </c>
      <c r="AB11" s="34"/>
      <c r="AC11" s="34"/>
      <c r="AD11" s="34"/>
      <c r="AE11" s="34" t="s">
        <v>155</v>
      </c>
      <c r="AF11" s="34"/>
      <c r="AG11" s="34"/>
      <c r="AH11" s="34"/>
      <c r="AI11" s="34"/>
      <c r="AJ11" s="34" t="s">
        <v>156</v>
      </c>
      <c r="AK11" s="34"/>
      <c r="AL11" s="34"/>
      <c r="AM11" s="34"/>
      <c r="AN11" s="34"/>
      <c r="AO11" s="34" t="s">
        <v>157</v>
      </c>
      <c r="AP11" s="34"/>
      <c r="AQ11" s="34"/>
      <c r="AR11" s="34"/>
    </row>
    <row r="12" spans="1:44" s="9" customFormat="1" ht="15.6" hidden="1" customHeight="1" x14ac:dyDescent="0.25">
      <c r="A12" s="35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44" s="9" customFormat="1" ht="141.75" hidden="1" x14ac:dyDescent="0.25">
      <c r="A13" s="35"/>
      <c r="B13" s="40"/>
      <c r="C13" s="31" t="s">
        <v>138</v>
      </c>
      <c r="D13" s="31" t="s">
        <v>2</v>
      </c>
      <c r="E13" s="31" t="s">
        <v>1</v>
      </c>
      <c r="F13" s="31" t="s">
        <v>3</v>
      </c>
      <c r="G13" s="31" t="s">
        <v>4</v>
      </c>
      <c r="H13" s="31" t="s">
        <v>138</v>
      </c>
      <c r="I13" s="31" t="s">
        <v>5</v>
      </c>
      <c r="J13" s="31" t="s">
        <v>1</v>
      </c>
      <c r="K13" s="31" t="s">
        <v>3</v>
      </c>
      <c r="L13" s="31" t="s">
        <v>4</v>
      </c>
      <c r="M13" s="31" t="s">
        <v>138</v>
      </c>
      <c r="N13" s="31" t="s">
        <v>1</v>
      </c>
      <c r="O13" s="31" t="s">
        <v>3</v>
      </c>
      <c r="P13" s="31" t="s">
        <v>4</v>
      </c>
      <c r="Q13" s="31" t="s">
        <v>138</v>
      </c>
      <c r="R13" s="31" t="s">
        <v>2</v>
      </c>
      <c r="S13" s="31" t="s">
        <v>1</v>
      </c>
      <c r="T13" s="31" t="s">
        <v>3</v>
      </c>
      <c r="U13" s="31" t="s">
        <v>4</v>
      </c>
      <c r="V13" s="31" t="s">
        <v>138</v>
      </c>
      <c r="W13" s="31" t="s">
        <v>5</v>
      </c>
      <c r="X13" s="31" t="s">
        <v>1</v>
      </c>
      <c r="Y13" s="31" t="s">
        <v>3</v>
      </c>
      <c r="Z13" s="31" t="s">
        <v>4</v>
      </c>
      <c r="AA13" s="31" t="s">
        <v>138</v>
      </c>
      <c r="AB13" s="31" t="s">
        <v>1</v>
      </c>
      <c r="AC13" s="31" t="s">
        <v>3</v>
      </c>
      <c r="AD13" s="31" t="s">
        <v>4</v>
      </c>
      <c r="AE13" s="31" t="s">
        <v>138</v>
      </c>
      <c r="AF13" s="31" t="s">
        <v>2</v>
      </c>
      <c r="AG13" s="31" t="s">
        <v>1</v>
      </c>
      <c r="AH13" s="31" t="s">
        <v>3</v>
      </c>
      <c r="AI13" s="31" t="s">
        <v>4</v>
      </c>
      <c r="AJ13" s="31" t="s">
        <v>138</v>
      </c>
      <c r="AK13" s="31" t="s">
        <v>5</v>
      </c>
      <c r="AL13" s="31" t="s">
        <v>1</v>
      </c>
      <c r="AM13" s="31" t="s">
        <v>3</v>
      </c>
      <c r="AN13" s="31" t="s">
        <v>4</v>
      </c>
      <c r="AO13" s="31" t="s">
        <v>138</v>
      </c>
      <c r="AP13" s="31" t="s">
        <v>1</v>
      </c>
      <c r="AQ13" s="31" t="s">
        <v>3</v>
      </c>
      <c r="AR13" s="31" t="s">
        <v>4</v>
      </c>
    </row>
    <row r="14" spans="1:44" hidden="1" x14ac:dyDescent="0.25">
      <c r="A14" s="10">
        <v>1</v>
      </c>
      <c r="B14" s="33">
        <v>2</v>
      </c>
      <c r="C14" s="33">
        <v>3</v>
      </c>
      <c r="D14" s="33">
        <v>4</v>
      </c>
      <c r="E14" s="33">
        <v>5</v>
      </c>
      <c r="F14" s="33">
        <v>6</v>
      </c>
      <c r="G14" s="33">
        <v>7</v>
      </c>
      <c r="H14" s="33">
        <v>8</v>
      </c>
      <c r="I14" s="33">
        <v>9</v>
      </c>
      <c r="J14" s="33">
        <v>10</v>
      </c>
      <c r="K14" s="33">
        <v>11</v>
      </c>
      <c r="L14" s="33">
        <v>12</v>
      </c>
      <c r="M14" s="33">
        <v>13</v>
      </c>
      <c r="N14" s="33">
        <v>14</v>
      </c>
      <c r="O14" s="33">
        <v>15</v>
      </c>
      <c r="P14" s="33">
        <v>16</v>
      </c>
      <c r="Q14" s="20"/>
      <c r="R14" s="20"/>
      <c r="S14" s="20"/>
      <c r="T14" s="20"/>
      <c r="U14" s="31"/>
      <c r="V14" s="20"/>
      <c r="W14" s="20"/>
      <c r="X14" s="20"/>
      <c r="Y14" s="20"/>
      <c r="Z14" s="31"/>
      <c r="AA14" s="20">
        <v>17</v>
      </c>
      <c r="AB14" s="20">
        <v>18</v>
      </c>
      <c r="AC14" s="20">
        <v>19</v>
      </c>
      <c r="AD14" s="31">
        <v>20</v>
      </c>
      <c r="AE14" s="20"/>
      <c r="AF14" s="20"/>
      <c r="AG14" s="20"/>
      <c r="AH14" s="20"/>
      <c r="AI14" s="31"/>
      <c r="AJ14" s="20"/>
      <c r="AK14" s="20"/>
      <c r="AL14" s="20"/>
      <c r="AM14" s="20"/>
      <c r="AN14" s="31"/>
      <c r="AO14" s="20">
        <v>21</v>
      </c>
      <c r="AP14" s="20">
        <v>22</v>
      </c>
      <c r="AQ14" s="20">
        <v>23</v>
      </c>
      <c r="AR14" s="20">
        <v>24</v>
      </c>
    </row>
    <row r="15" spans="1:44" s="13" customFormat="1" hidden="1" x14ac:dyDescent="0.25">
      <c r="A15" s="11" t="s">
        <v>52</v>
      </c>
      <c r="B15" s="4" t="s">
        <v>39</v>
      </c>
      <c r="C15" s="12">
        <f t="shared" ref="C15:AE15" si="0">C16+C24+C25+C26</f>
        <v>4252.16</v>
      </c>
      <c r="D15" s="12"/>
      <c r="E15" s="12">
        <f t="shared" si="0"/>
        <v>9399.6973312000009</v>
      </c>
      <c r="F15" s="12">
        <f t="shared" si="0"/>
        <v>8469.7477536799997</v>
      </c>
      <c r="G15" s="12">
        <f t="shared" si="0"/>
        <v>929.94957751999993</v>
      </c>
      <c r="H15" s="12">
        <f t="shared" si="0"/>
        <v>2662.88</v>
      </c>
      <c r="I15" s="12"/>
      <c r="J15" s="12">
        <f t="shared" si="0"/>
        <v>6174.9258031999998</v>
      </c>
      <c r="K15" s="12">
        <f t="shared" si="0"/>
        <v>5581.744237259999</v>
      </c>
      <c r="L15" s="12">
        <f t="shared" si="0"/>
        <v>593.18156593999993</v>
      </c>
      <c r="M15" s="12">
        <f t="shared" si="0"/>
        <v>6915.0399999999991</v>
      </c>
      <c r="N15" s="12">
        <f t="shared" si="0"/>
        <v>15574.623134399999</v>
      </c>
      <c r="O15" s="12">
        <f t="shared" si="0"/>
        <v>14051.491990939998</v>
      </c>
      <c r="P15" s="12">
        <f t="shared" si="0"/>
        <v>1523.1311434599997</v>
      </c>
      <c r="Q15" s="12">
        <f t="shared" si="0"/>
        <v>4252.16</v>
      </c>
      <c r="R15" s="12"/>
      <c r="S15" s="12">
        <f t="shared" si="0"/>
        <v>9860.291302399999</v>
      </c>
      <c r="T15" s="12">
        <f t="shared" si="0"/>
        <v>8871.6175533599981</v>
      </c>
      <c r="U15" s="12">
        <f t="shared" si="0"/>
        <v>988.67374903999985</v>
      </c>
      <c r="V15" s="12">
        <f t="shared" si="0"/>
        <v>2662.88</v>
      </c>
      <c r="W15" s="12"/>
      <c r="X15" s="12">
        <f t="shared" si="0"/>
        <v>6421.9345519999997</v>
      </c>
      <c r="Y15" s="12">
        <f t="shared" si="0"/>
        <v>5800.2435710999998</v>
      </c>
      <c r="Z15" s="12">
        <f t="shared" si="0"/>
        <v>621.69098090000011</v>
      </c>
      <c r="AA15" s="12">
        <f t="shared" si="0"/>
        <v>6915.0399999999991</v>
      </c>
      <c r="AB15" s="12">
        <f t="shared" si="0"/>
        <v>16282.2258544</v>
      </c>
      <c r="AC15" s="12">
        <f t="shared" si="0"/>
        <v>14671.86112446</v>
      </c>
      <c r="AD15" s="12">
        <f t="shared" si="0"/>
        <v>1610.36472994</v>
      </c>
      <c r="AE15" s="12">
        <f t="shared" si="0"/>
        <v>4252.16</v>
      </c>
      <c r="AF15" s="12"/>
      <c r="AG15" s="12">
        <f t="shared" ref="AG15:AJ15" si="1">AG16+AG24+AG25+AG26</f>
        <v>10254.721664000001</v>
      </c>
      <c r="AH15" s="12">
        <f t="shared" si="1"/>
        <v>9215.7593796000001</v>
      </c>
      <c r="AI15" s="12">
        <f t="shared" si="1"/>
        <v>1038.9622844</v>
      </c>
      <c r="AJ15" s="12">
        <f t="shared" si="1"/>
        <v>2662.88</v>
      </c>
      <c r="AK15" s="12"/>
      <c r="AL15" s="12">
        <f t="shared" ref="AL15:AR15" si="2">AL16+AL24+AL25+AL26</f>
        <v>6678.822585599999</v>
      </c>
      <c r="AM15" s="12">
        <f t="shared" si="2"/>
        <v>6027.4819360799993</v>
      </c>
      <c r="AN15" s="12">
        <f t="shared" si="2"/>
        <v>651.34064951999994</v>
      </c>
      <c r="AO15" s="12">
        <f t="shared" si="2"/>
        <v>6915.0399999999991</v>
      </c>
      <c r="AP15" s="12">
        <f t="shared" si="2"/>
        <v>16933.5442496</v>
      </c>
      <c r="AQ15" s="12">
        <f t="shared" si="2"/>
        <v>15243.241315679999</v>
      </c>
      <c r="AR15" s="12">
        <f t="shared" si="2"/>
        <v>1690.3029339200002</v>
      </c>
    </row>
    <row r="16" spans="1:44" s="13" customFormat="1" ht="31.5" hidden="1" x14ac:dyDescent="0.25">
      <c r="A16" s="11" t="s">
        <v>63</v>
      </c>
      <c r="B16" s="4" t="s">
        <v>40</v>
      </c>
      <c r="C16" s="12">
        <f t="shared" ref="C16:AE16" si="3">SUM(C18:C23)-C20-C21</f>
        <v>497.87999999999994</v>
      </c>
      <c r="D16" s="12"/>
      <c r="E16" s="12">
        <f t="shared" si="3"/>
        <v>1100.5985916000002</v>
      </c>
      <c r="F16" s="12">
        <f t="shared" si="3"/>
        <v>1046.3290981</v>
      </c>
      <c r="G16" s="12">
        <f t="shared" si="3"/>
        <v>54.26949350000001</v>
      </c>
      <c r="H16" s="12">
        <f t="shared" si="3"/>
        <v>356.81999999999994</v>
      </c>
      <c r="I16" s="12"/>
      <c r="J16" s="12">
        <f t="shared" si="3"/>
        <v>827.42632979999996</v>
      </c>
      <c r="K16" s="12">
        <f t="shared" si="3"/>
        <v>781.8601412999999</v>
      </c>
      <c r="L16" s="12">
        <f t="shared" si="3"/>
        <v>45.566188500000003</v>
      </c>
      <c r="M16" s="12">
        <f t="shared" si="3"/>
        <v>854.7</v>
      </c>
      <c r="N16" s="12">
        <f t="shared" si="3"/>
        <v>1928.0249214</v>
      </c>
      <c r="O16" s="12">
        <f t="shared" si="3"/>
        <v>1828.1892393999997</v>
      </c>
      <c r="P16" s="12">
        <f t="shared" si="3"/>
        <v>99.835682000000006</v>
      </c>
      <c r="Q16" s="12">
        <f t="shared" si="3"/>
        <v>497.87999999999994</v>
      </c>
      <c r="R16" s="12"/>
      <c r="S16" s="12">
        <f t="shared" si="3"/>
        <v>1154.5289531999997</v>
      </c>
      <c r="T16" s="12">
        <f t="shared" si="3"/>
        <v>1097.6002036999998</v>
      </c>
      <c r="U16" s="12">
        <f t="shared" si="3"/>
        <v>56.928749499999995</v>
      </c>
      <c r="V16" s="12">
        <f t="shared" si="3"/>
        <v>356.81999999999994</v>
      </c>
      <c r="W16" s="12"/>
      <c r="X16" s="12">
        <f t="shared" si="3"/>
        <v>860.52495299999987</v>
      </c>
      <c r="Y16" s="12">
        <f t="shared" si="3"/>
        <v>813.13603050000006</v>
      </c>
      <c r="Z16" s="12">
        <f t="shared" si="3"/>
        <v>47.3889225</v>
      </c>
      <c r="AA16" s="12">
        <f t="shared" si="3"/>
        <v>854.7</v>
      </c>
      <c r="AB16" s="12">
        <f t="shared" si="3"/>
        <v>2015.0539062</v>
      </c>
      <c r="AC16" s="12">
        <f t="shared" si="3"/>
        <v>1910.7362341999999</v>
      </c>
      <c r="AD16" s="12">
        <f t="shared" si="3"/>
        <v>104.31767199999999</v>
      </c>
      <c r="AE16" s="12">
        <f t="shared" si="3"/>
        <v>497.87999999999994</v>
      </c>
      <c r="AF16" s="12"/>
      <c r="AG16" s="12">
        <f t="shared" ref="AG16:AJ16" si="4">SUM(AG18:AG23)-AG20-AG21</f>
        <v>1200.7123020000001</v>
      </c>
      <c r="AH16" s="12">
        <f t="shared" si="4"/>
        <v>1141.5062945000002</v>
      </c>
      <c r="AI16" s="12">
        <f t="shared" si="4"/>
        <v>59.206007499999998</v>
      </c>
      <c r="AJ16" s="12">
        <f t="shared" si="4"/>
        <v>356.81999999999994</v>
      </c>
      <c r="AK16" s="12"/>
      <c r="AL16" s="12">
        <f t="shared" ref="AL16:AR16" si="5">SUM(AL18:AL23)-AL20-AL21</f>
        <v>894.94737839999982</v>
      </c>
      <c r="AM16" s="12">
        <f t="shared" si="5"/>
        <v>845.66282039999999</v>
      </c>
      <c r="AN16" s="12">
        <f t="shared" si="5"/>
        <v>49.28455799999999</v>
      </c>
      <c r="AO16" s="12">
        <f t="shared" si="5"/>
        <v>854.7</v>
      </c>
      <c r="AP16" s="12">
        <f t="shared" si="5"/>
        <v>2095.6596804000001</v>
      </c>
      <c r="AQ16" s="12">
        <f t="shared" si="5"/>
        <v>1987.1691149000001</v>
      </c>
      <c r="AR16" s="12">
        <f t="shared" si="5"/>
        <v>108.49056549999997</v>
      </c>
    </row>
    <row r="17" spans="1:44" hidden="1" x14ac:dyDescent="0.25">
      <c r="A17" s="14"/>
      <c r="B17" s="15" t="s">
        <v>41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63" hidden="1" x14ac:dyDescent="0.25">
      <c r="A18" s="14" t="s">
        <v>67</v>
      </c>
      <c r="B18" s="18" t="s">
        <v>165</v>
      </c>
      <c r="C18" s="16">
        <v>134.5</v>
      </c>
      <c r="D18" s="16">
        <v>2210.5700000000002</v>
      </c>
      <c r="E18" s="16">
        <f>C18*D18/1000</f>
        <v>297.32166500000005</v>
      </c>
      <c r="F18" s="16">
        <f>E18-G18</f>
        <v>259.60934080000004</v>
      </c>
      <c r="G18" s="16">
        <f>17.06*D18/1000</f>
        <v>37.712324200000005</v>
      </c>
      <c r="H18" s="16">
        <v>105.68</v>
      </c>
      <c r="I18" s="16">
        <v>2318.89</v>
      </c>
      <c r="J18" s="16">
        <f>H18*I18/1000</f>
        <v>245.06029519999998</v>
      </c>
      <c r="K18" s="16">
        <f>J18-L18</f>
        <v>213.40744669999998</v>
      </c>
      <c r="L18" s="16">
        <f>13.65*I18/1000</f>
        <v>31.652848500000001</v>
      </c>
      <c r="M18" s="16">
        <f>C18+H18</f>
        <v>240.18</v>
      </c>
      <c r="N18" s="16">
        <f>E18+J18</f>
        <v>542.38196020000009</v>
      </c>
      <c r="O18" s="16">
        <f>F18+K18</f>
        <v>473.01678750000002</v>
      </c>
      <c r="P18" s="16">
        <f>G18+L18</f>
        <v>69.365172700000002</v>
      </c>
      <c r="Q18" s="16">
        <f>C18</f>
        <v>134.5</v>
      </c>
      <c r="R18" s="16">
        <v>2318.89</v>
      </c>
      <c r="S18" s="16">
        <f>Q18*R18/1000</f>
        <v>311.89070499999997</v>
      </c>
      <c r="T18" s="16">
        <f>S18-U18</f>
        <v>272.33044159999997</v>
      </c>
      <c r="U18" s="16">
        <f>17.06*R18/1000</f>
        <v>39.560263399999997</v>
      </c>
      <c r="V18" s="16">
        <f>H18</f>
        <v>105.68</v>
      </c>
      <c r="W18" s="16">
        <v>2411.65</v>
      </c>
      <c r="X18" s="16">
        <f>V18*W18/1000</f>
        <v>254.86317200000002</v>
      </c>
      <c r="Y18" s="16">
        <f>X18-Z18</f>
        <v>221.94414950000004</v>
      </c>
      <c r="Z18" s="16">
        <f>13.65*W18/1000</f>
        <v>32.919022499999997</v>
      </c>
      <c r="AA18" s="16">
        <f>Q18+V18</f>
        <v>240.18</v>
      </c>
      <c r="AB18" s="16">
        <f>S18+X18</f>
        <v>566.75387699999999</v>
      </c>
      <c r="AC18" s="16">
        <f>T18+Y18</f>
        <v>494.27459110000001</v>
      </c>
      <c r="AD18" s="16">
        <f>U18+Z18</f>
        <v>72.479285899999994</v>
      </c>
      <c r="AE18" s="16">
        <f>C18</f>
        <v>134.5</v>
      </c>
      <c r="AF18" s="16">
        <v>2411.65</v>
      </c>
      <c r="AG18" s="16">
        <f>AE18*AF18/1000</f>
        <v>324.36692499999998</v>
      </c>
      <c r="AH18" s="16">
        <f>AG18-AI18</f>
        <v>283.224176</v>
      </c>
      <c r="AI18" s="16">
        <f>17.06*AF18/1000</f>
        <v>41.142748999999995</v>
      </c>
      <c r="AJ18" s="16">
        <f>H18</f>
        <v>105.68</v>
      </c>
      <c r="AK18" s="16">
        <v>2508.12</v>
      </c>
      <c r="AL18" s="16">
        <f>AJ18*AK18/1000</f>
        <v>265.05812159999999</v>
      </c>
      <c r="AM18" s="16">
        <f>AL18-AN18</f>
        <v>230.82228359999999</v>
      </c>
      <c r="AN18" s="16">
        <f>13.65*AK18/1000</f>
        <v>34.235837999999994</v>
      </c>
      <c r="AO18" s="16">
        <f>AE18+AJ18</f>
        <v>240.18</v>
      </c>
      <c r="AP18" s="16">
        <f>AG18+AL18</f>
        <v>589.42504659999997</v>
      </c>
      <c r="AQ18" s="16">
        <f>AH18+AM18</f>
        <v>514.04645959999993</v>
      </c>
      <c r="AR18" s="16">
        <f>AI18+AN18</f>
        <v>75.378586999999982</v>
      </c>
    </row>
    <row r="19" spans="1:44" ht="47.25" hidden="1" x14ac:dyDescent="0.25">
      <c r="A19" s="14" t="s">
        <v>68</v>
      </c>
      <c r="B19" s="18" t="s">
        <v>166</v>
      </c>
      <c r="C19" s="16">
        <f t="shared" ref="C19:AE19" si="6">C20+C21</f>
        <v>84.539999999999992</v>
      </c>
      <c r="D19" s="16"/>
      <c r="E19" s="16">
        <f t="shared" si="6"/>
        <v>186.88158780000001</v>
      </c>
      <c r="F19" s="16">
        <f t="shared" si="6"/>
        <v>186.88158780000001</v>
      </c>
      <c r="G19" s="16">
        <f t="shared" si="6"/>
        <v>0</v>
      </c>
      <c r="H19" s="16">
        <f t="shared" si="6"/>
        <v>75.97999999999999</v>
      </c>
      <c r="I19" s="16"/>
      <c r="J19" s="16">
        <f t="shared" si="6"/>
        <v>176.18926219999997</v>
      </c>
      <c r="K19" s="16">
        <f t="shared" si="6"/>
        <v>176.18926219999997</v>
      </c>
      <c r="L19" s="16">
        <f t="shared" si="6"/>
        <v>0</v>
      </c>
      <c r="M19" s="16">
        <f t="shared" si="6"/>
        <v>160.51999999999998</v>
      </c>
      <c r="N19" s="16">
        <f t="shared" si="6"/>
        <v>363.07084999999995</v>
      </c>
      <c r="O19" s="16">
        <f t="shared" si="6"/>
        <v>363.07084999999995</v>
      </c>
      <c r="P19" s="16">
        <f t="shared" si="6"/>
        <v>0</v>
      </c>
      <c r="Q19" s="16">
        <f t="shared" si="6"/>
        <v>84.539999999999992</v>
      </c>
      <c r="R19" s="16"/>
      <c r="S19" s="16">
        <f t="shared" si="6"/>
        <v>196.0389606</v>
      </c>
      <c r="T19" s="16">
        <f t="shared" si="6"/>
        <v>196.0389606</v>
      </c>
      <c r="U19" s="16">
        <f t="shared" si="6"/>
        <v>0</v>
      </c>
      <c r="V19" s="16">
        <f t="shared" si="6"/>
        <v>75.97999999999999</v>
      </c>
      <c r="W19" s="16"/>
      <c r="X19" s="16">
        <f t="shared" si="6"/>
        <v>183.237167</v>
      </c>
      <c r="Y19" s="16">
        <f t="shared" si="6"/>
        <v>183.237167</v>
      </c>
      <c r="Z19" s="16">
        <f t="shared" si="6"/>
        <v>0</v>
      </c>
      <c r="AA19" s="16">
        <f t="shared" si="6"/>
        <v>160.51999999999998</v>
      </c>
      <c r="AB19" s="16">
        <f t="shared" si="6"/>
        <v>379.2761276</v>
      </c>
      <c r="AC19" s="16">
        <f t="shared" si="6"/>
        <v>379.2761276</v>
      </c>
      <c r="AD19" s="16">
        <f t="shared" si="6"/>
        <v>0</v>
      </c>
      <c r="AE19" s="16">
        <f t="shared" si="6"/>
        <v>84.539999999999992</v>
      </c>
      <c r="AF19" s="16"/>
      <c r="AG19" s="16">
        <f t="shared" ref="AG19:AJ19" si="7">AG20+AG21</f>
        <v>203.88089100000002</v>
      </c>
      <c r="AH19" s="16">
        <f t="shared" si="7"/>
        <v>203.88089100000002</v>
      </c>
      <c r="AI19" s="16">
        <f t="shared" si="7"/>
        <v>0</v>
      </c>
      <c r="AJ19" s="16">
        <f t="shared" si="7"/>
        <v>75.97999999999999</v>
      </c>
      <c r="AK19" s="16"/>
      <c r="AL19" s="16">
        <f t="shared" ref="AL19:AR19" si="8">AL20+AL21</f>
        <v>190.56695759999999</v>
      </c>
      <c r="AM19" s="16">
        <f t="shared" si="8"/>
        <v>190.56695759999999</v>
      </c>
      <c r="AN19" s="16">
        <f t="shared" si="8"/>
        <v>0</v>
      </c>
      <c r="AO19" s="16">
        <f t="shared" si="8"/>
        <v>160.51999999999998</v>
      </c>
      <c r="AP19" s="16">
        <f t="shared" si="8"/>
        <v>394.44784860000004</v>
      </c>
      <c r="AQ19" s="16">
        <f t="shared" si="8"/>
        <v>394.44784860000004</v>
      </c>
      <c r="AR19" s="16">
        <f t="shared" si="8"/>
        <v>0</v>
      </c>
    </row>
    <row r="20" spans="1:44" hidden="1" x14ac:dyDescent="0.25">
      <c r="A20" s="14"/>
      <c r="B20" s="21" t="s">
        <v>140</v>
      </c>
      <c r="C20" s="16">
        <v>47</v>
      </c>
      <c r="D20" s="16">
        <v>2210.5700000000002</v>
      </c>
      <c r="E20" s="16">
        <f t="shared" ref="E20:E23" si="9">C20*D20/1000</f>
        <v>103.89679000000001</v>
      </c>
      <c r="F20" s="16">
        <f t="shared" ref="F20:F21" si="10">E20-G20</f>
        <v>103.89679000000001</v>
      </c>
      <c r="G20" s="16"/>
      <c r="H20" s="16">
        <v>40.5</v>
      </c>
      <c r="I20" s="16">
        <v>2318.89</v>
      </c>
      <c r="J20" s="16">
        <f t="shared" ref="J20:J28" si="11">H20*I20/1000</f>
        <v>93.915044999999992</v>
      </c>
      <c r="K20" s="16">
        <f t="shared" ref="K20:K21" si="12">J20-L20</f>
        <v>93.915044999999992</v>
      </c>
      <c r="L20" s="16"/>
      <c r="M20" s="16">
        <f t="shared" ref="M20:M28" si="13">C20+H20</f>
        <v>87.5</v>
      </c>
      <c r="N20" s="16">
        <f t="shared" ref="N20:P28" si="14">E20+J20</f>
        <v>197.811835</v>
      </c>
      <c r="O20" s="16">
        <f t="shared" si="14"/>
        <v>197.811835</v>
      </c>
      <c r="P20" s="16">
        <f t="shared" si="14"/>
        <v>0</v>
      </c>
      <c r="Q20" s="16">
        <f t="shared" ref="Q20:Q28" si="15">C20</f>
        <v>47</v>
      </c>
      <c r="R20" s="16">
        <v>2318.89</v>
      </c>
      <c r="S20" s="16">
        <f t="shared" ref="S20:S23" si="16">Q20*R20/1000</f>
        <v>108.98782999999999</v>
      </c>
      <c r="T20" s="16">
        <f t="shared" ref="T20:T23" si="17">S20-U20</f>
        <v>108.98782999999999</v>
      </c>
      <c r="U20" s="16"/>
      <c r="V20" s="16">
        <f t="shared" ref="V20:V28" si="18">H20</f>
        <v>40.5</v>
      </c>
      <c r="W20" s="16">
        <v>2411.65</v>
      </c>
      <c r="X20" s="16">
        <f t="shared" ref="X20:X28" si="19">V20*W20/1000</f>
        <v>97.671824999999998</v>
      </c>
      <c r="Y20" s="16">
        <f t="shared" ref="Y20:Y21" si="20">X20-Z20</f>
        <v>97.671824999999998</v>
      </c>
      <c r="Z20" s="16"/>
      <c r="AA20" s="16">
        <f t="shared" ref="AA20:AA28" si="21">Q20+V20</f>
        <v>87.5</v>
      </c>
      <c r="AB20" s="16">
        <f t="shared" ref="AB20:AD28" si="22">S20+X20</f>
        <v>206.65965499999999</v>
      </c>
      <c r="AC20" s="16">
        <f t="shared" si="22"/>
        <v>206.65965499999999</v>
      </c>
      <c r="AD20" s="16">
        <f t="shared" si="22"/>
        <v>0</v>
      </c>
      <c r="AE20" s="16">
        <f t="shared" ref="AE20:AE28" si="23">C20</f>
        <v>47</v>
      </c>
      <c r="AF20" s="16">
        <v>2411.65</v>
      </c>
      <c r="AG20" s="16">
        <f t="shared" ref="AG20:AG23" si="24">AE20*AF20/1000</f>
        <v>113.34755</v>
      </c>
      <c r="AH20" s="16">
        <f t="shared" ref="AH20:AH23" si="25">AG20-AI20</f>
        <v>113.34755</v>
      </c>
      <c r="AI20" s="16"/>
      <c r="AJ20" s="16">
        <f t="shared" ref="AJ20:AJ28" si="26">H20</f>
        <v>40.5</v>
      </c>
      <c r="AK20" s="16">
        <v>2508.12</v>
      </c>
      <c r="AL20" s="16">
        <f t="shared" ref="AL20:AL28" si="27">AJ20*AK20/1000</f>
        <v>101.57886000000001</v>
      </c>
      <c r="AM20" s="16">
        <f t="shared" ref="AM20:AM21" si="28">AL20-AN20</f>
        <v>101.57886000000001</v>
      </c>
      <c r="AN20" s="16"/>
      <c r="AO20" s="16">
        <f t="shared" ref="AO20:AO28" si="29">AE20+AJ20</f>
        <v>87.5</v>
      </c>
      <c r="AP20" s="16">
        <f t="shared" ref="AP20:AR28" si="30">AG20+AL20</f>
        <v>214.92641</v>
      </c>
      <c r="AQ20" s="16">
        <f t="shared" si="30"/>
        <v>214.92641</v>
      </c>
      <c r="AR20" s="16">
        <f t="shared" si="30"/>
        <v>0</v>
      </c>
    </row>
    <row r="21" spans="1:44" hidden="1" x14ac:dyDescent="0.25">
      <c r="A21" s="14"/>
      <c r="B21" s="21" t="s">
        <v>141</v>
      </c>
      <c r="C21" s="16">
        <v>37.54</v>
      </c>
      <c r="D21" s="16">
        <v>2210.5700000000002</v>
      </c>
      <c r="E21" s="16">
        <f t="shared" si="9"/>
        <v>82.984797799999996</v>
      </c>
      <c r="F21" s="16">
        <f t="shared" si="10"/>
        <v>82.984797799999996</v>
      </c>
      <c r="G21" s="16"/>
      <c r="H21" s="16">
        <v>35.479999999999997</v>
      </c>
      <c r="I21" s="16">
        <v>2318.89</v>
      </c>
      <c r="J21" s="16">
        <f t="shared" si="11"/>
        <v>82.274217199999981</v>
      </c>
      <c r="K21" s="16">
        <f t="shared" si="12"/>
        <v>82.274217199999981</v>
      </c>
      <c r="L21" s="16"/>
      <c r="M21" s="16">
        <f t="shared" si="13"/>
        <v>73.02</v>
      </c>
      <c r="N21" s="16">
        <f t="shared" si="14"/>
        <v>165.25901499999998</v>
      </c>
      <c r="O21" s="16">
        <f t="shared" si="14"/>
        <v>165.25901499999998</v>
      </c>
      <c r="P21" s="16">
        <f t="shared" si="14"/>
        <v>0</v>
      </c>
      <c r="Q21" s="16">
        <f t="shared" si="15"/>
        <v>37.54</v>
      </c>
      <c r="R21" s="16">
        <v>2318.89</v>
      </c>
      <c r="S21" s="16">
        <f t="shared" si="16"/>
        <v>87.051130599999993</v>
      </c>
      <c r="T21" s="16">
        <f t="shared" si="17"/>
        <v>87.051130599999993</v>
      </c>
      <c r="U21" s="16"/>
      <c r="V21" s="16">
        <f t="shared" si="18"/>
        <v>35.479999999999997</v>
      </c>
      <c r="W21" s="16">
        <v>2411.65</v>
      </c>
      <c r="X21" s="16">
        <f t="shared" si="19"/>
        <v>85.565341999999987</v>
      </c>
      <c r="Y21" s="16">
        <f t="shared" si="20"/>
        <v>85.565341999999987</v>
      </c>
      <c r="Z21" s="16"/>
      <c r="AA21" s="16">
        <f t="shared" si="21"/>
        <v>73.02</v>
      </c>
      <c r="AB21" s="16">
        <f t="shared" si="22"/>
        <v>172.61647259999998</v>
      </c>
      <c r="AC21" s="16">
        <f t="shared" si="22"/>
        <v>172.61647259999998</v>
      </c>
      <c r="AD21" s="16">
        <f t="shared" si="22"/>
        <v>0</v>
      </c>
      <c r="AE21" s="16">
        <f t="shared" si="23"/>
        <v>37.54</v>
      </c>
      <c r="AF21" s="16">
        <v>2411.65</v>
      </c>
      <c r="AG21" s="16">
        <f t="shared" si="24"/>
        <v>90.533341000000007</v>
      </c>
      <c r="AH21" s="16">
        <f t="shared" si="25"/>
        <v>90.533341000000007</v>
      </c>
      <c r="AI21" s="16"/>
      <c r="AJ21" s="16">
        <f t="shared" si="26"/>
        <v>35.479999999999997</v>
      </c>
      <c r="AK21" s="16">
        <v>2508.12</v>
      </c>
      <c r="AL21" s="16">
        <f t="shared" si="27"/>
        <v>88.988097599999989</v>
      </c>
      <c r="AM21" s="16">
        <f t="shared" si="28"/>
        <v>88.988097599999989</v>
      </c>
      <c r="AN21" s="16"/>
      <c r="AO21" s="16">
        <f t="shared" si="29"/>
        <v>73.02</v>
      </c>
      <c r="AP21" s="16">
        <f t="shared" si="30"/>
        <v>179.52143860000001</v>
      </c>
      <c r="AQ21" s="16">
        <f t="shared" si="30"/>
        <v>179.52143860000001</v>
      </c>
      <c r="AR21" s="16">
        <f t="shared" si="30"/>
        <v>0</v>
      </c>
    </row>
    <row r="22" spans="1:44" ht="45" hidden="1" x14ac:dyDescent="0.25">
      <c r="A22" s="14" t="s">
        <v>69</v>
      </c>
      <c r="B22" s="28" t="s">
        <v>167</v>
      </c>
      <c r="C22" s="16">
        <v>161.84</v>
      </c>
      <c r="D22" s="16">
        <v>2210.5700000000002</v>
      </c>
      <c r="E22" s="16">
        <f t="shared" si="9"/>
        <v>357.7586488</v>
      </c>
      <c r="F22" s="16">
        <f>E22-G22</f>
        <v>341.2014795</v>
      </c>
      <c r="G22" s="16">
        <f>7.49*D22/1000</f>
        <v>16.557169300000002</v>
      </c>
      <c r="H22" s="16">
        <v>95.95</v>
      </c>
      <c r="I22" s="16">
        <v>2318.89</v>
      </c>
      <c r="J22" s="16">
        <f t="shared" si="11"/>
        <v>222.49749549999999</v>
      </c>
      <c r="K22" s="16">
        <f>J22-L22</f>
        <v>208.58415549999998</v>
      </c>
      <c r="L22" s="16">
        <f>6*I22/1000</f>
        <v>13.91334</v>
      </c>
      <c r="M22" s="16">
        <f t="shared" si="13"/>
        <v>257.79000000000002</v>
      </c>
      <c r="N22" s="16">
        <f t="shared" si="14"/>
        <v>580.25614429999996</v>
      </c>
      <c r="O22" s="16">
        <f t="shared" si="14"/>
        <v>549.78563499999996</v>
      </c>
      <c r="P22" s="16">
        <f t="shared" si="14"/>
        <v>30.470509300000003</v>
      </c>
      <c r="Q22" s="16">
        <f t="shared" si="15"/>
        <v>161.84</v>
      </c>
      <c r="R22" s="16">
        <v>2318.89</v>
      </c>
      <c r="S22" s="16">
        <f t="shared" si="16"/>
        <v>375.28915759999995</v>
      </c>
      <c r="T22" s="16">
        <f t="shared" si="17"/>
        <v>357.92067149999997</v>
      </c>
      <c r="U22" s="16">
        <f>7.49*R22/1000</f>
        <v>17.368486099999998</v>
      </c>
      <c r="V22" s="16">
        <f t="shared" si="18"/>
        <v>95.95</v>
      </c>
      <c r="W22" s="16">
        <v>2411.65</v>
      </c>
      <c r="X22" s="16">
        <f t="shared" si="19"/>
        <v>231.3978175</v>
      </c>
      <c r="Y22" s="16">
        <f>X22-Z22</f>
        <v>216.92791750000001</v>
      </c>
      <c r="Z22" s="16">
        <f>6*W22/1000</f>
        <v>14.469900000000001</v>
      </c>
      <c r="AA22" s="16">
        <f t="shared" si="21"/>
        <v>257.79000000000002</v>
      </c>
      <c r="AB22" s="16">
        <f t="shared" si="22"/>
        <v>606.68697509999993</v>
      </c>
      <c r="AC22" s="16">
        <f t="shared" si="22"/>
        <v>574.84858899999995</v>
      </c>
      <c r="AD22" s="16">
        <f t="shared" si="22"/>
        <v>31.838386100000001</v>
      </c>
      <c r="AE22" s="16">
        <f t="shared" si="23"/>
        <v>161.84</v>
      </c>
      <c r="AF22" s="16">
        <v>2411.65</v>
      </c>
      <c r="AG22" s="16">
        <f t="shared" si="24"/>
        <v>390.30143600000002</v>
      </c>
      <c r="AH22" s="16">
        <f t="shared" si="25"/>
        <v>372.23817750000001</v>
      </c>
      <c r="AI22" s="16">
        <f>7.49*AF22/1000</f>
        <v>18.0632585</v>
      </c>
      <c r="AJ22" s="16">
        <f t="shared" si="26"/>
        <v>95.95</v>
      </c>
      <c r="AK22" s="16">
        <v>2508.12</v>
      </c>
      <c r="AL22" s="16">
        <f t="shared" si="27"/>
        <v>240.65411399999999</v>
      </c>
      <c r="AM22" s="16">
        <f>AL22-AN22</f>
        <v>225.60539399999999</v>
      </c>
      <c r="AN22" s="16">
        <f>6*AK22/1000</f>
        <v>15.048719999999999</v>
      </c>
      <c r="AO22" s="16">
        <f t="shared" si="29"/>
        <v>257.79000000000002</v>
      </c>
      <c r="AP22" s="16">
        <f t="shared" si="30"/>
        <v>630.95555000000002</v>
      </c>
      <c r="AQ22" s="16">
        <f t="shared" si="30"/>
        <v>597.84357150000005</v>
      </c>
      <c r="AR22" s="16">
        <f t="shared" si="30"/>
        <v>33.111978499999999</v>
      </c>
    </row>
    <row r="23" spans="1:44" ht="31.5" hidden="1" x14ac:dyDescent="0.25">
      <c r="A23" s="14" t="s">
        <v>70</v>
      </c>
      <c r="B23" s="1" t="s">
        <v>168</v>
      </c>
      <c r="C23" s="16">
        <v>117</v>
      </c>
      <c r="D23" s="16">
        <v>2210.5700000000002</v>
      </c>
      <c r="E23" s="16">
        <f t="shared" si="9"/>
        <v>258.63669000000004</v>
      </c>
      <c r="F23" s="16">
        <f>E23-G23</f>
        <v>258.63669000000004</v>
      </c>
      <c r="G23" s="16"/>
      <c r="H23" s="16">
        <v>79.209999999999994</v>
      </c>
      <c r="I23" s="16">
        <v>2318.89</v>
      </c>
      <c r="J23" s="16">
        <f t="shared" si="11"/>
        <v>183.67927689999996</v>
      </c>
      <c r="K23" s="16">
        <f>J23-L23</f>
        <v>183.67927689999996</v>
      </c>
      <c r="L23" s="16"/>
      <c r="M23" s="16">
        <f t="shared" si="13"/>
        <v>196.20999999999998</v>
      </c>
      <c r="N23" s="16">
        <f t="shared" si="14"/>
        <v>442.31596690000003</v>
      </c>
      <c r="O23" s="16">
        <f t="shared" si="14"/>
        <v>442.31596690000003</v>
      </c>
      <c r="P23" s="16">
        <f t="shared" si="14"/>
        <v>0</v>
      </c>
      <c r="Q23" s="16">
        <f t="shared" si="15"/>
        <v>117</v>
      </c>
      <c r="R23" s="16">
        <v>2318.89</v>
      </c>
      <c r="S23" s="16">
        <f t="shared" si="16"/>
        <v>271.31013000000002</v>
      </c>
      <c r="T23" s="16">
        <f t="shared" si="17"/>
        <v>271.31013000000002</v>
      </c>
      <c r="U23" s="16"/>
      <c r="V23" s="16">
        <f t="shared" si="18"/>
        <v>79.209999999999994</v>
      </c>
      <c r="W23" s="16">
        <v>2411.65</v>
      </c>
      <c r="X23" s="16">
        <f t="shared" si="19"/>
        <v>191.02679649999999</v>
      </c>
      <c r="Y23" s="16">
        <f>X23-Z23</f>
        <v>191.02679649999999</v>
      </c>
      <c r="Z23" s="16"/>
      <c r="AA23" s="16">
        <f t="shared" si="21"/>
        <v>196.20999999999998</v>
      </c>
      <c r="AB23" s="16">
        <f t="shared" si="22"/>
        <v>462.3369265</v>
      </c>
      <c r="AC23" s="16">
        <f t="shared" si="22"/>
        <v>462.3369265</v>
      </c>
      <c r="AD23" s="16">
        <f t="shared" si="22"/>
        <v>0</v>
      </c>
      <c r="AE23" s="16">
        <f t="shared" si="23"/>
        <v>117</v>
      </c>
      <c r="AF23" s="16">
        <v>2411.65</v>
      </c>
      <c r="AG23" s="16">
        <f t="shared" si="24"/>
        <v>282.16305</v>
      </c>
      <c r="AH23" s="16">
        <f t="shared" si="25"/>
        <v>282.16305</v>
      </c>
      <c r="AI23" s="16"/>
      <c r="AJ23" s="16">
        <f t="shared" si="26"/>
        <v>79.209999999999994</v>
      </c>
      <c r="AK23" s="16">
        <v>2508.12</v>
      </c>
      <c r="AL23" s="16">
        <f t="shared" si="27"/>
        <v>198.66818519999998</v>
      </c>
      <c r="AM23" s="16">
        <f>AL23-AN23</f>
        <v>198.66818519999998</v>
      </c>
      <c r="AN23" s="16"/>
      <c r="AO23" s="16">
        <f t="shared" si="29"/>
        <v>196.20999999999998</v>
      </c>
      <c r="AP23" s="16">
        <f t="shared" si="30"/>
        <v>480.83123519999998</v>
      </c>
      <c r="AQ23" s="16">
        <f t="shared" si="30"/>
        <v>480.83123519999998</v>
      </c>
      <c r="AR23" s="16">
        <f t="shared" si="30"/>
        <v>0</v>
      </c>
    </row>
    <row r="24" spans="1:44" ht="47.25" hidden="1" x14ac:dyDescent="0.25">
      <c r="A24" s="14" t="s">
        <v>64</v>
      </c>
      <c r="B24" s="1" t="s">
        <v>42</v>
      </c>
      <c r="C24" s="16">
        <v>449.69</v>
      </c>
      <c r="D24" s="16">
        <v>2210.5700000000002</v>
      </c>
      <c r="E24" s="16">
        <f>C24*D24/1000</f>
        <v>994.07122330000004</v>
      </c>
      <c r="F24" s="16">
        <f>E24-G24</f>
        <v>880.20476260000009</v>
      </c>
      <c r="G24" s="16">
        <f>51.51*D24/1000</f>
        <v>113.8664607</v>
      </c>
      <c r="H24" s="16">
        <v>370.58</v>
      </c>
      <c r="I24" s="16">
        <v>2318.89</v>
      </c>
      <c r="J24" s="16">
        <f t="shared" si="11"/>
        <v>859.33425619999991</v>
      </c>
      <c r="K24" s="16">
        <f>J24-L24</f>
        <v>760.89737569999988</v>
      </c>
      <c r="L24" s="16">
        <f>42.45*I24/1000</f>
        <v>98.436880500000001</v>
      </c>
      <c r="M24" s="16">
        <f t="shared" si="13"/>
        <v>820.27</v>
      </c>
      <c r="N24" s="16">
        <f t="shared" si="14"/>
        <v>1853.4054795</v>
      </c>
      <c r="O24" s="16">
        <f t="shared" si="14"/>
        <v>1641.1021383</v>
      </c>
      <c r="P24" s="16">
        <f t="shared" si="14"/>
        <v>212.30334120000001</v>
      </c>
      <c r="Q24" s="16">
        <f t="shared" si="15"/>
        <v>449.69</v>
      </c>
      <c r="R24" s="16">
        <v>2318.89</v>
      </c>
      <c r="S24" s="16">
        <f>Q24*R24/1000</f>
        <v>1042.7816441</v>
      </c>
      <c r="T24" s="16">
        <f>S24-U24</f>
        <v>923.33562019999999</v>
      </c>
      <c r="U24" s="16">
        <f>51.51*R24/1000</f>
        <v>119.44602389999999</v>
      </c>
      <c r="V24" s="16">
        <f t="shared" si="18"/>
        <v>370.58</v>
      </c>
      <c r="W24" s="16">
        <v>2411.65</v>
      </c>
      <c r="X24" s="16">
        <f t="shared" si="19"/>
        <v>893.70925699999998</v>
      </c>
      <c r="Y24" s="16">
        <f>X24-Z24</f>
        <v>791.33471450000002</v>
      </c>
      <c r="Z24" s="16">
        <f>42.45*W24/1000</f>
        <v>102.3745425</v>
      </c>
      <c r="AA24" s="16">
        <f t="shared" si="21"/>
        <v>820.27</v>
      </c>
      <c r="AB24" s="16">
        <f t="shared" si="22"/>
        <v>1936.4909011</v>
      </c>
      <c r="AC24" s="16">
        <f t="shared" si="22"/>
        <v>1714.6703347</v>
      </c>
      <c r="AD24" s="16">
        <f t="shared" si="22"/>
        <v>221.82056639999999</v>
      </c>
      <c r="AE24" s="16">
        <f t="shared" si="23"/>
        <v>449.69</v>
      </c>
      <c r="AF24" s="16">
        <v>2411.65</v>
      </c>
      <c r="AG24" s="16">
        <f>AE24*AF24/1000</f>
        <v>1084.4948885000001</v>
      </c>
      <c r="AH24" s="16">
        <f>AG24-AI24</f>
        <v>960.27079700000013</v>
      </c>
      <c r="AI24" s="16">
        <f>51.51*AF24/1000</f>
        <v>124.2240915</v>
      </c>
      <c r="AJ24" s="16">
        <f t="shared" si="26"/>
        <v>370.58</v>
      </c>
      <c r="AK24" s="16">
        <v>2508.12</v>
      </c>
      <c r="AL24" s="16">
        <f t="shared" si="27"/>
        <v>929.45910959999992</v>
      </c>
      <c r="AM24" s="16">
        <f>AL24-AN24</f>
        <v>822.98941559999992</v>
      </c>
      <c r="AN24" s="16">
        <f>42.45*AK24/1000</f>
        <v>106.469694</v>
      </c>
      <c r="AO24" s="16">
        <f t="shared" si="29"/>
        <v>820.27</v>
      </c>
      <c r="AP24" s="16">
        <f t="shared" si="30"/>
        <v>2013.9539981</v>
      </c>
      <c r="AQ24" s="16">
        <f t="shared" si="30"/>
        <v>1783.2602126000002</v>
      </c>
      <c r="AR24" s="16">
        <f t="shared" si="30"/>
        <v>230.69378549999999</v>
      </c>
    </row>
    <row r="25" spans="1:44" ht="31.5" hidden="1" x14ac:dyDescent="0.25">
      <c r="A25" s="14" t="s">
        <v>65</v>
      </c>
      <c r="B25" s="1" t="s">
        <v>169</v>
      </c>
      <c r="C25" s="16">
        <v>597.54999999999995</v>
      </c>
      <c r="D25" s="16">
        <v>2210.5700000000002</v>
      </c>
      <c r="E25" s="16">
        <f t="shared" ref="E25" si="31">C25*D25/1000</f>
        <v>1320.9261035</v>
      </c>
      <c r="F25" s="16">
        <f>E25-G25</f>
        <v>1320.9261035</v>
      </c>
      <c r="G25" s="16"/>
      <c r="H25" s="16">
        <v>406.87</v>
      </c>
      <c r="I25" s="16">
        <v>2318.89</v>
      </c>
      <c r="J25" s="16">
        <f t="shared" si="11"/>
        <v>943.48677429999998</v>
      </c>
      <c r="K25" s="16">
        <f>J25-L25</f>
        <v>943.48677429999998</v>
      </c>
      <c r="L25" s="16"/>
      <c r="M25" s="16">
        <f t="shared" si="13"/>
        <v>1004.42</v>
      </c>
      <c r="N25" s="16">
        <f t="shared" si="14"/>
        <v>2264.4128777999999</v>
      </c>
      <c r="O25" s="16">
        <f t="shared" si="14"/>
        <v>2264.4128777999999</v>
      </c>
      <c r="P25" s="16">
        <f t="shared" si="14"/>
        <v>0</v>
      </c>
      <c r="Q25" s="16">
        <f t="shared" si="15"/>
        <v>597.54999999999995</v>
      </c>
      <c r="R25" s="16">
        <v>2318.89</v>
      </c>
      <c r="S25" s="16">
        <f t="shared" ref="S25" si="32">Q25*R25/1000</f>
        <v>1385.6527194999999</v>
      </c>
      <c r="T25" s="16">
        <f t="shared" ref="T25" si="33">S25-U25</f>
        <v>1385.6527194999999</v>
      </c>
      <c r="U25" s="16"/>
      <c r="V25" s="16">
        <f t="shared" si="18"/>
        <v>406.87</v>
      </c>
      <c r="W25" s="16">
        <v>2411.65</v>
      </c>
      <c r="X25" s="16">
        <f t="shared" si="19"/>
        <v>981.22803550000003</v>
      </c>
      <c r="Y25" s="16">
        <f>X25-Z25</f>
        <v>981.22803550000003</v>
      </c>
      <c r="Z25" s="16"/>
      <c r="AA25" s="16">
        <f t="shared" si="21"/>
        <v>1004.42</v>
      </c>
      <c r="AB25" s="16">
        <f t="shared" si="22"/>
        <v>2366.8807550000001</v>
      </c>
      <c r="AC25" s="16">
        <f t="shared" si="22"/>
        <v>2366.8807550000001</v>
      </c>
      <c r="AD25" s="16">
        <f t="shared" si="22"/>
        <v>0</v>
      </c>
      <c r="AE25" s="16">
        <f t="shared" si="23"/>
        <v>597.54999999999995</v>
      </c>
      <c r="AF25" s="16">
        <v>2411.65</v>
      </c>
      <c r="AG25" s="16">
        <f t="shared" ref="AG25" si="34">AE25*AF25/1000</f>
        <v>1441.0814574999999</v>
      </c>
      <c r="AH25" s="16">
        <f t="shared" ref="AH25" si="35">AG25-AI25</f>
        <v>1441.0814574999999</v>
      </c>
      <c r="AI25" s="16"/>
      <c r="AJ25" s="16">
        <f t="shared" si="26"/>
        <v>406.87</v>
      </c>
      <c r="AK25" s="16">
        <v>2508.12</v>
      </c>
      <c r="AL25" s="16">
        <f t="shared" si="27"/>
        <v>1020.4787844</v>
      </c>
      <c r="AM25" s="16">
        <f>AL25-AN25</f>
        <v>1020.4787844</v>
      </c>
      <c r="AN25" s="16"/>
      <c r="AO25" s="16">
        <f t="shared" si="29"/>
        <v>1004.42</v>
      </c>
      <c r="AP25" s="16">
        <f t="shared" si="30"/>
        <v>2461.5602418999997</v>
      </c>
      <c r="AQ25" s="16">
        <f t="shared" si="30"/>
        <v>2461.5602418999997</v>
      </c>
      <c r="AR25" s="16">
        <f t="shared" si="30"/>
        <v>0</v>
      </c>
    </row>
    <row r="26" spans="1:44" s="13" customFormat="1" ht="31.5" hidden="1" x14ac:dyDescent="0.25">
      <c r="A26" s="11" t="s">
        <v>66</v>
      </c>
      <c r="B26" s="4" t="s">
        <v>43</v>
      </c>
      <c r="C26" s="12">
        <v>2707.04</v>
      </c>
      <c r="D26" s="12">
        <v>2210.5700000000002</v>
      </c>
      <c r="E26" s="12">
        <f>C26*D26/1000</f>
        <v>5984.1014127999997</v>
      </c>
      <c r="F26" s="12">
        <f>E26-G26</f>
        <v>5222.2877894799994</v>
      </c>
      <c r="G26" s="12">
        <f>(E26-E27-E28)*10/100+G27+G28</f>
        <v>761.81362331999992</v>
      </c>
      <c r="H26" s="12">
        <v>1528.61</v>
      </c>
      <c r="I26" s="12">
        <v>2318.89</v>
      </c>
      <c r="J26" s="12">
        <f t="shared" si="11"/>
        <v>3544.6784428999995</v>
      </c>
      <c r="K26" s="12">
        <f>J26-L26</f>
        <v>3095.4999459599994</v>
      </c>
      <c r="L26" s="12">
        <f>(J26-J27-J28)*10/100+L27+L28</f>
        <v>449.17849693999995</v>
      </c>
      <c r="M26" s="12">
        <f t="shared" si="13"/>
        <v>4235.6499999999996</v>
      </c>
      <c r="N26" s="12">
        <f t="shared" si="14"/>
        <v>9528.7798556999987</v>
      </c>
      <c r="O26" s="12">
        <f t="shared" si="14"/>
        <v>8317.7877354399989</v>
      </c>
      <c r="P26" s="12">
        <f t="shared" si="14"/>
        <v>1210.9921202599999</v>
      </c>
      <c r="Q26" s="12">
        <f t="shared" si="15"/>
        <v>2707.04</v>
      </c>
      <c r="R26" s="12">
        <v>2318.89</v>
      </c>
      <c r="S26" s="12">
        <f>Q26*R26/1000</f>
        <v>6277.327985599999</v>
      </c>
      <c r="T26" s="12">
        <f>S26-U26</f>
        <v>5465.0290099599988</v>
      </c>
      <c r="U26" s="12">
        <f>(S26-S27-S28)*10/100+U27+U28</f>
        <v>812.29897563999987</v>
      </c>
      <c r="V26" s="12">
        <f t="shared" si="18"/>
        <v>1528.61</v>
      </c>
      <c r="W26" s="12">
        <v>2411.65</v>
      </c>
      <c r="X26" s="12">
        <f t="shared" si="19"/>
        <v>3686.4723064999998</v>
      </c>
      <c r="Y26" s="12">
        <f>X26-Z26</f>
        <v>3214.5447905999999</v>
      </c>
      <c r="Z26" s="12">
        <f>(X26-X27-X28)*10/100+Z27+Z28</f>
        <v>471.92751590000006</v>
      </c>
      <c r="AA26" s="12">
        <f t="shared" si="21"/>
        <v>4235.6499999999996</v>
      </c>
      <c r="AB26" s="12">
        <f t="shared" si="22"/>
        <v>9963.8002920999988</v>
      </c>
      <c r="AC26" s="12">
        <f t="shared" si="22"/>
        <v>8679.5738005599997</v>
      </c>
      <c r="AD26" s="12">
        <f t="shared" si="22"/>
        <v>1284.2264915399999</v>
      </c>
      <c r="AE26" s="12">
        <f t="shared" si="23"/>
        <v>2707.04</v>
      </c>
      <c r="AF26" s="12">
        <v>2411.65</v>
      </c>
      <c r="AG26" s="12">
        <f>AE26*AF26/1000</f>
        <v>6528.433016</v>
      </c>
      <c r="AH26" s="12">
        <f>AG26-AI26</f>
        <v>5672.9008305999996</v>
      </c>
      <c r="AI26" s="12">
        <f>(AG26-AG27-AG28)*10/100+AI27+AI28</f>
        <v>855.53218540000012</v>
      </c>
      <c r="AJ26" s="12">
        <f t="shared" si="26"/>
        <v>1528.61</v>
      </c>
      <c r="AK26" s="12">
        <v>2508.12</v>
      </c>
      <c r="AL26" s="12">
        <f t="shared" si="27"/>
        <v>3833.9373131999996</v>
      </c>
      <c r="AM26" s="12">
        <f>AL26-AN26</f>
        <v>3338.3509156799996</v>
      </c>
      <c r="AN26" s="12">
        <f>(AL26-AL27-AL28)*10/100+AN27+AN28</f>
        <v>495.58639751999999</v>
      </c>
      <c r="AO26" s="12">
        <f t="shared" si="29"/>
        <v>4235.6499999999996</v>
      </c>
      <c r="AP26" s="12">
        <f t="shared" si="30"/>
        <v>10362.370329199999</v>
      </c>
      <c r="AQ26" s="12">
        <f t="shared" si="30"/>
        <v>9011.2517462799988</v>
      </c>
      <c r="AR26" s="12">
        <f t="shared" si="30"/>
        <v>1351.1185829200001</v>
      </c>
    </row>
    <row r="27" spans="1:44" ht="31.5" hidden="1" x14ac:dyDescent="0.25">
      <c r="A27" s="14"/>
      <c r="B27" s="17" t="s">
        <v>44</v>
      </c>
      <c r="C27" s="16">
        <v>207.53</v>
      </c>
      <c r="D27" s="16">
        <v>2210.5700000000002</v>
      </c>
      <c r="E27" s="16">
        <f t="shared" ref="E27:E28" si="36">C27*D27/1000</f>
        <v>458.75959210000002</v>
      </c>
      <c r="F27" s="16">
        <v>268.48</v>
      </c>
      <c r="G27" s="16">
        <f>E27-F27</f>
        <v>190.2795921</v>
      </c>
      <c r="H27" s="16">
        <v>93.08</v>
      </c>
      <c r="I27" s="16">
        <v>2318.89</v>
      </c>
      <c r="J27" s="16">
        <f t="shared" si="11"/>
        <v>215.8422812</v>
      </c>
      <c r="K27" s="16">
        <v>119.52</v>
      </c>
      <c r="L27" s="16">
        <f>J27-K27</f>
        <v>96.322281200000006</v>
      </c>
      <c r="M27" s="16">
        <f t="shared" si="13"/>
        <v>300.61</v>
      </c>
      <c r="N27" s="16">
        <f t="shared" si="14"/>
        <v>674.60187330000008</v>
      </c>
      <c r="O27" s="16">
        <f t="shared" si="14"/>
        <v>388</v>
      </c>
      <c r="P27" s="16">
        <f t="shared" si="14"/>
        <v>286.60187330000002</v>
      </c>
      <c r="Q27" s="16">
        <f t="shared" si="15"/>
        <v>207.53</v>
      </c>
      <c r="R27" s="16">
        <v>2318.89</v>
      </c>
      <c r="S27" s="16">
        <f t="shared" ref="S27:S28" si="37">Q27*R27/1000</f>
        <v>481.23924169999998</v>
      </c>
      <c r="T27" s="16">
        <v>268.48</v>
      </c>
      <c r="U27" s="16">
        <f>S27-T27</f>
        <v>212.75924169999996</v>
      </c>
      <c r="V27" s="16">
        <f t="shared" si="18"/>
        <v>93.08</v>
      </c>
      <c r="W27" s="16">
        <v>2411.65</v>
      </c>
      <c r="X27" s="16">
        <f t="shared" si="19"/>
        <v>224.476382</v>
      </c>
      <c r="Y27" s="16">
        <v>119.52</v>
      </c>
      <c r="Z27" s="16">
        <f>X27-Y27</f>
        <v>104.956382</v>
      </c>
      <c r="AA27" s="16">
        <f t="shared" si="21"/>
        <v>300.61</v>
      </c>
      <c r="AB27" s="16">
        <f t="shared" si="22"/>
        <v>705.71562369999992</v>
      </c>
      <c r="AC27" s="16">
        <f t="shared" si="22"/>
        <v>388</v>
      </c>
      <c r="AD27" s="16">
        <f t="shared" si="22"/>
        <v>317.71562369999998</v>
      </c>
      <c r="AE27" s="16">
        <f t="shared" si="23"/>
        <v>207.53</v>
      </c>
      <c r="AF27" s="16">
        <v>2411.65</v>
      </c>
      <c r="AG27" s="16">
        <f t="shared" ref="AG27:AG28" si="38">AE27*AF27/1000</f>
        <v>500.48972450000002</v>
      </c>
      <c r="AH27" s="16">
        <v>268.48</v>
      </c>
      <c r="AI27" s="16">
        <f>AG27-AH27</f>
        <v>232.0097245</v>
      </c>
      <c r="AJ27" s="16">
        <f t="shared" si="26"/>
        <v>93.08</v>
      </c>
      <c r="AK27" s="16">
        <v>2508.12</v>
      </c>
      <c r="AL27" s="16">
        <f t="shared" si="27"/>
        <v>233.45580959999998</v>
      </c>
      <c r="AM27" s="16">
        <v>119.52</v>
      </c>
      <c r="AN27" s="16">
        <f>AL27-AM27</f>
        <v>113.93580959999998</v>
      </c>
      <c r="AO27" s="16">
        <f t="shared" si="29"/>
        <v>300.61</v>
      </c>
      <c r="AP27" s="16">
        <f t="shared" si="30"/>
        <v>733.94553410000003</v>
      </c>
      <c r="AQ27" s="16">
        <f t="shared" si="30"/>
        <v>388</v>
      </c>
      <c r="AR27" s="16">
        <f t="shared" si="30"/>
        <v>345.94553409999997</v>
      </c>
    </row>
    <row r="28" spans="1:44" ht="31.5" hidden="1" x14ac:dyDescent="0.25">
      <c r="A28" s="14"/>
      <c r="B28" s="24" t="s">
        <v>45</v>
      </c>
      <c r="C28" s="16">
        <v>9.5500000000000007</v>
      </c>
      <c r="D28" s="16">
        <v>2210.5700000000002</v>
      </c>
      <c r="E28" s="16">
        <f t="shared" si="36"/>
        <v>21.110943500000005</v>
      </c>
      <c r="F28" s="16">
        <f>E28-G28</f>
        <v>0</v>
      </c>
      <c r="G28" s="16">
        <f>E28</f>
        <v>21.110943500000005</v>
      </c>
      <c r="H28" s="16">
        <v>9.57</v>
      </c>
      <c r="I28" s="16">
        <v>2318.89</v>
      </c>
      <c r="J28" s="16">
        <f t="shared" si="11"/>
        <v>22.191777299999998</v>
      </c>
      <c r="K28" s="16">
        <f>J28-L28</f>
        <v>0</v>
      </c>
      <c r="L28" s="16">
        <f>J28</f>
        <v>22.191777299999998</v>
      </c>
      <c r="M28" s="16">
        <f t="shared" si="13"/>
        <v>19.12</v>
      </c>
      <c r="N28" s="16">
        <f t="shared" si="14"/>
        <v>43.302720800000003</v>
      </c>
      <c r="O28" s="16">
        <f t="shared" si="14"/>
        <v>0</v>
      </c>
      <c r="P28" s="16">
        <f t="shared" si="14"/>
        <v>43.302720800000003</v>
      </c>
      <c r="Q28" s="16">
        <f t="shared" si="15"/>
        <v>9.5500000000000007</v>
      </c>
      <c r="R28" s="16">
        <v>2318.89</v>
      </c>
      <c r="S28" s="16">
        <f t="shared" si="37"/>
        <v>22.1453995</v>
      </c>
      <c r="T28" s="16">
        <f>S28-U28</f>
        <v>0</v>
      </c>
      <c r="U28" s="16">
        <f>S28</f>
        <v>22.1453995</v>
      </c>
      <c r="V28" s="16">
        <f t="shared" si="18"/>
        <v>9.57</v>
      </c>
      <c r="W28" s="16">
        <v>2411.65</v>
      </c>
      <c r="X28" s="16">
        <f t="shared" si="19"/>
        <v>23.079490499999999</v>
      </c>
      <c r="Y28" s="16">
        <f>X28-Z28</f>
        <v>0</v>
      </c>
      <c r="Z28" s="16">
        <f>X28</f>
        <v>23.079490499999999</v>
      </c>
      <c r="AA28" s="16">
        <f t="shared" si="21"/>
        <v>19.12</v>
      </c>
      <c r="AB28" s="16">
        <f t="shared" si="22"/>
        <v>45.224890000000002</v>
      </c>
      <c r="AC28" s="16">
        <f t="shared" si="22"/>
        <v>0</v>
      </c>
      <c r="AD28" s="16">
        <f t="shared" si="22"/>
        <v>45.224890000000002</v>
      </c>
      <c r="AE28" s="16">
        <f t="shared" si="23"/>
        <v>9.5500000000000007</v>
      </c>
      <c r="AF28" s="16">
        <v>2411.65</v>
      </c>
      <c r="AG28" s="16">
        <f t="shared" si="38"/>
        <v>23.031257500000002</v>
      </c>
      <c r="AH28" s="16">
        <f>AG28-AI28</f>
        <v>0</v>
      </c>
      <c r="AI28" s="16">
        <f>AG28</f>
        <v>23.031257500000002</v>
      </c>
      <c r="AJ28" s="16">
        <f t="shared" si="26"/>
        <v>9.57</v>
      </c>
      <c r="AK28" s="16">
        <v>2508.12</v>
      </c>
      <c r="AL28" s="16">
        <f t="shared" si="27"/>
        <v>24.0027084</v>
      </c>
      <c r="AM28" s="16">
        <f>AL28-AN28</f>
        <v>0</v>
      </c>
      <c r="AN28" s="16">
        <f>AL28</f>
        <v>24.0027084</v>
      </c>
      <c r="AO28" s="16">
        <f t="shared" si="29"/>
        <v>19.12</v>
      </c>
      <c r="AP28" s="16">
        <f t="shared" si="30"/>
        <v>47.033965899999998</v>
      </c>
      <c r="AQ28" s="16">
        <f t="shared" si="30"/>
        <v>0</v>
      </c>
      <c r="AR28" s="16">
        <f t="shared" si="30"/>
        <v>47.033965899999998</v>
      </c>
    </row>
    <row r="29" spans="1:44" s="13" customFormat="1" x14ac:dyDescent="0.25">
      <c r="A29" s="11" t="s">
        <v>53</v>
      </c>
      <c r="B29" s="4" t="s">
        <v>6</v>
      </c>
      <c r="C29" s="12">
        <f>C31+C52+C74</f>
        <v>37657.240999999995</v>
      </c>
      <c r="D29" s="12"/>
      <c r="E29" s="12">
        <f>E31+E52+E74</f>
        <v>83243.967237370016</v>
      </c>
      <c r="F29" s="12">
        <f>F31+F52+F74</f>
        <v>81763.782828790019</v>
      </c>
      <c r="G29" s="12">
        <f>G31+G52+G74</f>
        <v>1480.1844085800001</v>
      </c>
      <c r="H29" s="12">
        <f>H31+H52+H74</f>
        <v>28221.870999999999</v>
      </c>
      <c r="I29" s="12"/>
      <c r="J29" s="12">
        <f t="shared" ref="J29:Q29" si="39">J31+J52+J74</f>
        <v>65443.414443189991</v>
      </c>
      <c r="K29" s="12">
        <f t="shared" si="39"/>
        <v>64084.76983551999</v>
      </c>
      <c r="L29" s="12">
        <f t="shared" si="39"/>
        <v>1358.6446076699997</v>
      </c>
      <c r="M29" s="12">
        <f t="shared" si="39"/>
        <v>65879.112000000008</v>
      </c>
      <c r="N29" s="12">
        <f t="shared" si="39"/>
        <v>148687.38168055998</v>
      </c>
      <c r="O29" s="12">
        <f t="shared" si="39"/>
        <v>145848.55266431</v>
      </c>
      <c r="P29" s="12">
        <f t="shared" si="39"/>
        <v>2838.8290162499998</v>
      </c>
      <c r="Q29" s="12">
        <f t="shared" si="39"/>
        <v>37636.25</v>
      </c>
      <c r="R29" s="12"/>
      <c r="S29" s="12">
        <f>S31+S52+S74</f>
        <v>87274.323762499989</v>
      </c>
      <c r="T29" s="12">
        <f>T31+T52+T74</f>
        <v>85721.608931840005</v>
      </c>
      <c r="U29" s="12">
        <f>U31+U52+U74</f>
        <v>1552.7148306599997</v>
      </c>
      <c r="V29" s="12">
        <f>V31+V52+V74</f>
        <v>28221.870999999999</v>
      </c>
      <c r="W29" s="12"/>
      <c r="X29" s="12">
        <f t="shared" ref="X29:AE29" si="40">X31+X52+X74</f>
        <v>68061.275197150011</v>
      </c>
      <c r="Y29" s="12">
        <f t="shared" si="40"/>
        <v>66648.282227200005</v>
      </c>
      <c r="Z29" s="12">
        <f t="shared" si="40"/>
        <v>1412.9929699500001</v>
      </c>
      <c r="AA29" s="12">
        <f t="shared" si="40"/>
        <v>65858.120999999999</v>
      </c>
      <c r="AB29" s="12">
        <f t="shared" si="40"/>
        <v>155335.59895965</v>
      </c>
      <c r="AC29" s="12">
        <f t="shared" si="40"/>
        <v>152369.89115904001</v>
      </c>
      <c r="AD29" s="12">
        <f t="shared" si="40"/>
        <v>2965.70780061</v>
      </c>
      <c r="AE29" s="12">
        <f t="shared" si="40"/>
        <v>37636.25</v>
      </c>
      <c r="AF29" s="12"/>
      <c r="AG29" s="12">
        <f>AG31+AG52+AG74</f>
        <v>90765.462312500022</v>
      </c>
      <c r="AH29" s="12">
        <f>AH31+AH52+AH74</f>
        <v>89150.635942400011</v>
      </c>
      <c r="AI29" s="12">
        <f>AI31+AI52+AI74</f>
        <v>1614.8263700999998</v>
      </c>
      <c r="AJ29" s="12">
        <f>AJ31+AJ52+AJ74</f>
        <v>28221.870999999999</v>
      </c>
      <c r="AK29" s="12"/>
      <c r="AL29" s="12">
        <f t="shared" ref="AL29:AR29" si="41">AL31+AL52+AL74</f>
        <v>70783.839092519993</v>
      </c>
      <c r="AM29" s="12">
        <f t="shared" si="41"/>
        <v>69314.324060160012</v>
      </c>
      <c r="AN29" s="12">
        <f t="shared" si="41"/>
        <v>1469.5150323600001</v>
      </c>
      <c r="AO29" s="12">
        <f t="shared" si="41"/>
        <v>65858.120999999999</v>
      </c>
      <c r="AP29" s="12">
        <f t="shared" si="41"/>
        <v>161549.30140502</v>
      </c>
      <c r="AQ29" s="12">
        <f t="shared" si="41"/>
        <v>158464.96000255999</v>
      </c>
      <c r="AR29" s="12">
        <f t="shared" si="41"/>
        <v>3084.3414024600002</v>
      </c>
    </row>
    <row r="30" spans="1:44" hidden="1" x14ac:dyDescent="0.25">
      <c r="A30" s="14"/>
      <c r="B30" s="15" t="s">
        <v>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s="13" customFormat="1" hidden="1" x14ac:dyDescent="0.25">
      <c r="A31" s="11" t="s">
        <v>71</v>
      </c>
      <c r="B31" s="4" t="s">
        <v>8</v>
      </c>
      <c r="C31" s="12">
        <f>SUM(C32:C51)</f>
        <v>16966.82</v>
      </c>
      <c r="D31" s="12"/>
      <c r="E31" s="12">
        <f t="shared" ref="E31:H31" si="42">SUM(E32:E51)</f>
        <v>37506.343287399999</v>
      </c>
      <c r="F31" s="12">
        <f t="shared" si="42"/>
        <v>37506.343287399999</v>
      </c>
      <c r="G31" s="12">
        <f t="shared" si="42"/>
        <v>0</v>
      </c>
      <c r="H31" s="12">
        <f t="shared" si="42"/>
        <v>12728.28</v>
      </c>
      <c r="I31" s="12"/>
      <c r="J31" s="12">
        <f t="shared" ref="J31:Q31" si="43">SUM(J32:J51)</f>
        <v>29515.481209199996</v>
      </c>
      <c r="K31" s="12">
        <f t="shared" si="43"/>
        <v>29515.481209199996</v>
      </c>
      <c r="L31" s="12">
        <f t="shared" si="43"/>
        <v>0</v>
      </c>
      <c r="M31" s="12">
        <f t="shared" si="43"/>
        <v>29695.100000000002</v>
      </c>
      <c r="N31" s="12">
        <f t="shared" si="43"/>
        <v>67021.824496599991</v>
      </c>
      <c r="O31" s="12">
        <f t="shared" si="43"/>
        <v>67021.824496599991</v>
      </c>
      <c r="P31" s="12">
        <f t="shared" si="43"/>
        <v>0</v>
      </c>
      <c r="Q31" s="12">
        <f t="shared" si="43"/>
        <v>16966.82</v>
      </c>
      <c r="R31" s="12"/>
      <c r="S31" s="12">
        <f t="shared" ref="S31:V31" si="44">SUM(S32:S51)</f>
        <v>39344.189229799995</v>
      </c>
      <c r="T31" s="12">
        <f t="shared" si="44"/>
        <v>39344.189229799995</v>
      </c>
      <c r="U31" s="12">
        <f t="shared" si="44"/>
        <v>0</v>
      </c>
      <c r="V31" s="12">
        <f t="shared" si="44"/>
        <v>12728.28</v>
      </c>
      <c r="W31" s="12"/>
      <c r="X31" s="12">
        <f t="shared" ref="X31:AE31" si="45">SUM(X32:X51)</f>
        <v>30696.156461999999</v>
      </c>
      <c r="Y31" s="12">
        <f t="shared" si="45"/>
        <v>30696.156461999999</v>
      </c>
      <c r="Z31" s="12">
        <f t="shared" si="45"/>
        <v>0</v>
      </c>
      <c r="AA31" s="12">
        <f t="shared" si="45"/>
        <v>29695.100000000002</v>
      </c>
      <c r="AB31" s="12">
        <f t="shared" si="45"/>
        <v>70040.345691800001</v>
      </c>
      <c r="AC31" s="12">
        <f t="shared" si="45"/>
        <v>70040.345691800001</v>
      </c>
      <c r="AD31" s="12">
        <f t="shared" si="45"/>
        <v>0</v>
      </c>
      <c r="AE31" s="12">
        <f t="shared" si="45"/>
        <v>16966.82</v>
      </c>
      <c r="AF31" s="12"/>
      <c r="AG31" s="12">
        <f t="shared" ref="AG31:AJ31" si="46">SUM(AG32:AG51)</f>
        <v>40918.031453000011</v>
      </c>
      <c r="AH31" s="12">
        <f t="shared" si="46"/>
        <v>40918.031453000011</v>
      </c>
      <c r="AI31" s="12">
        <f t="shared" si="46"/>
        <v>0</v>
      </c>
      <c r="AJ31" s="12">
        <f t="shared" si="46"/>
        <v>12728.28</v>
      </c>
      <c r="AK31" s="12"/>
      <c r="AL31" s="12">
        <f t="shared" ref="AL31:AR31" si="47">SUM(AL32:AL51)</f>
        <v>31924.0536336</v>
      </c>
      <c r="AM31" s="12">
        <f t="shared" si="47"/>
        <v>31924.0536336</v>
      </c>
      <c r="AN31" s="12">
        <f t="shared" si="47"/>
        <v>0</v>
      </c>
      <c r="AO31" s="12">
        <f t="shared" si="47"/>
        <v>29695.100000000002</v>
      </c>
      <c r="AP31" s="12">
        <f t="shared" si="47"/>
        <v>72842.085086599996</v>
      </c>
      <c r="AQ31" s="12">
        <f t="shared" si="47"/>
        <v>72842.085086599996</v>
      </c>
      <c r="AR31" s="12">
        <f t="shared" si="47"/>
        <v>0</v>
      </c>
    </row>
    <row r="32" spans="1:44" ht="31.5" hidden="1" x14ac:dyDescent="0.25">
      <c r="A32" s="14" t="s">
        <v>73</v>
      </c>
      <c r="B32" s="1" t="s">
        <v>9</v>
      </c>
      <c r="C32" s="16">
        <v>1283.28</v>
      </c>
      <c r="D32" s="16">
        <v>2210.5700000000002</v>
      </c>
      <c r="E32" s="16">
        <f>C32*D32/1000</f>
        <v>2836.7802696000003</v>
      </c>
      <c r="F32" s="16">
        <f t="shared" ref="F32:F90" si="48">E32-G32</f>
        <v>2836.7802696000003</v>
      </c>
      <c r="G32" s="16"/>
      <c r="H32" s="16">
        <v>985.09</v>
      </c>
      <c r="I32" s="16">
        <v>2318.89</v>
      </c>
      <c r="J32" s="16">
        <f>H32*I32/1000</f>
        <v>2284.3153500999997</v>
      </c>
      <c r="K32" s="16">
        <f t="shared" ref="K32:K90" si="49">J32-L32</f>
        <v>2284.3153500999997</v>
      </c>
      <c r="L32" s="16"/>
      <c r="M32" s="16">
        <f t="shared" ref="M32:M51" si="50">C32+H32</f>
        <v>2268.37</v>
      </c>
      <c r="N32" s="16">
        <f t="shared" ref="N32:P51" si="51">E32+J32</f>
        <v>5121.0956196999996</v>
      </c>
      <c r="O32" s="16">
        <f t="shared" si="51"/>
        <v>5121.0956196999996</v>
      </c>
      <c r="P32" s="16">
        <f t="shared" si="51"/>
        <v>0</v>
      </c>
      <c r="Q32" s="16">
        <f t="shared" ref="Q32:Q51" si="52">C32</f>
        <v>1283.28</v>
      </c>
      <c r="R32" s="16">
        <v>2318.89</v>
      </c>
      <c r="S32" s="16">
        <f>Q32*R32/1000</f>
        <v>2975.7851591999997</v>
      </c>
      <c r="T32" s="16">
        <f t="shared" ref="T32:T90" si="53">S32-U32</f>
        <v>2975.7851591999997</v>
      </c>
      <c r="U32" s="16"/>
      <c r="V32" s="16">
        <f t="shared" ref="V32:V51" si="54">H32</f>
        <v>985.09</v>
      </c>
      <c r="W32" s="16">
        <v>2411.65</v>
      </c>
      <c r="X32" s="16">
        <f>V32*W32/1000</f>
        <v>2375.6922985000001</v>
      </c>
      <c r="Y32" s="16">
        <f>X32-Z32</f>
        <v>2375.6922985000001</v>
      </c>
      <c r="Z32" s="16"/>
      <c r="AA32" s="16">
        <f t="shared" ref="AA32:AA51" si="55">Q32+V32</f>
        <v>2268.37</v>
      </c>
      <c r="AB32" s="16">
        <f t="shared" ref="AB32:AD51" si="56">S32+X32</f>
        <v>5351.4774576999998</v>
      </c>
      <c r="AC32" s="16">
        <f t="shared" si="56"/>
        <v>5351.4774576999998</v>
      </c>
      <c r="AD32" s="16">
        <f t="shared" si="56"/>
        <v>0</v>
      </c>
      <c r="AE32" s="16">
        <f t="shared" ref="AE32:AE51" si="57">C32</f>
        <v>1283.28</v>
      </c>
      <c r="AF32" s="16">
        <v>2411.65</v>
      </c>
      <c r="AG32" s="16">
        <f>AE32*AF32/1000</f>
        <v>3094.822212</v>
      </c>
      <c r="AH32" s="16">
        <f t="shared" ref="AH32:AH51" si="58">AG32-AI32</f>
        <v>3094.822212</v>
      </c>
      <c r="AI32" s="16"/>
      <c r="AJ32" s="16">
        <f t="shared" ref="AJ32:AJ51" si="59">H32</f>
        <v>985.09</v>
      </c>
      <c r="AK32" s="16">
        <v>2508.12</v>
      </c>
      <c r="AL32" s="16">
        <f>AJ32*AK32/1000</f>
        <v>2470.7239307999998</v>
      </c>
      <c r="AM32" s="16">
        <f>AL32-AN32</f>
        <v>2470.7239307999998</v>
      </c>
      <c r="AN32" s="16"/>
      <c r="AO32" s="16">
        <f t="shared" ref="AO32:AO51" si="60">AE32+AJ32</f>
        <v>2268.37</v>
      </c>
      <c r="AP32" s="16">
        <f t="shared" ref="AP32:AR51" si="61">AG32+AL32</f>
        <v>5565.5461427999999</v>
      </c>
      <c r="AQ32" s="16">
        <f t="shared" si="61"/>
        <v>5565.5461427999999</v>
      </c>
      <c r="AR32" s="16">
        <f t="shared" si="61"/>
        <v>0</v>
      </c>
    </row>
    <row r="33" spans="1:44" ht="31.5" hidden="1" x14ac:dyDescent="0.25">
      <c r="A33" s="14" t="s">
        <v>72</v>
      </c>
      <c r="B33" s="1" t="s">
        <v>147</v>
      </c>
      <c r="C33" s="16">
        <v>1296.24</v>
      </c>
      <c r="D33" s="16">
        <v>2210.5700000000002</v>
      </c>
      <c r="E33" s="16">
        <f t="shared" ref="E33:E94" si="62">C33*D33/1000</f>
        <v>2865.4292568000001</v>
      </c>
      <c r="F33" s="16">
        <f t="shared" si="48"/>
        <v>2865.4292568000001</v>
      </c>
      <c r="G33" s="16"/>
      <c r="H33" s="16">
        <v>945.36</v>
      </c>
      <c r="I33" s="16">
        <v>2318.89</v>
      </c>
      <c r="J33" s="16">
        <f t="shared" ref="J33:J94" si="63">H33*I33/1000</f>
        <v>2192.1858503999997</v>
      </c>
      <c r="K33" s="16">
        <f t="shared" si="49"/>
        <v>2192.1858503999997</v>
      </c>
      <c r="L33" s="16"/>
      <c r="M33" s="16">
        <f t="shared" si="50"/>
        <v>2241.6</v>
      </c>
      <c r="N33" s="16">
        <f t="shared" si="51"/>
        <v>5057.6151071999993</v>
      </c>
      <c r="O33" s="16">
        <f t="shared" si="51"/>
        <v>5057.6151071999993</v>
      </c>
      <c r="P33" s="16">
        <f t="shared" si="51"/>
        <v>0</v>
      </c>
      <c r="Q33" s="16">
        <f t="shared" si="52"/>
        <v>1296.24</v>
      </c>
      <c r="R33" s="16">
        <v>2318.89</v>
      </c>
      <c r="S33" s="16">
        <f t="shared" ref="S33:S94" si="64">Q33*R33/1000</f>
        <v>3005.8379735999997</v>
      </c>
      <c r="T33" s="16">
        <f t="shared" si="53"/>
        <v>3005.8379735999997</v>
      </c>
      <c r="U33" s="16"/>
      <c r="V33" s="16">
        <f t="shared" si="54"/>
        <v>945.36</v>
      </c>
      <c r="W33" s="16">
        <v>2411.65</v>
      </c>
      <c r="X33" s="16">
        <f t="shared" ref="X33:X94" si="65">V33*W33/1000</f>
        <v>2279.8774440000002</v>
      </c>
      <c r="Y33" s="16">
        <f t="shared" ref="Y33:Y94" si="66">X33-Z33</f>
        <v>2279.8774440000002</v>
      </c>
      <c r="Z33" s="16"/>
      <c r="AA33" s="16">
        <f t="shared" si="55"/>
        <v>2241.6</v>
      </c>
      <c r="AB33" s="16">
        <f t="shared" si="56"/>
        <v>5285.7154176000004</v>
      </c>
      <c r="AC33" s="16">
        <f t="shared" si="56"/>
        <v>5285.7154176000004</v>
      </c>
      <c r="AD33" s="16">
        <f t="shared" si="56"/>
        <v>0</v>
      </c>
      <c r="AE33" s="16">
        <f t="shared" si="57"/>
        <v>1296.24</v>
      </c>
      <c r="AF33" s="16">
        <v>2411.65</v>
      </c>
      <c r="AG33" s="16">
        <f t="shared" ref="AG33:AG51" si="67">AE33*AF33/1000</f>
        <v>3126.0771960000002</v>
      </c>
      <c r="AH33" s="16">
        <f t="shared" si="58"/>
        <v>3126.0771960000002</v>
      </c>
      <c r="AI33" s="16"/>
      <c r="AJ33" s="16">
        <f t="shared" si="59"/>
        <v>945.36</v>
      </c>
      <c r="AK33" s="16">
        <v>2508.12</v>
      </c>
      <c r="AL33" s="16">
        <f t="shared" ref="AL33:AL51" si="68">AJ33*AK33/1000</f>
        <v>2371.0763231999999</v>
      </c>
      <c r="AM33" s="16">
        <f t="shared" ref="AM33:AM51" si="69">AL33-AN33</f>
        <v>2371.0763231999999</v>
      </c>
      <c r="AN33" s="16"/>
      <c r="AO33" s="16">
        <f t="shared" si="60"/>
        <v>2241.6</v>
      </c>
      <c r="AP33" s="16">
        <f t="shared" si="61"/>
        <v>5497.1535192000001</v>
      </c>
      <c r="AQ33" s="16">
        <f t="shared" si="61"/>
        <v>5497.1535192000001</v>
      </c>
      <c r="AR33" s="16">
        <f t="shared" si="61"/>
        <v>0</v>
      </c>
    </row>
    <row r="34" spans="1:44" ht="31.5" hidden="1" x14ac:dyDescent="0.25">
      <c r="A34" s="14" t="s">
        <v>74</v>
      </c>
      <c r="B34" s="1" t="s">
        <v>10</v>
      </c>
      <c r="C34" s="16">
        <v>802.5</v>
      </c>
      <c r="D34" s="16">
        <v>2210.5700000000002</v>
      </c>
      <c r="E34" s="16">
        <f t="shared" si="62"/>
        <v>1773.9824250000001</v>
      </c>
      <c r="F34" s="16">
        <f t="shared" si="48"/>
        <v>1773.9824250000001</v>
      </c>
      <c r="G34" s="16"/>
      <c r="H34" s="16">
        <v>600</v>
      </c>
      <c r="I34" s="16">
        <v>2318.89</v>
      </c>
      <c r="J34" s="16">
        <f t="shared" si="63"/>
        <v>1391.3340000000001</v>
      </c>
      <c r="K34" s="16">
        <f t="shared" si="49"/>
        <v>1391.3340000000001</v>
      </c>
      <c r="L34" s="16"/>
      <c r="M34" s="16">
        <f t="shared" si="50"/>
        <v>1402.5</v>
      </c>
      <c r="N34" s="16">
        <f t="shared" si="51"/>
        <v>3165.316425</v>
      </c>
      <c r="O34" s="16">
        <f t="shared" si="51"/>
        <v>3165.316425</v>
      </c>
      <c r="P34" s="16">
        <f t="shared" si="51"/>
        <v>0</v>
      </c>
      <c r="Q34" s="16">
        <f t="shared" si="52"/>
        <v>802.5</v>
      </c>
      <c r="R34" s="16">
        <v>2318.89</v>
      </c>
      <c r="S34" s="16">
        <f t="shared" si="64"/>
        <v>1860.9092249999999</v>
      </c>
      <c r="T34" s="16">
        <f t="shared" si="53"/>
        <v>1860.9092249999999</v>
      </c>
      <c r="U34" s="16"/>
      <c r="V34" s="16">
        <f t="shared" si="54"/>
        <v>600</v>
      </c>
      <c r="W34" s="16">
        <v>2411.65</v>
      </c>
      <c r="X34" s="16">
        <f t="shared" si="65"/>
        <v>1446.99</v>
      </c>
      <c r="Y34" s="16">
        <f t="shared" si="66"/>
        <v>1446.99</v>
      </c>
      <c r="Z34" s="16"/>
      <c r="AA34" s="16">
        <f>Q34+V34</f>
        <v>1402.5</v>
      </c>
      <c r="AB34" s="16">
        <f>S34+X34</f>
        <v>3307.8992250000001</v>
      </c>
      <c r="AC34" s="16">
        <f t="shared" si="56"/>
        <v>3307.8992250000001</v>
      </c>
      <c r="AD34" s="16">
        <f t="shared" si="56"/>
        <v>0</v>
      </c>
      <c r="AE34" s="16">
        <f t="shared" si="57"/>
        <v>802.5</v>
      </c>
      <c r="AF34" s="16">
        <v>2411.65</v>
      </c>
      <c r="AG34" s="16">
        <f t="shared" si="67"/>
        <v>1935.349125</v>
      </c>
      <c r="AH34" s="16">
        <f t="shared" si="58"/>
        <v>1935.349125</v>
      </c>
      <c r="AI34" s="16"/>
      <c r="AJ34" s="16">
        <f t="shared" si="59"/>
        <v>600</v>
      </c>
      <c r="AK34" s="16">
        <v>2508.12</v>
      </c>
      <c r="AL34" s="16">
        <f t="shared" si="68"/>
        <v>1504.8720000000001</v>
      </c>
      <c r="AM34" s="16">
        <f t="shared" si="69"/>
        <v>1504.8720000000001</v>
      </c>
      <c r="AN34" s="16"/>
      <c r="AO34" s="16">
        <f t="shared" si="60"/>
        <v>1402.5</v>
      </c>
      <c r="AP34" s="16">
        <f t="shared" si="61"/>
        <v>3440.221125</v>
      </c>
      <c r="AQ34" s="16">
        <f t="shared" si="61"/>
        <v>3440.221125</v>
      </c>
      <c r="AR34" s="16">
        <f t="shared" si="61"/>
        <v>0</v>
      </c>
    </row>
    <row r="35" spans="1:44" ht="31.5" hidden="1" x14ac:dyDescent="0.25">
      <c r="A35" s="14" t="s">
        <v>75</v>
      </c>
      <c r="B35" s="1" t="s">
        <v>148</v>
      </c>
      <c r="C35" s="16">
        <v>776.65</v>
      </c>
      <c r="D35" s="16">
        <v>2210.5700000000002</v>
      </c>
      <c r="E35" s="16">
        <f t="shared" si="62"/>
        <v>1716.8391905000001</v>
      </c>
      <c r="F35" s="16">
        <f t="shared" si="48"/>
        <v>1716.8391905000001</v>
      </c>
      <c r="G35" s="16"/>
      <c r="H35" s="16">
        <v>368.6</v>
      </c>
      <c r="I35" s="16">
        <v>2318.89</v>
      </c>
      <c r="J35" s="16">
        <f t="shared" si="63"/>
        <v>854.74285400000008</v>
      </c>
      <c r="K35" s="16">
        <f t="shared" si="49"/>
        <v>854.74285400000008</v>
      </c>
      <c r="L35" s="16"/>
      <c r="M35" s="16">
        <f t="shared" si="50"/>
        <v>1145.25</v>
      </c>
      <c r="N35" s="16">
        <f t="shared" si="51"/>
        <v>2571.5820444999999</v>
      </c>
      <c r="O35" s="16">
        <f t="shared" si="51"/>
        <v>2571.5820444999999</v>
      </c>
      <c r="P35" s="16">
        <f t="shared" si="51"/>
        <v>0</v>
      </c>
      <c r="Q35" s="16">
        <f t="shared" si="52"/>
        <v>776.65</v>
      </c>
      <c r="R35" s="16">
        <v>2318.89</v>
      </c>
      <c r="S35" s="16">
        <f t="shared" si="64"/>
        <v>1800.9659184999998</v>
      </c>
      <c r="T35" s="16">
        <f t="shared" si="53"/>
        <v>1800.9659184999998</v>
      </c>
      <c r="U35" s="16"/>
      <c r="V35" s="16">
        <f t="shared" si="54"/>
        <v>368.6</v>
      </c>
      <c r="W35" s="16">
        <v>2411.65</v>
      </c>
      <c r="X35" s="16">
        <f t="shared" si="65"/>
        <v>888.93419000000006</v>
      </c>
      <c r="Y35" s="16">
        <f t="shared" si="66"/>
        <v>888.93419000000006</v>
      </c>
      <c r="Z35" s="16"/>
      <c r="AA35" s="16">
        <f t="shared" si="55"/>
        <v>1145.25</v>
      </c>
      <c r="AB35" s="16">
        <f t="shared" si="56"/>
        <v>2689.9001085</v>
      </c>
      <c r="AC35" s="16">
        <f t="shared" si="56"/>
        <v>2689.9001085</v>
      </c>
      <c r="AD35" s="16">
        <f t="shared" si="56"/>
        <v>0</v>
      </c>
      <c r="AE35" s="16">
        <f t="shared" si="57"/>
        <v>776.65</v>
      </c>
      <c r="AF35" s="16">
        <v>2411.65</v>
      </c>
      <c r="AG35" s="16">
        <f t="shared" si="67"/>
        <v>1873.0079724999998</v>
      </c>
      <c r="AH35" s="16">
        <f t="shared" si="58"/>
        <v>1873.0079724999998</v>
      </c>
      <c r="AI35" s="16"/>
      <c r="AJ35" s="16">
        <f t="shared" si="59"/>
        <v>368.6</v>
      </c>
      <c r="AK35" s="16">
        <v>2508.12</v>
      </c>
      <c r="AL35" s="16">
        <f t="shared" si="68"/>
        <v>924.49303199999997</v>
      </c>
      <c r="AM35" s="16">
        <f t="shared" si="69"/>
        <v>924.49303199999997</v>
      </c>
      <c r="AN35" s="16"/>
      <c r="AO35" s="16">
        <f t="shared" si="60"/>
        <v>1145.25</v>
      </c>
      <c r="AP35" s="16">
        <f t="shared" si="61"/>
        <v>2797.5010044999999</v>
      </c>
      <c r="AQ35" s="16">
        <f t="shared" si="61"/>
        <v>2797.5010044999999</v>
      </c>
      <c r="AR35" s="16">
        <f t="shared" si="61"/>
        <v>0</v>
      </c>
    </row>
    <row r="36" spans="1:44" ht="31.5" hidden="1" x14ac:dyDescent="0.25">
      <c r="A36" s="14" t="s">
        <v>76</v>
      </c>
      <c r="B36" s="1" t="s">
        <v>11</v>
      </c>
      <c r="C36" s="16">
        <v>638.70000000000005</v>
      </c>
      <c r="D36" s="16">
        <v>2210.5700000000002</v>
      </c>
      <c r="E36" s="16">
        <f t="shared" si="62"/>
        <v>1411.891059</v>
      </c>
      <c r="F36" s="16">
        <f t="shared" si="48"/>
        <v>1411.891059</v>
      </c>
      <c r="G36" s="16"/>
      <c r="H36" s="16">
        <v>451.57</v>
      </c>
      <c r="I36" s="16">
        <v>2318.89</v>
      </c>
      <c r="J36" s="16">
        <f t="shared" si="63"/>
        <v>1047.1411573</v>
      </c>
      <c r="K36" s="16">
        <f t="shared" si="49"/>
        <v>1047.1411573</v>
      </c>
      <c r="L36" s="16"/>
      <c r="M36" s="16">
        <f t="shared" si="50"/>
        <v>1090.27</v>
      </c>
      <c r="N36" s="16">
        <f t="shared" si="51"/>
        <v>2459.0322163000001</v>
      </c>
      <c r="O36" s="16">
        <f t="shared" si="51"/>
        <v>2459.0322163000001</v>
      </c>
      <c r="P36" s="16">
        <f t="shared" si="51"/>
        <v>0</v>
      </c>
      <c r="Q36" s="16">
        <f t="shared" si="52"/>
        <v>638.70000000000005</v>
      </c>
      <c r="R36" s="16">
        <v>2318.89</v>
      </c>
      <c r="S36" s="16">
        <f t="shared" si="64"/>
        <v>1481.0750430000001</v>
      </c>
      <c r="T36" s="16">
        <f t="shared" si="53"/>
        <v>1481.0750430000001</v>
      </c>
      <c r="U36" s="16"/>
      <c r="V36" s="16">
        <f t="shared" si="54"/>
        <v>451.57</v>
      </c>
      <c r="W36" s="16">
        <v>2411.65</v>
      </c>
      <c r="X36" s="16">
        <f t="shared" si="65"/>
        <v>1089.0287905</v>
      </c>
      <c r="Y36" s="16">
        <f t="shared" si="66"/>
        <v>1089.0287905</v>
      </c>
      <c r="Z36" s="16"/>
      <c r="AA36" s="16">
        <f t="shared" si="55"/>
        <v>1090.27</v>
      </c>
      <c r="AB36" s="16">
        <f t="shared" si="56"/>
        <v>2570.1038335000003</v>
      </c>
      <c r="AC36" s="16">
        <f t="shared" si="56"/>
        <v>2570.1038335000003</v>
      </c>
      <c r="AD36" s="16">
        <f t="shared" si="56"/>
        <v>0</v>
      </c>
      <c r="AE36" s="16">
        <f t="shared" si="57"/>
        <v>638.70000000000005</v>
      </c>
      <c r="AF36" s="16">
        <v>2411.65</v>
      </c>
      <c r="AG36" s="16">
        <f t="shared" si="67"/>
        <v>1540.3208550000002</v>
      </c>
      <c r="AH36" s="16">
        <f t="shared" si="58"/>
        <v>1540.3208550000002</v>
      </c>
      <c r="AI36" s="16"/>
      <c r="AJ36" s="16">
        <f t="shared" si="59"/>
        <v>451.57</v>
      </c>
      <c r="AK36" s="16">
        <v>2508.12</v>
      </c>
      <c r="AL36" s="16">
        <f t="shared" si="68"/>
        <v>1132.5917483999999</v>
      </c>
      <c r="AM36" s="16">
        <f t="shared" si="69"/>
        <v>1132.5917483999999</v>
      </c>
      <c r="AN36" s="16"/>
      <c r="AO36" s="16">
        <f t="shared" si="60"/>
        <v>1090.27</v>
      </c>
      <c r="AP36" s="16">
        <f t="shared" si="61"/>
        <v>2672.9126034000001</v>
      </c>
      <c r="AQ36" s="16">
        <f t="shared" si="61"/>
        <v>2672.9126034000001</v>
      </c>
      <c r="AR36" s="16">
        <f t="shared" si="61"/>
        <v>0</v>
      </c>
    </row>
    <row r="37" spans="1:44" ht="31.5" hidden="1" x14ac:dyDescent="0.25">
      <c r="A37" s="14" t="s">
        <v>77</v>
      </c>
      <c r="B37" s="1" t="s">
        <v>12</v>
      </c>
      <c r="C37" s="16">
        <v>745.1</v>
      </c>
      <c r="D37" s="16">
        <v>2210.5700000000002</v>
      </c>
      <c r="E37" s="16">
        <f t="shared" si="62"/>
        <v>1647.0957070000002</v>
      </c>
      <c r="F37" s="16">
        <f t="shared" si="48"/>
        <v>1647.0957070000002</v>
      </c>
      <c r="G37" s="16"/>
      <c r="H37" s="16">
        <v>526.16999999999996</v>
      </c>
      <c r="I37" s="16">
        <v>2318.89</v>
      </c>
      <c r="J37" s="16">
        <f t="shared" si="63"/>
        <v>1220.1303512999998</v>
      </c>
      <c r="K37" s="16">
        <f t="shared" si="49"/>
        <v>1220.1303512999998</v>
      </c>
      <c r="L37" s="16"/>
      <c r="M37" s="16">
        <f t="shared" si="50"/>
        <v>1271.27</v>
      </c>
      <c r="N37" s="16">
        <f t="shared" si="51"/>
        <v>2867.2260582999997</v>
      </c>
      <c r="O37" s="16">
        <f t="shared" si="51"/>
        <v>2867.2260582999997</v>
      </c>
      <c r="P37" s="16">
        <f t="shared" si="51"/>
        <v>0</v>
      </c>
      <c r="Q37" s="16">
        <f t="shared" si="52"/>
        <v>745.1</v>
      </c>
      <c r="R37" s="16">
        <v>2318.89</v>
      </c>
      <c r="S37" s="16">
        <f t="shared" si="64"/>
        <v>1727.8049390000001</v>
      </c>
      <c r="T37" s="16">
        <f t="shared" si="53"/>
        <v>1727.8049390000001</v>
      </c>
      <c r="U37" s="16"/>
      <c r="V37" s="16">
        <f t="shared" si="54"/>
        <v>526.16999999999996</v>
      </c>
      <c r="W37" s="16">
        <v>2411.65</v>
      </c>
      <c r="X37" s="16">
        <f t="shared" si="65"/>
        <v>1268.9378804999999</v>
      </c>
      <c r="Y37" s="16">
        <f t="shared" si="66"/>
        <v>1268.9378804999999</v>
      </c>
      <c r="Z37" s="16"/>
      <c r="AA37" s="16">
        <f t="shared" si="55"/>
        <v>1271.27</v>
      </c>
      <c r="AB37" s="16">
        <f t="shared" si="56"/>
        <v>2996.7428195000002</v>
      </c>
      <c r="AC37" s="16">
        <f t="shared" si="56"/>
        <v>2996.7428195000002</v>
      </c>
      <c r="AD37" s="16">
        <f t="shared" si="56"/>
        <v>0</v>
      </c>
      <c r="AE37" s="16">
        <f t="shared" si="57"/>
        <v>745.1</v>
      </c>
      <c r="AF37" s="16">
        <v>2411.65</v>
      </c>
      <c r="AG37" s="16">
        <f t="shared" si="67"/>
        <v>1796.920415</v>
      </c>
      <c r="AH37" s="16">
        <f t="shared" si="58"/>
        <v>1796.920415</v>
      </c>
      <c r="AI37" s="16"/>
      <c r="AJ37" s="16">
        <f t="shared" si="59"/>
        <v>526.16999999999996</v>
      </c>
      <c r="AK37" s="16">
        <v>2508.12</v>
      </c>
      <c r="AL37" s="16">
        <f t="shared" si="68"/>
        <v>1319.6975003999999</v>
      </c>
      <c r="AM37" s="16">
        <f t="shared" si="69"/>
        <v>1319.6975003999999</v>
      </c>
      <c r="AN37" s="16"/>
      <c r="AO37" s="16">
        <f t="shared" si="60"/>
        <v>1271.27</v>
      </c>
      <c r="AP37" s="16">
        <f t="shared" si="61"/>
        <v>3116.6179154000001</v>
      </c>
      <c r="AQ37" s="16">
        <f t="shared" si="61"/>
        <v>3116.6179154000001</v>
      </c>
      <c r="AR37" s="16">
        <f t="shared" si="61"/>
        <v>0</v>
      </c>
    </row>
    <row r="38" spans="1:44" ht="31.5" hidden="1" x14ac:dyDescent="0.25">
      <c r="A38" s="14" t="s">
        <v>78</v>
      </c>
      <c r="B38" s="1" t="s">
        <v>13</v>
      </c>
      <c r="C38" s="16">
        <v>967.02</v>
      </c>
      <c r="D38" s="16">
        <v>2210.5700000000002</v>
      </c>
      <c r="E38" s="16">
        <f t="shared" si="62"/>
        <v>2137.6654014000005</v>
      </c>
      <c r="F38" s="16">
        <f t="shared" si="48"/>
        <v>2137.6654014000005</v>
      </c>
      <c r="G38" s="16"/>
      <c r="H38" s="16">
        <v>737.31</v>
      </c>
      <c r="I38" s="16">
        <v>2318.89</v>
      </c>
      <c r="J38" s="16">
        <f t="shared" si="63"/>
        <v>1709.7407858999998</v>
      </c>
      <c r="K38" s="16">
        <f t="shared" si="49"/>
        <v>1709.7407858999998</v>
      </c>
      <c r="L38" s="16"/>
      <c r="M38" s="16">
        <f t="shared" si="50"/>
        <v>1704.33</v>
      </c>
      <c r="N38" s="16">
        <f t="shared" si="51"/>
        <v>3847.4061873000001</v>
      </c>
      <c r="O38" s="16">
        <f t="shared" si="51"/>
        <v>3847.4061873000001</v>
      </c>
      <c r="P38" s="16">
        <f t="shared" si="51"/>
        <v>0</v>
      </c>
      <c r="Q38" s="16">
        <f t="shared" si="52"/>
        <v>967.02</v>
      </c>
      <c r="R38" s="16">
        <v>2318.89</v>
      </c>
      <c r="S38" s="16">
        <f t="shared" si="64"/>
        <v>2242.4130077999998</v>
      </c>
      <c r="T38" s="16">
        <f t="shared" si="53"/>
        <v>2242.4130077999998</v>
      </c>
      <c r="U38" s="16"/>
      <c r="V38" s="16">
        <f t="shared" si="54"/>
        <v>737.31</v>
      </c>
      <c r="W38" s="16">
        <v>2411.65</v>
      </c>
      <c r="X38" s="16">
        <f t="shared" si="65"/>
        <v>1778.1336615</v>
      </c>
      <c r="Y38" s="16">
        <f t="shared" si="66"/>
        <v>1778.1336615</v>
      </c>
      <c r="Z38" s="16"/>
      <c r="AA38" s="16">
        <f t="shared" si="55"/>
        <v>1704.33</v>
      </c>
      <c r="AB38" s="16">
        <f t="shared" si="56"/>
        <v>4020.5466692999998</v>
      </c>
      <c r="AC38" s="16">
        <f t="shared" si="56"/>
        <v>4020.5466692999998</v>
      </c>
      <c r="AD38" s="16">
        <f t="shared" si="56"/>
        <v>0</v>
      </c>
      <c r="AE38" s="16">
        <f t="shared" si="57"/>
        <v>967.02</v>
      </c>
      <c r="AF38" s="16">
        <v>2411.65</v>
      </c>
      <c r="AG38" s="16">
        <f t="shared" si="67"/>
        <v>2332.1137829999998</v>
      </c>
      <c r="AH38" s="16">
        <f t="shared" si="58"/>
        <v>2332.1137829999998</v>
      </c>
      <c r="AI38" s="16"/>
      <c r="AJ38" s="16">
        <f t="shared" si="59"/>
        <v>737.31</v>
      </c>
      <c r="AK38" s="16">
        <v>2508.12</v>
      </c>
      <c r="AL38" s="16">
        <f t="shared" si="68"/>
        <v>1849.2619571999999</v>
      </c>
      <c r="AM38" s="16">
        <f t="shared" si="69"/>
        <v>1849.2619571999999</v>
      </c>
      <c r="AN38" s="16"/>
      <c r="AO38" s="16">
        <f t="shared" si="60"/>
        <v>1704.33</v>
      </c>
      <c r="AP38" s="16">
        <f t="shared" si="61"/>
        <v>4181.3757401999992</v>
      </c>
      <c r="AQ38" s="16">
        <f t="shared" si="61"/>
        <v>4181.3757401999992</v>
      </c>
      <c r="AR38" s="16">
        <f t="shared" si="61"/>
        <v>0</v>
      </c>
    </row>
    <row r="39" spans="1:44" ht="31.5" hidden="1" x14ac:dyDescent="0.25">
      <c r="A39" s="14" t="s">
        <v>79</v>
      </c>
      <c r="B39" s="1" t="s">
        <v>14</v>
      </c>
      <c r="C39" s="16">
        <v>423.29</v>
      </c>
      <c r="D39" s="16">
        <v>2210.5700000000002</v>
      </c>
      <c r="E39" s="16">
        <f t="shared" si="62"/>
        <v>935.71217530000013</v>
      </c>
      <c r="F39" s="16">
        <f t="shared" si="48"/>
        <v>935.71217530000013</v>
      </c>
      <c r="G39" s="16"/>
      <c r="H39" s="16">
        <v>287.98</v>
      </c>
      <c r="I39" s="16">
        <v>2318.89</v>
      </c>
      <c r="J39" s="16">
        <f t="shared" si="63"/>
        <v>667.79394220000006</v>
      </c>
      <c r="K39" s="16">
        <f t="shared" si="49"/>
        <v>667.79394220000006</v>
      </c>
      <c r="L39" s="16"/>
      <c r="M39" s="16">
        <f t="shared" si="50"/>
        <v>711.27</v>
      </c>
      <c r="N39" s="16">
        <f t="shared" si="51"/>
        <v>1603.5061175000001</v>
      </c>
      <c r="O39" s="16">
        <f t="shared" si="51"/>
        <v>1603.5061175000001</v>
      </c>
      <c r="P39" s="16">
        <f t="shared" si="51"/>
        <v>0</v>
      </c>
      <c r="Q39" s="16">
        <f t="shared" si="52"/>
        <v>423.29</v>
      </c>
      <c r="R39" s="16">
        <v>2318.89</v>
      </c>
      <c r="S39" s="16">
        <f t="shared" si="64"/>
        <v>981.56294810000009</v>
      </c>
      <c r="T39" s="16">
        <f t="shared" si="53"/>
        <v>981.56294810000009</v>
      </c>
      <c r="U39" s="16"/>
      <c r="V39" s="16">
        <f t="shared" si="54"/>
        <v>287.98</v>
      </c>
      <c r="W39" s="16">
        <v>2411.65</v>
      </c>
      <c r="X39" s="16">
        <f t="shared" si="65"/>
        <v>694.50696700000003</v>
      </c>
      <c r="Y39" s="16">
        <f t="shared" si="66"/>
        <v>694.50696700000003</v>
      </c>
      <c r="Z39" s="16"/>
      <c r="AA39" s="16">
        <f t="shared" si="55"/>
        <v>711.27</v>
      </c>
      <c r="AB39" s="16">
        <f t="shared" si="56"/>
        <v>1676.0699151000001</v>
      </c>
      <c r="AC39" s="16">
        <f t="shared" si="56"/>
        <v>1676.0699151000001</v>
      </c>
      <c r="AD39" s="16">
        <f t="shared" si="56"/>
        <v>0</v>
      </c>
      <c r="AE39" s="16">
        <f t="shared" si="57"/>
        <v>423.29</v>
      </c>
      <c r="AF39" s="16">
        <v>2411.65</v>
      </c>
      <c r="AG39" s="16">
        <f t="shared" si="67"/>
        <v>1020.8273285</v>
      </c>
      <c r="AH39" s="16">
        <f t="shared" si="58"/>
        <v>1020.8273285</v>
      </c>
      <c r="AI39" s="16"/>
      <c r="AJ39" s="16">
        <f t="shared" si="59"/>
        <v>287.98</v>
      </c>
      <c r="AK39" s="16">
        <v>2508.12</v>
      </c>
      <c r="AL39" s="16">
        <f t="shared" si="68"/>
        <v>722.28839760000005</v>
      </c>
      <c r="AM39" s="16">
        <f t="shared" si="69"/>
        <v>722.28839760000005</v>
      </c>
      <c r="AN39" s="16"/>
      <c r="AO39" s="16">
        <f t="shared" si="60"/>
        <v>711.27</v>
      </c>
      <c r="AP39" s="16">
        <f t="shared" si="61"/>
        <v>1743.1157261000001</v>
      </c>
      <c r="AQ39" s="16">
        <f t="shared" si="61"/>
        <v>1743.1157261000001</v>
      </c>
      <c r="AR39" s="16">
        <f t="shared" si="61"/>
        <v>0</v>
      </c>
    </row>
    <row r="40" spans="1:44" ht="31.5" hidden="1" x14ac:dyDescent="0.25">
      <c r="A40" s="14" t="s">
        <v>80</v>
      </c>
      <c r="B40" s="1" t="s">
        <v>15</v>
      </c>
      <c r="C40" s="16">
        <v>1032.6099999999999</v>
      </c>
      <c r="D40" s="16">
        <v>2210.5700000000002</v>
      </c>
      <c r="E40" s="16">
        <f t="shared" si="62"/>
        <v>2282.6566877</v>
      </c>
      <c r="F40" s="16">
        <f t="shared" si="48"/>
        <v>2282.6566877</v>
      </c>
      <c r="G40" s="16"/>
      <c r="H40" s="16">
        <v>776.47</v>
      </c>
      <c r="I40" s="16">
        <v>2318.89</v>
      </c>
      <c r="J40" s="16">
        <f t="shared" si="63"/>
        <v>1800.5485182999998</v>
      </c>
      <c r="K40" s="16">
        <f t="shared" si="49"/>
        <v>1800.5485182999998</v>
      </c>
      <c r="L40" s="16"/>
      <c r="M40" s="16">
        <f t="shared" si="50"/>
        <v>1809.08</v>
      </c>
      <c r="N40" s="16">
        <f t="shared" si="51"/>
        <v>4083.2052059999996</v>
      </c>
      <c r="O40" s="16">
        <f t="shared" si="51"/>
        <v>4083.2052059999996</v>
      </c>
      <c r="P40" s="16">
        <f t="shared" si="51"/>
        <v>0</v>
      </c>
      <c r="Q40" s="16">
        <f t="shared" si="52"/>
        <v>1032.6099999999999</v>
      </c>
      <c r="R40" s="16">
        <v>2318.89</v>
      </c>
      <c r="S40" s="16">
        <f t="shared" si="64"/>
        <v>2394.5090028999998</v>
      </c>
      <c r="T40" s="16">
        <f t="shared" si="53"/>
        <v>2394.5090028999998</v>
      </c>
      <c r="U40" s="16"/>
      <c r="V40" s="16">
        <f t="shared" si="54"/>
        <v>776.47</v>
      </c>
      <c r="W40" s="16">
        <v>2411.65</v>
      </c>
      <c r="X40" s="16">
        <f t="shared" si="65"/>
        <v>1872.5738755</v>
      </c>
      <c r="Y40" s="16">
        <f t="shared" si="66"/>
        <v>1872.5738755</v>
      </c>
      <c r="Z40" s="16"/>
      <c r="AA40" s="16">
        <f t="shared" si="55"/>
        <v>1809.08</v>
      </c>
      <c r="AB40" s="16">
        <f t="shared" si="56"/>
        <v>4267.0828783999996</v>
      </c>
      <c r="AC40" s="16">
        <f t="shared" si="56"/>
        <v>4267.0828783999996</v>
      </c>
      <c r="AD40" s="16">
        <f t="shared" si="56"/>
        <v>0</v>
      </c>
      <c r="AE40" s="16">
        <f t="shared" si="57"/>
        <v>1032.6099999999999</v>
      </c>
      <c r="AF40" s="16">
        <v>2411.65</v>
      </c>
      <c r="AG40" s="16">
        <f t="shared" si="67"/>
        <v>2490.2939065</v>
      </c>
      <c r="AH40" s="16">
        <f t="shared" si="58"/>
        <v>2490.2939065</v>
      </c>
      <c r="AI40" s="16"/>
      <c r="AJ40" s="16">
        <f t="shared" si="59"/>
        <v>776.47</v>
      </c>
      <c r="AK40" s="16">
        <v>2508.12</v>
      </c>
      <c r="AL40" s="16">
        <f t="shared" si="68"/>
        <v>1947.4799364</v>
      </c>
      <c r="AM40" s="16">
        <f t="shared" si="69"/>
        <v>1947.4799364</v>
      </c>
      <c r="AN40" s="16"/>
      <c r="AO40" s="16">
        <f t="shared" si="60"/>
        <v>1809.08</v>
      </c>
      <c r="AP40" s="16">
        <f t="shared" si="61"/>
        <v>4437.7738429000001</v>
      </c>
      <c r="AQ40" s="16">
        <f t="shared" si="61"/>
        <v>4437.7738429000001</v>
      </c>
      <c r="AR40" s="16">
        <f t="shared" si="61"/>
        <v>0</v>
      </c>
    </row>
    <row r="41" spans="1:44" ht="31.5" hidden="1" x14ac:dyDescent="0.25">
      <c r="A41" s="14" t="s">
        <v>81</v>
      </c>
      <c r="B41" s="1" t="s">
        <v>16</v>
      </c>
      <c r="C41" s="16">
        <v>461.02</v>
      </c>
      <c r="D41" s="16">
        <v>2210.5700000000002</v>
      </c>
      <c r="E41" s="16">
        <f t="shared" si="62"/>
        <v>1019.1169814000001</v>
      </c>
      <c r="F41" s="16">
        <f t="shared" si="48"/>
        <v>1019.1169814000001</v>
      </c>
      <c r="G41" s="16"/>
      <c r="H41" s="16">
        <v>380.36</v>
      </c>
      <c r="I41" s="16">
        <v>2318.89</v>
      </c>
      <c r="J41" s="16">
        <f t="shared" si="63"/>
        <v>882.01300040000001</v>
      </c>
      <c r="K41" s="16">
        <f t="shared" si="49"/>
        <v>882.01300040000001</v>
      </c>
      <c r="L41" s="16"/>
      <c r="M41" s="16">
        <f t="shared" si="50"/>
        <v>841.38</v>
      </c>
      <c r="N41" s="16">
        <f t="shared" si="51"/>
        <v>1901.1299818000002</v>
      </c>
      <c r="O41" s="16">
        <f t="shared" si="51"/>
        <v>1901.1299818000002</v>
      </c>
      <c r="P41" s="16">
        <f t="shared" si="51"/>
        <v>0</v>
      </c>
      <c r="Q41" s="16">
        <f t="shared" si="52"/>
        <v>461.02</v>
      </c>
      <c r="R41" s="16">
        <v>2318.89</v>
      </c>
      <c r="S41" s="16">
        <f t="shared" si="64"/>
        <v>1069.0546677999998</v>
      </c>
      <c r="T41" s="16">
        <f t="shared" si="53"/>
        <v>1069.0546677999998</v>
      </c>
      <c r="U41" s="16"/>
      <c r="V41" s="16">
        <f t="shared" si="54"/>
        <v>380.36</v>
      </c>
      <c r="W41" s="16">
        <v>2411.65</v>
      </c>
      <c r="X41" s="16">
        <f t="shared" si="65"/>
        <v>917.29519400000004</v>
      </c>
      <c r="Y41" s="16">
        <f t="shared" si="66"/>
        <v>917.29519400000004</v>
      </c>
      <c r="Z41" s="16"/>
      <c r="AA41" s="16">
        <f t="shared" si="55"/>
        <v>841.38</v>
      </c>
      <c r="AB41" s="16">
        <f t="shared" si="56"/>
        <v>1986.3498617999999</v>
      </c>
      <c r="AC41" s="16">
        <f t="shared" si="56"/>
        <v>1986.3498617999999</v>
      </c>
      <c r="AD41" s="16">
        <f t="shared" si="56"/>
        <v>0</v>
      </c>
      <c r="AE41" s="16">
        <f t="shared" si="57"/>
        <v>461.02</v>
      </c>
      <c r="AF41" s="16">
        <v>2411.65</v>
      </c>
      <c r="AG41" s="16">
        <f t="shared" si="67"/>
        <v>1111.8188829999999</v>
      </c>
      <c r="AH41" s="16">
        <f t="shared" si="58"/>
        <v>1111.8188829999999</v>
      </c>
      <c r="AI41" s="16"/>
      <c r="AJ41" s="16">
        <f t="shared" si="59"/>
        <v>380.36</v>
      </c>
      <c r="AK41" s="16">
        <v>2508.12</v>
      </c>
      <c r="AL41" s="16">
        <f t="shared" si="68"/>
        <v>953.98852319999992</v>
      </c>
      <c r="AM41" s="16">
        <f t="shared" si="69"/>
        <v>953.98852319999992</v>
      </c>
      <c r="AN41" s="16"/>
      <c r="AO41" s="16">
        <f t="shared" si="60"/>
        <v>841.38</v>
      </c>
      <c r="AP41" s="16">
        <f t="shared" si="61"/>
        <v>2065.8074061999996</v>
      </c>
      <c r="AQ41" s="16">
        <f t="shared" si="61"/>
        <v>2065.8074061999996</v>
      </c>
      <c r="AR41" s="16">
        <f t="shared" si="61"/>
        <v>0</v>
      </c>
    </row>
    <row r="42" spans="1:44" ht="31.5" hidden="1" x14ac:dyDescent="0.25">
      <c r="A42" s="14" t="s">
        <v>82</v>
      </c>
      <c r="B42" s="1" t="s">
        <v>17</v>
      </c>
      <c r="C42" s="16">
        <v>468.99</v>
      </c>
      <c r="D42" s="16">
        <v>2210.5700000000002</v>
      </c>
      <c r="E42" s="16">
        <f t="shared" si="62"/>
        <v>1036.7352243</v>
      </c>
      <c r="F42" s="16">
        <f t="shared" si="48"/>
        <v>1036.7352243</v>
      </c>
      <c r="G42" s="16"/>
      <c r="H42" s="16">
        <v>302.17</v>
      </c>
      <c r="I42" s="16">
        <v>2318.89</v>
      </c>
      <c r="J42" s="16">
        <f t="shared" si="63"/>
        <v>700.69899129999999</v>
      </c>
      <c r="K42" s="16">
        <f t="shared" si="49"/>
        <v>700.69899129999999</v>
      </c>
      <c r="L42" s="16"/>
      <c r="M42" s="16">
        <f t="shared" si="50"/>
        <v>771.16000000000008</v>
      </c>
      <c r="N42" s="16">
        <f t="shared" si="51"/>
        <v>1737.4342156</v>
      </c>
      <c r="O42" s="16">
        <f t="shared" si="51"/>
        <v>1737.4342156</v>
      </c>
      <c r="P42" s="16">
        <f t="shared" si="51"/>
        <v>0</v>
      </c>
      <c r="Q42" s="16">
        <f t="shared" si="52"/>
        <v>468.99</v>
      </c>
      <c r="R42" s="16">
        <v>2318.89</v>
      </c>
      <c r="S42" s="16">
        <f t="shared" si="64"/>
        <v>1087.5362210999999</v>
      </c>
      <c r="T42" s="16">
        <f t="shared" si="53"/>
        <v>1087.5362210999999</v>
      </c>
      <c r="U42" s="16"/>
      <c r="V42" s="16">
        <f t="shared" si="54"/>
        <v>302.17</v>
      </c>
      <c r="W42" s="16">
        <v>2411.65</v>
      </c>
      <c r="X42" s="16">
        <f t="shared" si="65"/>
        <v>728.7282805000001</v>
      </c>
      <c r="Y42" s="16">
        <f t="shared" si="66"/>
        <v>728.7282805000001</v>
      </c>
      <c r="Z42" s="16"/>
      <c r="AA42" s="16">
        <f t="shared" si="55"/>
        <v>771.16000000000008</v>
      </c>
      <c r="AB42" s="16">
        <f t="shared" si="56"/>
        <v>1816.2645016000001</v>
      </c>
      <c r="AC42" s="16">
        <f t="shared" si="56"/>
        <v>1816.2645016000001</v>
      </c>
      <c r="AD42" s="16">
        <f t="shared" si="56"/>
        <v>0</v>
      </c>
      <c r="AE42" s="16">
        <f t="shared" si="57"/>
        <v>468.99</v>
      </c>
      <c r="AF42" s="16">
        <v>2411.65</v>
      </c>
      <c r="AG42" s="16">
        <f t="shared" si="67"/>
        <v>1131.0397335</v>
      </c>
      <c r="AH42" s="16">
        <f t="shared" si="58"/>
        <v>1131.0397335</v>
      </c>
      <c r="AI42" s="16"/>
      <c r="AJ42" s="16">
        <f t="shared" si="59"/>
        <v>302.17</v>
      </c>
      <c r="AK42" s="16">
        <v>2508.12</v>
      </c>
      <c r="AL42" s="16">
        <f t="shared" si="68"/>
        <v>757.87862040000005</v>
      </c>
      <c r="AM42" s="16">
        <f t="shared" si="69"/>
        <v>757.87862040000005</v>
      </c>
      <c r="AN42" s="16"/>
      <c r="AO42" s="16">
        <f t="shared" si="60"/>
        <v>771.16000000000008</v>
      </c>
      <c r="AP42" s="16">
        <f t="shared" si="61"/>
        <v>1888.9183539000001</v>
      </c>
      <c r="AQ42" s="16">
        <f t="shared" si="61"/>
        <v>1888.9183539000001</v>
      </c>
      <c r="AR42" s="16">
        <f t="shared" si="61"/>
        <v>0</v>
      </c>
    </row>
    <row r="43" spans="1:44" ht="31.5" hidden="1" x14ac:dyDescent="0.25">
      <c r="A43" s="14" t="s">
        <v>83</v>
      </c>
      <c r="B43" s="1" t="s">
        <v>18</v>
      </c>
      <c r="C43" s="16">
        <v>145.66999999999999</v>
      </c>
      <c r="D43" s="16">
        <v>2210.5700000000002</v>
      </c>
      <c r="E43" s="16">
        <f t="shared" si="62"/>
        <v>322.01373190000004</v>
      </c>
      <c r="F43" s="16">
        <f t="shared" si="48"/>
        <v>322.01373190000004</v>
      </c>
      <c r="G43" s="16"/>
      <c r="H43" s="16">
        <v>128.6</v>
      </c>
      <c r="I43" s="16">
        <v>2318.89</v>
      </c>
      <c r="J43" s="16">
        <f t="shared" si="63"/>
        <v>298.20925399999993</v>
      </c>
      <c r="K43" s="16">
        <f t="shared" si="49"/>
        <v>298.20925399999993</v>
      </c>
      <c r="L43" s="16"/>
      <c r="M43" s="16">
        <f t="shared" si="50"/>
        <v>274.27</v>
      </c>
      <c r="N43" s="16">
        <f t="shared" si="51"/>
        <v>620.22298589999991</v>
      </c>
      <c r="O43" s="16">
        <f t="shared" si="51"/>
        <v>620.22298589999991</v>
      </c>
      <c r="P43" s="16">
        <f t="shared" si="51"/>
        <v>0</v>
      </c>
      <c r="Q43" s="16">
        <f t="shared" si="52"/>
        <v>145.66999999999999</v>
      </c>
      <c r="R43" s="16">
        <v>2318.89</v>
      </c>
      <c r="S43" s="16">
        <f t="shared" si="64"/>
        <v>337.79270629999996</v>
      </c>
      <c r="T43" s="16">
        <f t="shared" si="53"/>
        <v>337.79270629999996</v>
      </c>
      <c r="U43" s="16"/>
      <c r="V43" s="16">
        <f t="shared" si="54"/>
        <v>128.6</v>
      </c>
      <c r="W43" s="16">
        <v>2411.65</v>
      </c>
      <c r="X43" s="16">
        <f t="shared" si="65"/>
        <v>310.13819000000001</v>
      </c>
      <c r="Y43" s="16">
        <f t="shared" si="66"/>
        <v>310.13819000000001</v>
      </c>
      <c r="Z43" s="16"/>
      <c r="AA43" s="16">
        <f t="shared" si="55"/>
        <v>274.27</v>
      </c>
      <c r="AB43" s="16">
        <f t="shared" si="56"/>
        <v>647.93089629999997</v>
      </c>
      <c r="AC43" s="16">
        <f t="shared" si="56"/>
        <v>647.93089629999997</v>
      </c>
      <c r="AD43" s="16">
        <f t="shared" si="56"/>
        <v>0</v>
      </c>
      <c r="AE43" s="16">
        <f t="shared" si="57"/>
        <v>145.66999999999999</v>
      </c>
      <c r="AF43" s="16">
        <v>2411.65</v>
      </c>
      <c r="AG43" s="16">
        <f t="shared" si="67"/>
        <v>351.30505549999998</v>
      </c>
      <c r="AH43" s="16">
        <f t="shared" si="58"/>
        <v>351.30505549999998</v>
      </c>
      <c r="AI43" s="16"/>
      <c r="AJ43" s="16">
        <f t="shared" si="59"/>
        <v>128.6</v>
      </c>
      <c r="AK43" s="16">
        <v>2508.12</v>
      </c>
      <c r="AL43" s="16">
        <f t="shared" si="68"/>
        <v>322.54423199999997</v>
      </c>
      <c r="AM43" s="16">
        <f t="shared" si="69"/>
        <v>322.54423199999997</v>
      </c>
      <c r="AN43" s="16"/>
      <c r="AO43" s="16">
        <f t="shared" si="60"/>
        <v>274.27</v>
      </c>
      <c r="AP43" s="16">
        <f t="shared" si="61"/>
        <v>673.84928749999995</v>
      </c>
      <c r="AQ43" s="16">
        <f t="shared" si="61"/>
        <v>673.84928749999995</v>
      </c>
      <c r="AR43" s="16">
        <f t="shared" si="61"/>
        <v>0</v>
      </c>
    </row>
    <row r="44" spans="1:44" ht="31.5" hidden="1" x14ac:dyDescent="0.25">
      <c r="A44" s="14" t="s">
        <v>84</v>
      </c>
      <c r="B44" s="1" t="s">
        <v>19</v>
      </c>
      <c r="C44" s="16">
        <v>658.9</v>
      </c>
      <c r="D44" s="16">
        <v>2210.5700000000002</v>
      </c>
      <c r="E44" s="16">
        <f t="shared" si="62"/>
        <v>1456.5445730000001</v>
      </c>
      <c r="F44" s="16">
        <f t="shared" si="48"/>
        <v>1456.5445730000001</v>
      </c>
      <c r="G44" s="16"/>
      <c r="H44" s="16">
        <v>408.11</v>
      </c>
      <c r="I44" s="16">
        <v>2318.89</v>
      </c>
      <c r="J44" s="16">
        <f t="shared" si="63"/>
        <v>946.36219790000007</v>
      </c>
      <c r="K44" s="16">
        <f t="shared" si="49"/>
        <v>946.36219790000007</v>
      </c>
      <c r="L44" s="16"/>
      <c r="M44" s="16">
        <f t="shared" si="50"/>
        <v>1067.01</v>
      </c>
      <c r="N44" s="16">
        <f t="shared" si="51"/>
        <v>2402.9067709000001</v>
      </c>
      <c r="O44" s="16">
        <f t="shared" si="51"/>
        <v>2402.9067709000001</v>
      </c>
      <c r="P44" s="16">
        <f t="shared" si="51"/>
        <v>0</v>
      </c>
      <c r="Q44" s="16">
        <f t="shared" si="52"/>
        <v>658.9</v>
      </c>
      <c r="R44" s="16">
        <v>2318.89</v>
      </c>
      <c r="S44" s="16">
        <f t="shared" si="64"/>
        <v>1527.9166209999999</v>
      </c>
      <c r="T44" s="16">
        <f t="shared" si="53"/>
        <v>1527.9166209999999</v>
      </c>
      <c r="U44" s="16"/>
      <c r="V44" s="16">
        <f t="shared" si="54"/>
        <v>408.11</v>
      </c>
      <c r="W44" s="16">
        <v>2411.65</v>
      </c>
      <c r="X44" s="16">
        <f t="shared" si="65"/>
        <v>984.21848150000017</v>
      </c>
      <c r="Y44" s="16">
        <f t="shared" si="66"/>
        <v>984.21848150000017</v>
      </c>
      <c r="Z44" s="16"/>
      <c r="AA44" s="16">
        <f t="shared" si="55"/>
        <v>1067.01</v>
      </c>
      <c r="AB44" s="16">
        <f t="shared" si="56"/>
        <v>2512.1351024999999</v>
      </c>
      <c r="AC44" s="16">
        <f t="shared" si="56"/>
        <v>2512.1351024999999</v>
      </c>
      <c r="AD44" s="16">
        <f t="shared" si="56"/>
        <v>0</v>
      </c>
      <c r="AE44" s="16">
        <f t="shared" si="57"/>
        <v>658.9</v>
      </c>
      <c r="AF44" s="16">
        <v>2411.65</v>
      </c>
      <c r="AG44" s="16">
        <f t="shared" si="67"/>
        <v>1589.0361850000002</v>
      </c>
      <c r="AH44" s="16">
        <f t="shared" si="58"/>
        <v>1589.0361850000002</v>
      </c>
      <c r="AI44" s="16"/>
      <c r="AJ44" s="16">
        <f t="shared" si="59"/>
        <v>408.11</v>
      </c>
      <c r="AK44" s="16">
        <v>2508.12</v>
      </c>
      <c r="AL44" s="16">
        <f t="shared" si="68"/>
        <v>1023.5888532</v>
      </c>
      <c r="AM44" s="16">
        <f t="shared" si="69"/>
        <v>1023.5888532</v>
      </c>
      <c r="AN44" s="16"/>
      <c r="AO44" s="16">
        <f t="shared" si="60"/>
        <v>1067.01</v>
      </c>
      <c r="AP44" s="16">
        <f t="shared" si="61"/>
        <v>2612.6250382000003</v>
      </c>
      <c r="AQ44" s="16">
        <f t="shared" si="61"/>
        <v>2612.6250382000003</v>
      </c>
      <c r="AR44" s="16">
        <f t="shared" si="61"/>
        <v>0</v>
      </c>
    </row>
    <row r="45" spans="1:44" ht="31.5" hidden="1" x14ac:dyDescent="0.25">
      <c r="A45" s="14" t="s">
        <v>85</v>
      </c>
      <c r="B45" s="1" t="s">
        <v>20</v>
      </c>
      <c r="C45" s="16">
        <v>484.89</v>
      </c>
      <c r="D45" s="16">
        <v>2210.5700000000002</v>
      </c>
      <c r="E45" s="16">
        <f t="shared" si="62"/>
        <v>1071.8832872999999</v>
      </c>
      <c r="F45" s="16">
        <f t="shared" si="48"/>
        <v>1071.8832872999999</v>
      </c>
      <c r="G45" s="16"/>
      <c r="H45" s="16">
        <v>402.85</v>
      </c>
      <c r="I45" s="16">
        <v>2318.89</v>
      </c>
      <c r="J45" s="16">
        <f t="shared" si="63"/>
        <v>934.16483649999998</v>
      </c>
      <c r="K45" s="16">
        <f t="shared" si="49"/>
        <v>934.16483649999998</v>
      </c>
      <c r="L45" s="16"/>
      <c r="M45" s="16">
        <f t="shared" si="50"/>
        <v>887.74</v>
      </c>
      <c r="N45" s="16">
        <f t="shared" si="51"/>
        <v>2006.0481237999998</v>
      </c>
      <c r="O45" s="16">
        <f t="shared" si="51"/>
        <v>2006.0481237999998</v>
      </c>
      <c r="P45" s="16">
        <f t="shared" si="51"/>
        <v>0</v>
      </c>
      <c r="Q45" s="16">
        <f t="shared" si="52"/>
        <v>484.89</v>
      </c>
      <c r="R45" s="16">
        <v>2318.89</v>
      </c>
      <c r="S45" s="16">
        <f t="shared" si="64"/>
        <v>1124.4065720999999</v>
      </c>
      <c r="T45" s="16">
        <f t="shared" si="53"/>
        <v>1124.4065720999999</v>
      </c>
      <c r="U45" s="16"/>
      <c r="V45" s="16">
        <f t="shared" si="54"/>
        <v>402.85</v>
      </c>
      <c r="W45" s="16">
        <v>2411.65</v>
      </c>
      <c r="X45" s="16">
        <f t="shared" si="65"/>
        <v>971.53320250000013</v>
      </c>
      <c r="Y45" s="16">
        <f t="shared" si="66"/>
        <v>971.53320250000013</v>
      </c>
      <c r="Z45" s="16"/>
      <c r="AA45" s="16">
        <f t="shared" si="55"/>
        <v>887.74</v>
      </c>
      <c r="AB45" s="16">
        <f t="shared" si="56"/>
        <v>2095.9397746</v>
      </c>
      <c r="AC45" s="16">
        <f t="shared" si="56"/>
        <v>2095.9397746</v>
      </c>
      <c r="AD45" s="16">
        <f t="shared" si="56"/>
        <v>0</v>
      </c>
      <c r="AE45" s="16">
        <f t="shared" si="57"/>
        <v>484.89</v>
      </c>
      <c r="AF45" s="16">
        <v>2411.65</v>
      </c>
      <c r="AG45" s="16">
        <f t="shared" si="67"/>
        <v>1169.3849685</v>
      </c>
      <c r="AH45" s="16">
        <f t="shared" si="58"/>
        <v>1169.3849685</v>
      </c>
      <c r="AI45" s="16"/>
      <c r="AJ45" s="16">
        <f t="shared" si="59"/>
        <v>402.85</v>
      </c>
      <c r="AK45" s="16">
        <v>2508.12</v>
      </c>
      <c r="AL45" s="16">
        <f t="shared" si="68"/>
        <v>1010.3961419999999</v>
      </c>
      <c r="AM45" s="16">
        <f t="shared" si="69"/>
        <v>1010.3961419999999</v>
      </c>
      <c r="AN45" s="16"/>
      <c r="AO45" s="16">
        <f t="shared" si="60"/>
        <v>887.74</v>
      </c>
      <c r="AP45" s="16">
        <f t="shared" si="61"/>
        <v>2179.7811105000001</v>
      </c>
      <c r="AQ45" s="16">
        <f t="shared" si="61"/>
        <v>2179.7811105000001</v>
      </c>
      <c r="AR45" s="16">
        <f t="shared" si="61"/>
        <v>0</v>
      </c>
    </row>
    <row r="46" spans="1:44" ht="31.5" hidden="1" x14ac:dyDescent="0.25">
      <c r="A46" s="14" t="s">
        <v>86</v>
      </c>
      <c r="B46" s="1" t="s">
        <v>21</v>
      </c>
      <c r="C46" s="16">
        <v>1088.21</v>
      </c>
      <c r="D46" s="16">
        <v>2210.5700000000002</v>
      </c>
      <c r="E46" s="16">
        <f t="shared" si="62"/>
        <v>2405.5643797000002</v>
      </c>
      <c r="F46" s="16">
        <f t="shared" si="48"/>
        <v>2405.5643797000002</v>
      </c>
      <c r="G46" s="16"/>
      <c r="H46" s="16">
        <v>726.44</v>
      </c>
      <c r="I46" s="16">
        <v>2318.89</v>
      </c>
      <c r="J46" s="16">
        <f t="shared" si="63"/>
        <v>1684.5344516</v>
      </c>
      <c r="K46" s="16">
        <f t="shared" si="49"/>
        <v>1684.5344516</v>
      </c>
      <c r="L46" s="16"/>
      <c r="M46" s="16">
        <f t="shared" si="50"/>
        <v>1814.65</v>
      </c>
      <c r="N46" s="16">
        <f t="shared" si="51"/>
        <v>4090.0988313000003</v>
      </c>
      <c r="O46" s="16">
        <f t="shared" si="51"/>
        <v>4090.0988313000003</v>
      </c>
      <c r="P46" s="16">
        <f t="shared" si="51"/>
        <v>0</v>
      </c>
      <c r="Q46" s="16">
        <f t="shared" si="52"/>
        <v>1088.21</v>
      </c>
      <c r="R46" s="16">
        <v>2318.89</v>
      </c>
      <c r="S46" s="16">
        <f t="shared" si="64"/>
        <v>2523.4392868999998</v>
      </c>
      <c r="T46" s="16">
        <f t="shared" si="53"/>
        <v>2523.4392868999998</v>
      </c>
      <c r="U46" s="16"/>
      <c r="V46" s="16">
        <f t="shared" si="54"/>
        <v>726.44</v>
      </c>
      <c r="W46" s="16">
        <v>2411.65</v>
      </c>
      <c r="X46" s="16">
        <f t="shared" si="65"/>
        <v>1751.9190260000003</v>
      </c>
      <c r="Y46" s="16">
        <f t="shared" si="66"/>
        <v>1751.9190260000003</v>
      </c>
      <c r="Z46" s="16"/>
      <c r="AA46" s="16">
        <f t="shared" si="55"/>
        <v>1814.65</v>
      </c>
      <c r="AB46" s="16">
        <f t="shared" si="56"/>
        <v>4275.3583128999999</v>
      </c>
      <c r="AC46" s="16">
        <f t="shared" si="56"/>
        <v>4275.3583128999999</v>
      </c>
      <c r="AD46" s="16">
        <f t="shared" si="56"/>
        <v>0</v>
      </c>
      <c r="AE46" s="16">
        <f t="shared" si="57"/>
        <v>1088.21</v>
      </c>
      <c r="AF46" s="16">
        <v>2411.65</v>
      </c>
      <c r="AG46" s="16">
        <f t="shared" si="67"/>
        <v>2624.3816465000004</v>
      </c>
      <c r="AH46" s="16">
        <f t="shared" si="58"/>
        <v>2624.3816465000004</v>
      </c>
      <c r="AI46" s="16"/>
      <c r="AJ46" s="16">
        <f t="shared" si="59"/>
        <v>726.44</v>
      </c>
      <c r="AK46" s="16">
        <v>2508.12</v>
      </c>
      <c r="AL46" s="16">
        <f t="shared" si="68"/>
        <v>1821.9986928000001</v>
      </c>
      <c r="AM46" s="16">
        <f t="shared" si="69"/>
        <v>1821.9986928000001</v>
      </c>
      <c r="AN46" s="16"/>
      <c r="AO46" s="16">
        <f t="shared" si="60"/>
        <v>1814.65</v>
      </c>
      <c r="AP46" s="16">
        <f t="shared" si="61"/>
        <v>4446.3803393000007</v>
      </c>
      <c r="AQ46" s="16">
        <f t="shared" si="61"/>
        <v>4446.3803393000007</v>
      </c>
      <c r="AR46" s="16">
        <f t="shared" si="61"/>
        <v>0</v>
      </c>
    </row>
    <row r="47" spans="1:44" ht="31.5" hidden="1" x14ac:dyDescent="0.25">
      <c r="A47" s="14" t="s">
        <v>87</v>
      </c>
      <c r="B47" s="1" t="s">
        <v>22</v>
      </c>
      <c r="C47" s="16">
        <v>686.99</v>
      </c>
      <c r="D47" s="16">
        <v>2210.5700000000002</v>
      </c>
      <c r="E47" s="16">
        <f t="shared" si="62"/>
        <v>1518.6394843</v>
      </c>
      <c r="F47" s="16">
        <f t="shared" si="48"/>
        <v>1518.6394843</v>
      </c>
      <c r="G47" s="16"/>
      <c r="H47" s="16">
        <v>668.43</v>
      </c>
      <c r="I47" s="16">
        <v>2318.89</v>
      </c>
      <c r="J47" s="16">
        <f t="shared" si="63"/>
        <v>1550.0156426999997</v>
      </c>
      <c r="K47" s="16">
        <f t="shared" si="49"/>
        <v>1550.0156426999997</v>
      </c>
      <c r="L47" s="16"/>
      <c r="M47" s="16">
        <f t="shared" si="50"/>
        <v>1355.42</v>
      </c>
      <c r="N47" s="16">
        <f t="shared" si="51"/>
        <v>3068.655127</v>
      </c>
      <c r="O47" s="16">
        <f t="shared" si="51"/>
        <v>3068.655127</v>
      </c>
      <c r="P47" s="16">
        <f t="shared" si="51"/>
        <v>0</v>
      </c>
      <c r="Q47" s="16">
        <f t="shared" si="52"/>
        <v>686.99</v>
      </c>
      <c r="R47" s="16">
        <v>2318.89</v>
      </c>
      <c r="S47" s="16">
        <f t="shared" si="64"/>
        <v>1593.0542410999999</v>
      </c>
      <c r="T47" s="16">
        <f t="shared" si="53"/>
        <v>1593.0542410999999</v>
      </c>
      <c r="U47" s="16"/>
      <c r="V47" s="16">
        <f t="shared" si="54"/>
        <v>668.43</v>
      </c>
      <c r="W47" s="16">
        <v>2411.65</v>
      </c>
      <c r="X47" s="16">
        <f t="shared" si="65"/>
        <v>1612.0192095</v>
      </c>
      <c r="Y47" s="16">
        <f t="shared" si="66"/>
        <v>1612.0192095</v>
      </c>
      <c r="Z47" s="16"/>
      <c r="AA47" s="16">
        <f t="shared" si="55"/>
        <v>1355.42</v>
      </c>
      <c r="AB47" s="16">
        <f t="shared" si="56"/>
        <v>3205.0734505999999</v>
      </c>
      <c r="AC47" s="16">
        <f t="shared" si="56"/>
        <v>3205.0734505999999</v>
      </c>
      <c r="AD47" s="16">
        <f t="shared" si="56"/>
        <v>0</v>
      </c>
      <c r="AE47" s="16">
        <f t="shared" si="57"/>
        <v>686.99</v>
      </c>
      <c r="AF47" s="16">
        <v>2411.65</v>
      </c>
      <c r="AG47" s="16">
        <f t="shared" si="67"/>
        <v>1656.7794335000001</v>
      </c>
      <c r="AH47" s="16">
        <f t="shared" si="58"/>
        <v>1656.7794335000001</v>
      </c>
      <c r="AI47" s="16"/>
      <c r="AJ47" s="16">
        <f t="shared" si="59"/>
        <v>668.43</v>
      </c>
      <c r="AK47" s="16">
        <v>2508.12</v>
      </c>
      <c r="AL47" s="16">
        <f t="shared" si="68"/>
        <v>1676.5026515999998</v>
      </c>
      <c r="AM47" s="16">
        <f t="shared" si="69"/>
        <v>1676.5026515999998</v>
      </c>
      <c r="AN47" s="16"/>
      <c r="AO47" s="16">
        <f t="shared" si="60"/>
        <v>1355.42</v>
      </c>
      <c r="AP47" s="16">
        <f t="shared" si="61"/>
        <v>3333.2820850999997</v>
      </c>
      <c r="AQ47" s="16">
        <f t="shared" si="61"/>
        <v>3333.2820850999997</v>
      </c>
      <c r="AR47" s="16">
        <f t="shared" si="61"/>
        <v>0</v>
      </c>
    </row>
    <row r="48" spans="1:44" ht="31.5" hidden="1" x14ac:dyDescent="0.25">
      <c r="A48" s="14" t="s">
        <v>88</v>
      </c>
      <c r="B48" s="1" t="s">
        <v>139</v>
      </c>
      <c r="C48" s="16">
        <v>1865.65</v>
      </c>
      <c r="D48" s="16">
        <v>2210.5700000000002</v>
      </c>
      <c r="E48" s="16">
        <f t="shared" si="62"/>
        <v>4124.1499205000009</v>
      </c>
      <c r="F48" s="16">
        <f t="shared" si="48"/>
        <v>4124.1499205000009</v>
      </c>
      <c r="G48" s="16"/>
      <c r="H48" s="16">
        <v>1376.18</v>
      </c>
      <c r="I48" s="16">
        <v>2318.89</v>
      </c>
      <c r="J48" s="16">
        <f t="shared" si="63"/>
        <v>3191.2100402000001</v>
      </c>
      <c r="K48" s="16">
        <f t="shared" si="49"/>
        <v>3191.2100402000001</v>
      </c>
      <c r="L48" s="16"/>
      <c r="M48" s="16">
        <f t="shared" si="50"/>
        <v>3241.83</v>
      </c>
      <c r="N48" s="16">
        <f t="shared" si="51"/>
        <v>7315.3599607000015</v>
      </c>
      <c r="O48" s="16">
        <f t="shared" si="51"/>
        <v>7315.3599607000015</v>
      </c>
      <c r="P48" s="16">
        <f t="shared" si="51"/>
        <v>0</v>
      </c>
      <c r="Q48" s="16">
        <f t="shared" si="52"/>
        <v>1865.65</v>
      </c>
      <c r="R48" s="16">
        <v>2318.89</v>
      </c>
      <c r="S48" s="16">
        <f t="shared" si="64"/>
        <v>4326.2371284999999</v>
      </c>
      <c r="T48" s="16">
        <f t="shared" si="53"/>
        <v>4326.2371284999999</v>
      </c>
      <c r="U48" s="16"/>
      <c r="V48" s="16">
        <f t="shared" si="54"/>
        <v>1376.18</v>
      </c>
      <c r="W48" s="16">
        <v>2411.65</v>
      </c>
      <c r="X48" s="16">
        <f t="shared" si="65"/>
        <v>3318.8644970000005</v>
      </c>
      <c r="Y48" s="16">
        <f t="shared" si="66"/>
        <v>3318.8644970000005</v>
      </c>
      <c r="Z48" s="16"/>
      <c r="AA48" s="16">
        <f t="shared" si="55"/>
        <v>3241.83</v>
      </c>
      <c r="AB48" s="16">
        <f t="shared" si="56"/>
        <v>7645.1016255000004</v>
      </c>
      <c r="AC48" s="16">
        <f t="shared" si="56"/>
        <v>7645.1016255000004</v>
      </c>
      <c r="AD48" s="16">
        <f t="shared" si="56"/>
        <v>0</v>
      </c>
      <c r="AE48" s="16">
        <f t="shared" si="57"/>
        <v>1865.65</v>
      </c>
      <c r="AF48" s="16">
        <v>2411.65</v>
      </c>
      <c r="AG48" s="16">
        <f t="shared" si="67"/>
        <v>4499.2948225000009</v>
      </c>
      <c r="AH48" s="16">
        <f t="shared" si="58"/>
        <v>4499.2948225000009</v>
      </c>
      <c r="AI48" s="16"/>
      <c r="AJ48" s="16">
        <f t="shared" si="59"/>
        <v>1376.18</v>
      </c>
      <c r="AK48" s="16">
        <v>2508.12</v>
      </c>
      <c r="AL48" s="16">
        <f t="shared" si="68"/>
        <v>3451.6245816000001</v>
      </c>
      <c r="AM48" s="16">
        <f t="shared" si="69"/>
        <v>3451.6245816000001</v>
      </c>
      <c r="AN48" s="16"/>
      <c r="AO48" s="16">
        <f t="shared" si="60"/>
        <v>3241.83</v>
      </c>
      <c r="AP48" s="16">
        <f t="shared" si="61"/>
        <v>7950.919404100001</v>
      </c>
      <c r="AQ48" s="16">
        <f t="shared" si="61"/>
        <v>7950.919404100001</v>
      </c>
      <c r="AR48" s="16">
        <f t="shared" si="61"/>
        <v>0</v>
      </c>
    </row>
    <row r="49" spans="1:44" ht="31.5" hidden="1" x14ac:dyDescent="0.25">
      <c r="A49" s="14" t="s">
        <v>89</v>
      </c>
      <c r="B49" s="1" t="s">
        <v>128</v>
      </c>
      <c r="C49" s="16">
        <v>524.53</v>
      </c>
      <c r="D49" s="16">
        <v>2210.5700000000002</v>
      </c>
      <c r="E49" s="16">
        <f t="shared" si="62"/>
        <v>1159.5102821</v>
      </c>
      <c r="F49" s="16">
        <f t="shared" si="48"/>
        <v>1159.5102821</v>
      </c>
      <c r="G49" s="16"/>
      <c r="H49" s="16">
        <v>377.21</v>
      </c>
      <c r="I49" s="16">
        <v>2318.89</v>
      </c>
      <c r="J49" s="16">
        <f t="shared" si="63"/>
        <v>874.70849689999989</v>
      </c>
      <c r="K49" s="16">
        <f t="shared" si="49"/>
        <v>874.70849689999989</v>
      </c>
      <c r="L49" s="16"/>
      <c r="M49" s="16">
        <f t="shared" si="50"/>
        <v>901.74</v>
      </c>
      <c r="N49" s="16">
        <f t="shared" si="51"/>
        <v>2034.2187789999998</v>
      </c>
      <c r="O49" s="16">
        <f t="shared" si="51"/>
        <v>2034.2187789999998</v>
      </c>
      <c r="P49" s="16">
        <f t="shared" si="51"/>
        <v>0</v>
      </c>
      <c r="Q49" s="16">
        <f t="shared" si="52"/>
        <v>524.53</v>
      </c>
      <c r="R49" s="16">
        <v>2318.89</v>
      </c>
      <c r="S49" s="16">
        <f t="shared" si="64"/>
        <v>1216.3273716999997</v>
      </c>
      <c r="T49" s="16">
        <f t="shared" si="53"/>
        <v>1216.3273716999997</v>
      </c>
      <c r="U49" s="16"/>
      <c r="V49" s="16">
        <f t="shared" si="54"/>
        <v>377.21</v>
      </c>
      <c r="W49" s="16">
        <v>2411.65</v>
      </c>
      <c r="X49" s="16">
        <f t="shared" si="65"/>
        <v>909.69849650000003</v>
      </c>
      <c r="Y49" s="16">
        <f t="shared" si="66"/>
        <v>909.69849650000003</v>
      </c>
      <c r="Z49" s="16"/>
      <c r="AA49" s="16">
        <f t="shared" si="55"/>
        <v>901.74</v>
      </c>
      <c r="AB49" s="16">
        <f t="shared" si="56"/>
        <v>2126.0258681999999</v>
      </c>
      <c r="AC49" s="16">
        <f t="shared" si="56"/>
        <v>2126.0258681999999</v>
      </c>
      <c r="AD49" s="16">
        <f t="shared" si="56"/>
        <v>0</v>
      </c>
      <c r="AE49" s="16">
        <f t="shared" si="57"/>
        <v>524.53</v>
      </c>
      <c r="AF49" s="16">
        <v>2411.65</v>
      </c>
      <c r="AG49" s="16">
        <f t="shared" si="67"/>
        <v>1264.9827745</v>
      </c>
      <c r="AH49" s="16">
        <f t="shared" si="58"/>
        <v>1264.9827745</v>
      </c>
      <c r="AI49" s="16"/>
      <c r="AJ49" s="16">
        <f t="shared" si="59"/>
        <v>377.21</v>
      </c>
      <c r="AK49" s="16">
        <v>2508.12</v>
      </c>
      <c r="AL49" s="16">
        <f t="shared" si="68"/>
        <v>946.08794519999992</v>
      </c>
      <c r="AM49" s="16">
        <f t="shared" si="69"/>
        <v>946.08794519999992</v>
      </c>
      <c r="AN49" s="16"/>
      <c r="AO49" s="16">
        <f t="shared" si="60"/>
        <v>901.74</v>
      </c>
      <c r="AP49" s="16">
        <f t="shared" si="61"/>
        <v>2211.0707197000002</v>
      </c>
      <c r="AQ49" s="16">
        <f t="shared" si="61"/>
        <v>2211.0707197000002</v>
      </c>
      <c r="AR49" s="16">
        <f t="shared" si="61"/>
        <v>0</v>
      </c>
    </row>
    <row r="50" spans="1:44" ht="31.5" hidden="1" x14ac:dyDescent="0.25">
      <c r="A50" s="14" t="s">
        <v>90</v>
      </c>
      <c r="B50" s="1" t="s">
        <v>129</v>
      </c>
      <c r="C50" s="16">
        <v>391.78</v>
      </c>
      <c r="D50" s="16">
        <v>2210.5700000000002</v>
      </c>
      <c r="E50" s="16">
        <f t="shared" si="62"/>
        <v>866.05711459999998</v>
      </c>
      <c r="F50" s="16">
        <f t="shared" si="48"/>
        <v>866.05711459999998</v>
      </c>
      <c r="G50" s="16"/>
      <c r="H50" s="16">
        <v>137.77000000000001</v>
      </c>
      <c r="I50" s="16">
        <v>2318.89</v>
      </c>
      <c r="J50" s="16">
        <f t="shared" si="63"/>
        <v>319.47347530000002</v>
      </c>
      <c r="K50" s="16">
        <f t="shared" si="49"/>
        <v>319.47347530000002</v>
      </c>
      <c r="L50" s="16"/>
      <c r="M50" s="16">
        <f t="shared" si="50"/>
        <v>529.54999999999995</v>
      </c>
      <c r="N50" s="16">
        <f t="shared" si="51"/>
        <v>1185.5305899</v>
      </c>
      <c r="O50" s="16">
        <f t="shared" si="51"/>
        <v>1185.5305899</v>
      </c>
      <c r="P50" s="16">
        <f t="shared" si="51"/>
        <v>0</v>
      </c>
      <c r="Q50" s="16">
        <f t="shared" si="52"/>
        <v>391.78</v>
      </c>
      <c r="R50" s="16">
        <v>2318.89</v>
      </c>
      <c r="S50" s="16">
        <f t="shared" si="64"/>
        <v>908.49472419999995</v>
      </c>
      <c r="T50" s="16">
        <f t="shared" si="53"/>
        <v>908.49472419999995</v>
      </c>
      <c r="U50" s="16"/>
      <c r="V50" s="16">
        <f t="shared" si="54"/>
        <v>137.77000000000001</v>
      </c>
      <c r="W50" s="16">
        <v>2411.65</v>
      </c>
      <c r="X50" s="16">
        <f t="shared" si="65"/>
        <v>332.25302050000005</v>
      </c>
      <c r="Y50" s="16">
        <f t="shared" si="66"/>
        <v>332.25302050000005</v>
      </c>
      <c r="Z50" s="16"/>
      <c r="AA50" s="16">
        <f t="shared" si="55"/>
        <v>529.54999999999995</v>
      </c>
      <c r="AB50" s="16">
        <f t="shared" si="56"/>
        <v>1240.7477447000001</v>
      </c>
      <c r="AC50" s="16">
        <f t="shared" si="56"/>
        <v>1240.7477447000001</v>
      </c>
      <c r="AD50" s="16">
        <f t="shared" si="56"/>
        <v>0</v>
      </c>
      <c r="AE50" s="16">
        <f t="shared" si="57"/>
        <v>391.78</v>
      </c>
      <c r="AF50" s="16">
        <v>2411.65</v>
      </c>
      <c r="AG50" s="16">
        <f t="shared" si="67"/>
        <v>944.83623699999998</v>
      </c>
      <c r="AH50" s="16">
        <f t="shared" si="58"/>
        <v>944.83623699999998</v>
      </c>
      <c r="AI50" s="16"/>
      <c r="AJ50" s="16">
        <f t="shared" si="59"/>
        <v>137.77000000000001</v>
      </c>
      <c r="AK50" s="16">
        <v>2508.12</v>
      </c>
      <c r="AL50" s="16">
        <f t="shared" si="68"/>
        <v>345.5436924</v>
      </c>
      <c r="AM50" s="16">
        <f t="shared" si="69"/>
        <v>345.5436924</v>
      </c>
      <c r="AN50" s="16"/>
      <c r="AO50" s="16">
        <f t="shared" si="60"/>
        <v>529.54999999999995</v>
      </c>
      <c r="AP50" s="16">
        <f t="shared" si="61"/>
        <v>1290.3799294</v>
      </c>
      <c r="AQ50" s="16">
        <f t="shared" si="61"/>
        <v>1290.3799294</v>
      </c>
      <c r="AR50" s="16">
        <f t="shared" si="61"/>
        <v>0</v>
      </c>
    </row>
    <row r="51" spans="1:44" ht="31.5" hidden="1" x14ac:dyDescent="0.25">
      <c r="A51" s="14" t="s">
        <v>91</v>
      </c>
      <c r="B51" s="2" t="s">
        <v>46</v>
      </c>
      <c r="C51" s="16">
        <v>2224.8000000000002</v>
      </c>
      <c r="D51" s="16">
        <v>2210.5700000000002</v>
      </c>
      <c r="E51" s="16">
        <f t="shared" si="62"/>
        <v>4918.0761360000006</v>
      </c>
      <c r="F51" s="16">
        <f t="shared" si="48"/>
        <v>4918.0761360000006</v>
      </c>
      <c r="G51" s="16"/>
      <c r="H51" s="16">
        <v>2141.61</v>
      </c>
      <c r="I51" s="16">
        <v>2318.89</v>
      </c>
      <c r="J51" s="16">
        <f t="shared" si="63"/>
        <v>4966.1580129000004</v>
      </c>
      <c r="K51" s="16">
        <f t="shared" si="49"/>
        <v>4966.1580129000004</v>
      </c>
      <c r="L51" s="16"/>
      <c r="M51" s="16">
        <f t="shared" si="50"/>
        <v>4366.41</v>
      </c>
      <c r="N51" s="16">
        <f t="shared" si="51"/>
        <v>9884.2341489000009</v>
      </c>
      <c r="O51" s="16">
        <f t="shared" si="51"/>
        <v>9884.2341489000009</v>
      </c>
      <c r="P51" s="16">
        <f t="shared" si="51"/>
        <v>0</v>
      </c>
      <c r="Q51" s="16">
        <f t="shared" si="52"/>
        <v>2224.8000000000002</v>
      </c>
      <c r="R51" s="16">
        <v>2318.89</v>
      </c>
      <c r="S51" s="16">
        <f t="shared" si="64"/>
        <v>5159.0664720000004</v>
      </c>
      <c r="T51" s="16">
        <f t="shared" si="53"/>
        <v>5159.0664720000004</v>
      </c>
      <c r="U51" s="16"/>
      <c r="V51" s="16">
        <f t="shared" si="54"/>
        <v>2141.61</v>
      </c>
      <c r="W51" s="16">
        <v>2411.65</v>
      </c>
      <c r="X51" s="16">
        <f t="shared" si="65"/>
        <v>5164.8137564999997</v>
      </c>
      <c r="Y51" s="16">
        <f t="shared" si="66"/>
        <v>5164.8137564999997</v>
      </c>
      <c r="Z51" s="16"/>
      <c r="AA51" s="16">
        <f t="shared" si="55"/>
        <v>4366.41</v>
      </c>
      <c r="AB51" s="16">
        <f t="shared" si="56"/>
        <v>10323.8802285</v>
      </c>
      <c r="AC51" s="16">
        <f t="shared" si="56"/>
        <v>10323.8802285</v>
      </c>
      <c r="AD51" s="16">
        <f t="shared" si="56"/>
        <v>0</v>
      </c>
      <c r="AE51" s="16">
        <f t="shared" si="57"/>
        <v>2224.8000000000002</v>
      </c>
      <c r="AF51" s="16">
        <v>2411.65</v>
      </c>
      <c r="AG51" s="16">
        <f t="shared" si="67"/>
        <v>5365.4389200000005</v>
      </c>
      <c r="AH51" s="16">
        <f t="shared" si="58"/>
        <v>5365.4389200000005</v>
      </c>
      <c r="AI51" s="16"/>
      <c r="AJ51" s="16">
        <f t="shared" si="59"/>
        <v>2141.61</v>
      </c>
      <c r="AK51" s="16">
        <v>2508.12</v>
      </c>
      <c r="AL51" s="16">
        <f t="shared" si="68"/>
        <v>5371.4148732000003</v>
      </c>
      <c r="AM51" s="16">
        <f t="shared" si="69"/>
        <v>5371.4148732000003</v>
      </c>
      <c r="AN51" s="16"/>
      <c r="AO51" s="16">
        <f t="shared" si="60"/>
        <v>4366.41</v>
      </c>
      <c r="AP51" s="16">
        <f t="shared" si="61"/>
        <v>10736.8537932</v>
      </c>
      <c r="AQ51" s="16">
        <f t="shared" si="61"/>
        <v>10736.8537932</v>
      </c>
      <c r="AR51" s="16">
        <f t="shared" si="61"/>
        <v>0</v>
      </c>
    </row>
    <row r="52" spans="1:44" s="13" customFormat="1" hidden="1" x14ac:dyDescent="0.25">
      <c r="A52" s="11" t="s">
        <v>92</v>
      </c>
      <c r="B52" s="4" t="s">
        <v>23</v>
      </c>
      <c r="C52" s="12">
        <f>SUM(C53:C73)</f>
        <v>18409.309999999998</v>
      </c>
      <c r="D52" s="12"/>
      <c r="E52" s="12">
        <f t="shared" ref="E52:H52" si="70">SUM(E53:E73)</f>
        <v>40695.068406700004</v>
      </c>
      <c r="F52" s="12">
        <f t="shared" si="70"/>
        <v>40526.379810000006</v>
      </c>
      <c r="G52" s="12">
        <f t="shared" si="70"/>
        <v>168.68859670000001</v>
      </c>
      <c r="H52" s="12">
        <f t="shared" si="70"/>
        <v>13046.43</v>
      </c>
      <c r="I52" s="12"/>
      <c r="J52" s="12">
        <f t="shared" ref="J52:Q52" si="71">SUM(J53:J73)</f>
        <v>30253.236062700002</v>
      </c>
      <c r="K52" s="12">
        <f t="shared" si="71"/>
        <v>30135.668339699994</v>
      </c>
      <c r="L52" s="12">
        <f t="shared" si="71"/>
        <v>117.56772299999999</v>
      </c>
      <c r="M52" s="12">
        <f t="shared" si="71"/>
        <v>31455.74</v>
      </c>
      <c r="N52" s="12">
        <f t="shared" si="71"/>
        <v>70948.304469399998</v>
      </c>
      <c r="O52" s="12">
        <f t="shared" si="71"/>
        <v>70662.048149700015</v>
      </c>
      <c r="P52" s="12">
        <f t="shared" si="71"/>
        <v>286.25631970000001</v>
      </c>
      <c r="Q52" s="12">
        <f t="shared" si="71"/>
        <v>18409.309999999998</v>
      </c>
      <c r="R52" s="12"/>
      <c r="S52" s="12">
        <f t="shared" ref="S52:V52" si="72">SUM(S53:S73)</f>
        <v>42689.164865900006</v>
      </c>
      <c r="T52" s="12">
        <f t="shared" si="72"/>
        <v>42512.210370000001</v>
      </c>
      <c r="U52" s="12">
        <f t="shared" si="72"/>
        <v>176.95449589999998</v>
      </c>
      <c r="V52" s="12">
        <f t="shared" si="72"/>
        <v>13046.43</v>
      </c>
      <c r="W52" s="12"/>
      <c r="X52" s="12">
        <f t="shared" ref="X52:AE52" si="73">SUM(X53:X73)</f>
        <v>31463.422909500008</v>
      </c>
      <c r="Y52" s="12">
        <f t="shared" si="73"/>
        <v>31341.152254500004</v>
      </c>
      <c r="Z52" s="12">
        <f t="shared" si="73"/>
        <v>122.270655</v>
      </c>
      <c r="AA52" s="12">
        <f t="shared" si="73"/>
        <v>31455.74</v>
      </c>
      <c r="AB52" s="12">
        <f t="shared" si="73"/>
        <v>74152.587775399996</v>
      </c>
      <c r="AC52" s="12">
        <f t="shared" si="73"/>
        <v>73853.362624500005</v>
      </c>
      <c r="AD52" s="12">
        <f t="shared" si="73"/>
        <v>299.22515090000002</v>
      </c>
      <c r="AE52" s="12">
        <f t="shared" si="73"/>
        <v>18409.309999999998</v>
      </c>
      <c r="AF52" s="12"/>
      <c r="AG52" s="12">
        <f t="shared" ref="AG52:AJ52" si="74">SUM(AG53:AG73)</f>
        <v>44396.812461500005</v>
      </c>
      <c r="AH52" s="12">
        <f t="shared" si="74"/>
        <v>44212.779450000002</v>
      </c>
      <c r="AI52" s="12">
        <f t="shared" si="74"/>
        <v>184.03301150000001</v>
      </c>
      <c r="AJ52" s="12">
        <f t="shared" si="74"/>
        <v>13046.43</v>
      </c>
      <c r="AK52" s="12"/>
      <c r="AL52" s="12">
        <f t="shared" ref="AL52:AR52" si="75">SUM(AL53:AL73)</f>
        <v>32722.0120116</v>
      </c>
      <c r="AM52" s="12">
        <f t="shared" si="75"/>
        <v>32594.850327600001</v>
      </c>
      <c r="AN52" s="12">
        <f t="shared" si="75"/>
        <v>127.16168399999999</v>
      </c>
      <c r="AO52" s="12">
        <f t="shared" si="75"/>
        <v>31455.74</v>
      </c>
      <c r="AP52" s="12">
        <f t="shared" si="75"/>
        <v>77118.824473099987</v>
      </c>
      <c r="AQ52" s="12">
        <f t="shared" si="75"/>
        <v>76807.629777599999</v>
      </c>
      <c r="AR52" s="12">
        <f t="shared" si="75"/>
        <v>311.19469550000002</v>
      </c>
    </row>
    <row r="53" spans="1:44" ht="31.5" hidden="1" x14ac:dyDescent="0.25">
      <c r="A53" s="14" t="s">
        <v>93</v>
      </c>
      <c r="B53" s="2" t="s">
        <v>30</v>
      </c>
      <c r="C53" s="16">
        <v>850</v>
      </c>
      <c r="D53" s="16">
        <v>2210.5700000000002</v>
      </c>
      <c r="E53" s="16">
        <f t="shared" si="62"/>
        <v>1878.9845000000003</v>
      </c>
      <c r="F53" s="16">
        <f t="shared" si="48"/>
        <v>1878.9845000000003</v>
      </c>
      <c r="G53" s="16"/>
      <c r="H53" s="16">
        <v>782.78</v>
      </c>
      <c r="I53" s="16">
        <v>2318.89</v>
      </c>
      <c r="J53" s="16">
        <f t="shared" si="63"/>
        <v>1815.1807141999998</v>
      </c>
      <c r="K53" s="16">
        <f t="shared" si="49"/>
        <v>1815.1807141999998</v>
      </c>
      <c r="L53" s="16"/>
      <c r="M53" s="16">
        <f t="shared" ref="M53:M73" si="76">C53+H53</f>
        <v>1632.78</v>
      </c>
      <c r="N53" s="16">
        <f t="shared" ref="N53:P73" si="77">E53+J53</f>
        <v>3694.1652142000003</v>
      </c>
      <c r="O53" s="16">
        <f t="shared" si="77"/>
        <v>3694.1652142000003</v>
      </c>
      <c r="P53" s="16">
        <f t="shared" si="77"/>
        <v>0</v>
      </c>
      <c r="Q53" s="16">
        <f t="shared" ref="Q53:Q73" si="78">C53</f>
        <v>850</v>
      </c>
      <c r="R53" s="16">
        <v>2318.89</v>
      </c>
      <c r="S53" s="16">
        <f t="shared" si="64"/>
        <v>1971.0564999999999</v>
      </c>
      <c r="T53" s="16">
        <f t="shared" si="53"/>
        <v>1971.0564999999999</v>
      </c>
      <c r="U53" s="16"/>
      <c r="V53" s="16">
        <f t="shared" ref="V53:V73" si="79">H53</f>
        <v>782.78</v>
      </c>
      <c r="W53" s="16">
        <v>2411.65</v>
      </c>
      <c r="X53" s="16">
        <f t="shared" si="65"/>
        <v>1887.7913870000002</v>
      </c>
      <c r="Y53" s="16">
        <f t="shared" si="66"/>
        <v>1887.7913870000002</v>
      </c>
      <c r="Z53" s="16"/>
      <c r="AA53" s="16">
        <f t="shared" ref="AA53:AA73" si="80">Q53+V53</f>
        <v>1632.78</v>
      </c>
      <c r="AB53" s="16">
        <f t="shared" ref="AB53:AD72" si="81">S53+X53</f>
        <v>3858.8478869999999</v>
      </c>
      <c r="AC53" s="16">
        <f t="shared" si="81"/>
        <v>3858.8478869999999</v>
      </c>
      <c r="AD53" s="16">
        <f t="shared" si="81"/>
        <v>0</v>
      </c>
      <c r="AE53" s="16">
        <f t="shared" ref="AE53:AE73" si="82">C53</f>
        <v>850</v>
      </c>
      <c r="AF53" s="16">
        <v>2411.65</v>
      </c>
      <c r="AG53" s="16">
        <f t="shared" ref="AG53:AG73" si="83">AE53*AF53/1000</f>
        <v>2049.9025000000001</v>
      </c>
      <c r="AH53" s="16">
        <f t="shared" ref="AH53:AH73" si="84">AG53-AI53</f>
        <v>2049.9025000000001</v>
      </c>
      <c r="AI53" s="16"/>
      <c r="AJ53" s="16">
        <f t="shared" ref="AJ53:AJ73" si="85">H53</f>
        <v>782.78</v>
      </c>
      <c r="AK53" s="16">
        <v>2508.12</v>
      </c>
      <c r="AL53" s="16">
        <f t="shared" ref="AL53:AL73" si="86">AJ53*AK53/1000</f>
        <v>1963.3061736</v>
      </c>
      <c r="AM53" s="16">
        <f t="shared" ref="AM53:AM73" si="87">AL53-AN53</f>
        <v>1963.3061736</v>
      </c>
      <c r="AN53" s="16"/>
      <c r="AO53" s="16">
        <f t="shared" ref="AO53:AO73" si="88">AE53+AJ53</f>
        <v>1632.78</v>
      </c>
      <c r="AP53" s="16">
        <f t="shared" ref="AP53:AR73" si="89">AG53+AL53</f>
        <v>4013.2086736000001</v>
      </c>
      <c r="AQ53" s="16">
        <f t="shared" si="89"/>
        <v>4013.2086736000001</v>
      </c>
      <c r="AR53" s="16">
        <f t="shared" si="89"/>
        <v>0</v>
      </c>
    </row>
    <row r="54" spans="1:44" ht="31.5" hidden="1" x14ac:dyDescent="0.25">
      <c r="A54" s="14" t="s">
        <v>94</v>
      </c>
      <c r="B54" s="2" t="s">
        <v>130</v>
      </c>
      <c r="C54" s="16">
        <v>629.87</v>
      </c>
      <c r="D54" s="16">
        <v>2210.5700000000002</v>
      </c>
      <c r="E54" s="16">
        <f t="shared" si="62"/>
        <v>1392.3717259000002</v>
      </c>
      <c r="F54" s="16">
        <f t="shared" si="48"/>
        <v>1392.3717259000002</v>
      </c>
      <c r="G54" s="16"/>
      <c r="H54" s="16">
        <v>491.46</v>
      </c>
      <c r="I54" s="16">
        <v>2318.89</v>
      </c>
      <c r="J54" s="16">
        <f t="shared" si="63"/>
        <v>1139.6416793999997</v>
      </c>
      <c r="K54" s="16">
        <f t="shared" si="49"/>
        <v>1139.6416793999997</v>
      </c>
      <c r="L54" s="16"/>
      <c r="M54" s="16">
        <f t="shared" si="76"/>
        <v>1121.33</v>
      </c>
      <c r="N54" s="16">
        <f t="shared" si="77"/>
        <v>2532.0134053000002</v>
      </c>
      <c r="O54" s="16">
        <f t="shared" si="77"/>
        <v>2532.0134053000002</v>
      </c>
      <c r="P54" s="16">
        <f t="shared" si="77"/>
        <v>0</v>
      </c>
      <c r="Q54" s="16">
        <f t="shared" si="78"/>
        <v>629.87</v>
      </c>
      <c r="R54" s="16">
        <v>2318.89</v>
      </c>
      <c r="S54" s="16">
        <f t="shared" si="64"/>
        <v>1460.5992443</v>
      </c>
      <c r="T54" s="16">
        <f t="shared" si="53"/>
        <v>1460.5992443</v>
      </c>
      <c r="U54" s="16"/>
      <c r="V54" s="16">
        <f t="shared" si="79"/>
        <v>491.46</v>
      </c>
      <c r="W54" s="16">
        <v>2411.65</v>
      </c>
      <c r="X54" s="16">
        <f t="shared" si="65"/>
        <v>1185.229509</v>
      </c>
      <c r="Y54" s="16">
        <f t="shared" si="66"/>
        <v>1185.229509</v>
      </c>
      <c r="Z54" s="16"/>
      <c r="AA54" s="16">
        <f t="shared" si="80"/>
        <v>1121.33</v>
      </c>
      <c r="AB54" s="16">
        <f t="shared" si="81"/>
        <v>2645.8287533000002</v>
      </c>
      <c r="AC54" s="16">
        <f t="shared" si="81"/>
        <v>2645.8287533000002</v>
      </c>
      <c r="AD54" s="16">
        <f t="shared" si="81"/>
        <v>0</v>
      </c>
      <c r="AE54" s="16">
        <f t="shared" si="82"/>
        <v>629.87</v>
      </c>
      <c r="AF54" s="16">
        <v>2411.65</v>
      </c>
      <c r="AG54" s="16">
        <f t="shared" si="83"/>
        <v>1519.0259855000002</v>
      </c>
      <c r="AH54" s="16">
        <f t="shared" si="84"/>
        <v>1519.0259855000002</v>
      </c>
      <c r="AI54" s="16"/>
      <c r="AJ54" s="16">
        <f t="shared" si="85"/>
        <v>491.46</v>
      </c>
      <c r="AK54" s="16">
        <v>2508.12</v>
      </c>
      <c r="AL54" s="16">
        <f t="shared" si="86"/>
        <v>1232.6406551999999</v>
      </c>
      <c r="AM54" s="16">
        <f t="shared" si="87"/>
        <v>1232.6406551999999</v>
      </c>
      <c r="AN54" s="16"/>
      <c r="AO54" s="16">
        <f t="shared" si="88"/>
        <v>1121.33</v>
      </c>
      <c r="AP54" s="16">
        <f t="shared" si="89"/>
        <v>2751.6666407000002</v>
      </c>
      <c r="AQ54" s="16">
        <f t="shared" si="89"/>
        <v>2751.6666407000002</v>
      </c>
      <c r="AR54" s="16">
        <f t="shared" si="89"/>
        <v>0</v>
      </c>
    </row>
    <row r="55" spans="1:44" ht="31.5" hidden="1" x14ac:dyDescent="0.25">
      <c r="A55" s="14" t="s">
        <v>95</v>
      </c>
      <c r="B55" s="2" t="s">
        <v>31</v>
      </c>
      <c r="C55" s="16">
        <v>685.9</v>
      </c>
      <c r="D55" s="16">
        <v>2210.5700000000002</v>
      </c>
      <c r="E55" s="16">
        <f t="shared" si="62"/>
        <v>1516.229963</v>
      </c>
      <c r="F55" s="16">
        <f t="shared" si="48"/>
        <v>1516.229963</v>
      </c>
      <c r="G55" s="16"/>
      <c r="H55" s="16">
        <v>543.20000000000005</v>
      </c>
      <c r="I55" s="16">
        <v>2318.89</v>
      </c>
      <c r="J55" s="16">
        <f t="shared" si="63"/>
        <v>1259.621048</v>
      </c>
      <c r="K55" s="16">
        <f t="shared" si="49"/>
        <v>1259.621048</v>
      </c>
      <c r="L55" s="16"/>
      <c r="M55" s="16">
        <f t="shared" si="76"/>
        <v>1229.0999999999999</v>
      </c>
      <c r="N55" s="16">
        <f t="shared" si="77"/>
        <v>2775.8510109999997</v>
      </c>
      <c r="O55" s="16">
        <f t="shared" si="77"/>
        <v>2775.8510109999997</v>
      </c>
      <c r="P55" s="16">
        <f t="shared" si="77"/>
        <v>0</v>
      </c>
      <c r="Q55" s="16">
        <f t="shared" si="78"/>
        <v>685.9</v>
      </c>
      <c r="R55" s="16">
        <v>2318.89</v>
      </c>
      <c r="S55" s="16">
        <f t="shared" si="64"/>
        <v>1590.5266509999999</v>
      </c>
      <c r="T55" s="16">
        <f t="shared" si="53"/>
        <v>1590.5266509999999</v>
      </c>
      <c r="U55" s="16"/>
      <c r="V55" s="16">
        <f t="shared" si="79"/>
        <v>543.20000000000005</v>
      </c>
      <c r="W55" s="16">
        <v>2411.65</v>
      </c>
      <c r="X55" s="16">
        <f t="shared" si="65"/>
        <v>1310.0082800000002</v>
      </c>
      <c r="Y55" s="16">
        <f t="shared" si="66"/>
        <v>1310.0082800000002</v>
      </c>
      <c r="Z55" s="16"/>
      <c r="AA55" s="16">
        <f t="shared" si="80"/>
        <v>1229.0999999999999</v>
      </c>
      <c r="AB55" s="16">
        <f t="shared" si="81"/>
        <v>2900.5349310000001</v>
      </c>
      <c r="AC55" s="16">
        <f t="shared" si="81"/>
        <v>2900.5349310000001</v>
      </c>
      <c r="AD55" s="16">
        <f t="shared" si="81"/>
        <v>0</v>
      </c>
      <c r="AE55" s="16">
        <f t="shared" si="82"/>
        <v>685.9</v>
      </c>
      <c r="AF55" s="16">
        <v>2411.65</v>
      </c>
      <c r="AG55" s="16">
        <f t="shared" si="83"/>
        <v>1654.1507350000002</v>
      </c>
      <c r="AH55" s="16">
        <f t="shared" si="84"/>
        <v>1654.1507350000002</v>
      </c>
      <c r="AI55" s="16"/>
      <c r="AJ55" s="16">
        <f t="shared" si="85"/>
        <v>543.20000000000005</v>
      </c>
      <c r="AK55" s="16">
        <v>2508.12</v>
      </c>
      <c r="AL55" s="16">
        <f t="shared" si="86"/>
        <v>1362.4107839999999</v>
      </c>
      <c r="AM55" s="16">
        <f t="shared" si="87"/>
        <v>1362.4107839999999</v>
      </c>
      <c r="AN55" s="16"/>
      <c r="AO55" s="16">
        <f t="shared" si="88"/>
        <v>1229.0999999999999</v>
      </c>
      <c r="AP55" s="16">
        <f t="shared" si="89"/>
        <v>3016.5615189999999</v>
      </c>
      <c r="AQ55" s="16">
        <f t="shared" si="89"/>
        <v>3016.5615189999999</v>
      </c>
      <c r="AR55" s="16">
        <f t="shared" si="89"/>
        <v>0</v>
      </c>
    </row>
    <row r="56" spans="1:44" ht="31.5" hidden="1" x14ac:dyDescent="0.25">
      <c r="A56" s="14" t="s">
        <v>96</v>
      </c>
      <c r="B56" s="2" t="s">
        <v>24</v>
      </c>
      <c r="C56" s="16">
        <v>543.34</v>
      </c>
      <c r="D56" s="16">
        <v>2210.5700000000002</v>
      </c>
      <c r="E56" s="16">
        <f t="shared" si="62"/>
        <v>1201.0911038000002</v>
      </c>
      <c r="F56" s="16">
        <f t="shared" si="48"/>
        <v>1201.0911038000002</v>
      </c>
      <c r="G56" s="16"/>
      <c r="H56" s="16">
        <v>460.55</v>
      </c>
      <c r="I56" s="16">
        <v>2318.89</v>
      </c>
      <c r="J56" s="16">
        <f t="shared" si="63"/>
        <v>1067.9647895000001</v>
      </c>
      <c r="K56" s="16">
        <f t="shared" si="49"/>
        <v>1067.9647895000001</v>
      </c>
      <c r="L56" s="16"/>
      <c r="M56" s="16">
        <f t="shared" si="76"/>
        <v>1003.8900000000001</v>
      </c>
      <c r="N56" s="16">
        <f t="shared" si="77"/>
        <v>2269.0558933000002</v>
      </c>
      <c r="O56" s="16">
        <f t="shared" si="77"/>
        <v>2269.0558933000002</v>
      </c>
      <c r="P56" s="16">
        <f t="shared" si="77"/>
        <v>0</v>
      </c>
      <c r="Q56" s="16">
        <f t="shared" si="78"/>
        <v>543.34</v>
      </c>
      <c r="R56" s="16">
        <v>2318.89</v>
      </c>
      <c r="S56" s="16">
        <f t="shared" si="64"/>
        <v>1259.9456926</v>
      </c>
      <c r="T56" s="16">
        <f t="shared" si="53"/>
        <v>1259.9456926</v>
      </c>
      <c r="U56" s="16"/>
      <c r="V56" s="16">
        <f t="shared" si="79"/>
        <v>460.55</v>
      </c>
      <c r="W56" s="16">
        <v>2411.65</v>
      </c>
      <c r="X56" s="16">
        <f t="shared" si="65"/>
        <v>1110.6854074999999</v>
      </c>
      <c r="Y56" s="16">
        <f t="shared" si="66"/>
        <v>1110.6854074999999</v>
      </c>
      <c r="Z56" s="16"/>
      <c r="AA56" s="16">
        <f t="shared" si="80"/>
        <v>1003.8900000000001</v>
      </c>
      <c r="AB56" s="16">
        <f t="shared" si="81"/>
        <v>2370.6311000999999</v>
      </c>
      <c r="AC56" s="16">
        <f t="shared" si="81"/>
        <v>2370.6311000999999</v>
      </c>
      <c r="AD56" s="16">
        <f t="shared" si="81"/>
        <v>0</v>
      </c>
      <c r="AE56" s="16">
        <f t="shared" si="82"/>
        <v>543.34</v>
      </c>
      <c r="AF56" s="16">
        <v>2411.65</v>
      </c>
      <c r="AG56" s="16">
        <f t="shared" si="83"/>
        <v>1310.3459110000001</v>
      </c>
      <c r="AH56" s="16">
        <f t="shared" si="84"/>
        <v>1310.3459110000001</v>
      </c>
      <c r="AI56" s="16"/>
      <c r="AJ56" s="16">
        <f t="shared" si="85"/>
        <v>460.55</v>
      </c>
      <c r="AK56" s="16">
        <v>2508.12</v>
      </c>
      <c r="AL56" s="16">
        <f t="shared" si="86"/>
        <v>1155.1146659999999</v>
      </c>
      <c r="AM56" s="16">
        <f t="shared" si="87"/>
        <v>1155.1146659999999</v>
      </c>
      <c r="AN56" s="16"/>
      <c r="AO56" s="16">
        <f t="shared" si="88"/>
        <v>1003.8900000000001</v>
      </c>
      <c r="AP56" s="16">
        <f t="shared" si="89"/>
        <v>2465.4605769999998</v>
      </c>
      <c r="AQ56" s="16">
        <f t="shared" si="89"/>
        <v>2465.4605769999998</v>
      </c>
      <c r="AR56" s="16">
        <f t="shared" si="89"/>
        <v>0</v>
      </c>
    </row>
    <row r="57" spans="1:44" ht="31.5" hidden="1" x14ac:dyDescent="0.25">
      <c r="A57" s="14" t="s">
        <v>97</v>
      </c>
      <c r="B57" s="2" t="s">
        <v>32</v>
      </c>
      <c r="C57" s="16">
        <v>425.8</v>
      </c>
      <c r="D57" s="16">
        <v>2210.5700000000002</v>
      </c>
      <c r="E57" s="16">
        <f t="shared" si="62"/>
        <v>941.26070600000014</v>
      </c>
      <c r="F57" s="16">
        <f t="shared" si="48"/>
        <v>941.26070600000014</v>
      </c>
      <c r="G57" s="16"/>
      <c r="H57" s="16">
        <v>386.6</v>
      </c>
      <c r="I57" s="16">
        <v>2318.89</v>
      </c>
      <c r="J57" s="16">
        <f t="shared" si="63"/>
        <v>896.48287399999992</v>
      </c>
      <c r="K57" s="16">
        <f t="shared" si="49"/>
        <v>896.48287399999992</v>
      </c>
      <c r="L57" s="16"/>
      <c r="M57" s="16">
        <f t="shared" si="76"/>
        <v>812.40000000000009</v>
      </c>
      <c r="N57" s="16">
        <f t="shared" si="77"/>
        <v>1837.7435800000001</v>
      </c>
      <c r="O57" s="16">
        <f t="shared" si="77"/>
        <v>1837.7435800000001</v>
      </c>
      <c r="P57" s="16">
        <f t="shared" si="77"/>
        <v>0</v>
      </c>
      <c r="Q57" s="16">
        <f t="shared" si="78"/>
        <v>425.8</v>
      </c>
      <c r="R57" s="16">
        <v>2318.89</v>
      </c>
      <c r="S57" s="16">
        <f t="shared" si="64"/>
        <v>987.38336199999992</v>
      </c>
      <c r="T57" s="16">
        <f t="shared" si="53"/>
        <v>987.38336199999992</v>
      </c>
      <c r="U57" s="16"/>
      <c r="V57" s="16">
        <f t="shared" si="79"/>
        <v>386.6</v>
      </c>
      <c r="W57" s="16">
        <v>2411.65</v>
      </c>
      <c r="X57" s="16">
        <f t="shared" si="65"/>
        <v>932.3438900000001</v>
      </c>
      <c r="Y57" s="16">
        <f t="shared" si="66"/>
        <v>932.3438900000001</v>
      </c>
      <c r="Z57" s="16"/>
      <c r="AA57" s="16">
        <f t="shared" si="80"/>
        <v>812.40000000000009</v>
      </c>
      <c r="AB57" s="16">
        <f t="shared" si="81"/>
        <v>1919.7272520000001</v>
      </c>
      <c r="AC57" s="16">
        <f t="shared" si="81"/>
        <v>1919.7272520000001</v>
      </c>
      <c r="AD57" s="16">
        <f t="shared" si="81"/>
        <v>0</v>
      </c>
      <c r="AE57" s="16">
        <f t="shared" si="82"/>
        <v>425.8</v>
      </c>
      <c r="AF57" s="16">
        <v>2411.65</v>
      </c>
      <c r="AG57" s="16">
        <f t="shared" si="83"/>
        <v>1026.88057</v>
      </c>
      <c r="AH57" s="16">
        <f t="shared" si="84"/>
        <v>1026.88057</v>
      </c>
      <c r="AI57" s="16"/>
      <c r="AJ57" s="16">
        <f t="shared" si="85"/>
        <v>386.6</v>
      </c>
      <c r="AK57" s="16">
        <v>2508.12</v>
      </c>
      <c r="AL57" s="16">
        <f t="shared" si="86"/>
        <v>969.63919200000009</v>
      </c>
      <c r="AM57" s="16">
        <f t="shared" si="87"/>
        <v>969.63919200000009</v>
      </c>
      <c r="AN57" s="16"/>
      <c r="AO57" s="16">
        <f t="shared" si="88"/>
        <v>812.40000000000009</v>
      </c>
      <c r="AP57" s="16">
        <f t="shared" si="89"/>
        <v>1996.5197620000001</v>
      </c>
      <c r="AQ57" s="16">
        <f t="shared" si="89"/>
        <v>1996.5197620000001</v>
      </c>
      <c r="AR57" s="16">
        <f t="shared" si="89"/>
        <v>0</v>
      </c>
    </row>
    <row r="58" spans="1:44" ht="31.5" hidden="1" x14ac:dyDescent="0.25">
      <c r="A58" s="14" t="s">
        <v>98</v>
      </c>
      <c r="B58" s="2" t="s">
        <v>131</v>
      </c>
      <c r="C58" s="16">
        <v>626.99</v>
      </c>
      <c r="D58" s="16">
        <v>2210.5700000000002</v>
      </c>
      <c r="E58" s="16">
        <f t="shared" si="62"/>
        <v>1386.0052843000001</v>
      </c>
      <c r="F58" s="16">
        <f t="shared" si="48"/>
        <v>1386.0052843000001</v>
      </c>
      <c r="G58" s="16"/>
      <c r="H58" s="16">
        <v>406.54</v>
      </c>
      <c r="I58" s="16">
        <v>2318.89</v>
      </c>
      <c r="J58" s="16">
        <f t="shared" si="63"/>
        <v>942.72154059999991</v>
      </c>
      <c r="K58" s="16">
        <f t="shared" si="49"/>
        <v>942.72154059999991</v>
      </c>
      <c r="L58" s="16"/>
      <c r="M58" s="16">
        <f t="shared" si="76"/>
        <v>1033.53</v>
      </c>
      <c r="N58" s="16">
        <f t="shared" si="77"/>
        <v>2328.7268248999999</v>
      </c>
      <c r="O58" s="16">
        <f t="shared" si="77"/>
        <v>2328.7268248999999</v>
      </c>
      <c r="P58" s="16">
        <f t="shared" si="77"/>
        <v>0</v>
      </c>
      <c r="Q58" s="16">
        <f t="shared" si="78"/>
        <v>626.99</v>
      </c>
      <c r="R58" s="16">
        <v>2318.89</v>
      </c>
      <c r="S58" s="16">
        <f t="shared" si="64"/>
        <v>1453.9208410999997</v>
      </c>
      <c r="T58" s="16">
        <f t="shared" si="53"/>
        <v>1453.9208410999997</v>
      </c>
      <c r="U58" s="16"/>
      <c r="V58" s="16">
        <f t="shared" si="79"/>
        <v>406.54</v>
      </c>
      <c r="W58" s="16">
        <v>2411.65</v>
      </c>
      <c r="X58" s="16">
        <f t="shared" si="65"/>
        <v>980.4321910000001</v>
      </c>
      <c r="Y58" s="16">
        <f t="shared" si="66"/>
        <v>980.4321910000001</v>
      </c>
      <c r="Z58" s="16"/>
      <c r="AA58" s="16">
        <f t="shared" si="80"/>
        <v>1033.53</v>
      </c>
      <c r="AB58" s="16">
        <f t="shared" si="81"/>
        <v>2434.3530320999998</v>
      </c>
      <c r="AC58" s="16">
        <f t="shared" si="81"/>
        <v>2434.3530320999998</v>
      </c>
      <c r="AD58" s="16">
        <f t="shared" si="81"/>
        <v>0</v>
      </c>
      <c r="AE58" s="16">
        <f t="shared" si="82"/>
        <v>626.99</v>
      </c>
      <c r="AF58" s="16">
        <v>2411.65</v>
      </c>
      <c r="AG58" s="16">
        <f t="shared" si="83"/>
        <v>1512.0804335</v>
      </c>
      <c r="AH58" s="16">
        <f t="shared" si="84"/>
        <v>1512.0804335</v>
      </c>
      <c r="AI58" s="16"/>
      <c r="AJ58" s="16">
        <f t="shared" si="85"/>
        <v>406.54</v>
      </c>
      <c r="AK58" s="16">
        <v>2508.12</v>
      </c>
      <c r="AL58" s="16">
        <f t="shared" si="86"/>
        <v>1019.6511048</v>
      </c>
      <c r="AM58" s="16">
        <f t="shared" si="87"/>
        <v>1019.6511048</v>
      </c>
      <c r="AN58" s="16"/>
      <c r="AO58" s="16">
        <f t="shared" si="88"/>
        <v>1033.53</v>
      </c>
      <c r="AP58" s="16">
        <f t="shared" si="89"/>
        <v>2531.7315383</v>
      </c>
      <c r="AQ58" s="16">
        <f t="shared" si="89"/>
        <v>2531.7315383</v>
      </c>
      <c r="AR58" s="16">
        <f t="shared" si="89"/>
        <v>0</v>
      </c>
    </row>
    <row r="59" spans="1:44" ht="31.5" hidden="1" x14ac:dyDescent="0.25">
      <c r="A59" s="14" t="s">
        <v>99</v>
      </c>
      <c r="B59" s="2" t="s">
        <v>25</v>
      </c>
      <c r="C59" s="16">
        <v>626.5</v>
      </c>
      <c r="D59" s="16">
        <v>2210.5700000000002</v>
      </c>
      <c r="E59" s="16">
        <f t="shared" si="62"/>
        <v>1384.9221050000001</v>
      </c>
      <c r="F59" s="16">
        <f t="shared" si="48"/>
        <v>1384.9221050000001</v>
      </c>
      <c r="G59" s="16"/>
      <c r="H59" s="16">
        <v>299.42</v>
      </c>
      <c r="I59" s="16">
        <v>2318.89</v>
      </c>
      <c r="J59" s="16">
        <f t="shared" si="63"/>
        <v>694.32204379999996</v>
      </c>
      <c r="K59" s="16">
        <f t="shared" si="49"/>
        <v>694.32204379999996</v>
      </c>
      <c r="L59" s="16"/>
      <c r="M59" s="16">
        <f t="shared" si="76"/>
        <v>925.92000000000007</v>
      </c>
      <c r="N59" s="16">
        <f t="shared" si="77"/>
        <v>2079.2441487999999</v>
      </c>
      <c r="O59" s="16">
        <f t="shared" si="77"/>
        <v>2079.2441487999999</v>
      </c>
      <c r="P59" s="16">
        <f t="shared" si="77"/>
        <v>0</v>
      </c>
      <c r="Q59" s="16">
        <f t="shared" si="78"/>
        <v>626.5</v>
      </c>
      <c r="R59" s="16">
        <v>2318.89</v>
      </c>
      <c r="S59" s="16">
        <f t="shared" si="64"/>
        <v>1452.7845849999999</v>
      </c>
      <c r="T59" s="16">
        <f t="shared" si="53"/>
        <v>1452.7845849999999</v>
      </c>
      <c r="U59" s="16"/>
      <c r="V59" s="16">
        <f t="shared" si="79"/>
        <v>299.42</v>
      </c>
      <c r="W59" s="16">
        <v>2411.65</v>
      </c>
      <c r="X59" s="16">
        <f t="shared" si="65"/>
        <v>722.09624300000007</v>
      </c>
      <c r="Y59" s="16">
        <f t="shared" si="66"/>
        <v>722.09624300000007</v>
      </c>
      <c r="Z59" s="16"/>
      <c r="AA59" s="16">
        <f t="shared" si="80"/>
        <v>925.92000000000007</v>
      </c>
      <c r="AB59" s="16">
        <f t="shared" si="81"/>
        <v>2174.8808279999998</v>
      </c>
      <c r="AC59" s="16">
        <f t="shared" si="81"/>
        <v>2174.8808279999998</v>
      </c>
      <c r="AD59" s="16">
        <f t="shared" si="81"/>
        <v>0</v>
      </c>
      <c r="AE59" s="16">
        <f t="shared" si="82"/>
        <v>626.5</v>
      </c>
      <c r="AF59" s="16">
        <v>2411.65</v>
      </c>
      <c r="AG59" s="16">
        <f t="shared" si="83"/>
        <v>1510.898725</v>
      </c>
      <c r="AH59" s="16">
        <f t="shared" si="84"/>
        <v>1510.898725</v>
      </c>
      <c r="AI59" s="16"/>
      <c r="AJ59" s="16">
        <f t="shared" si="85"/>
        <v>299.42</v>
      </c>
      <c r="AK59" s="16">
        <v>2508.12</v>
      </c>
      <c r="AL59" s="16">
        <f t="shared" si="86"/>
        <v>750.98129040000003</v>
      </c>
      <c r="AM59" s="16">
        <f t="shared" si="87"/>
        <v>750.98129040000003</v>
      </c>
      <c r="AN59" s="16"/>
      <c r="AO59" s="16">
        <f t="shared" si="88"/>
        <v>925.92000000000007</v>
      </c>
      <c r="AP59" s="16">
        <f t="shared" si="89"/>
        <v>2261.8800154</v>
      </c>
      <c r="AQ59" s="16">
        <f t="shared" si="89"/>
        <v>2261.8800154</v>
      </c>
      <c r="AR59" s="16">
        <f t="shared" si="89"/>
        <v>0</v>
      </c>
    </row>
    <row r="60" spans="1:44" ht="31.5" hidden="1" x14ac:dyDescent="0.25">
      <c r="A60" s="14" t="s">
        <v>100</v>
      </c>
      <c r="B60" s="2" t="s">
        <v>132</v>
      </c>
      <c r="C60" s="16">
        <v>464.57</v>
      </c>
      <c r="D60" s="16">
        <v>2210.5700000000002</v>
      </c>
      <c r="E60" s="16">
        <f t="shared" si="62"/>
        <v>1026.9645049000001</v>
      </c>
      <c r="F60" s="16">
        <f t="shared" si="48"/>
        <v>1026.9645049000001</v>
      </c>
      <c r="G60" s="16"/>
      <c r="H60" s="16">
        <v>416.66</v>
      </c>
      <c r="I60" s="16">
        <v>2318.89</v>
      </c>
      <c r="J60" s="16">
        <f t="shared" si="63"/>
        <v>966.1887074</v>
      </c>
      <c r="K60" s="16">
        <f t="shared" si="49"/>
        <v>966.1887074</v>
      </c>
      <c r="L60" s="16"/>
      <c r="M60" s="16">
        <f t="shared" si="76"/>
        <v>881.23</v>
      </c>
      <c r="N60" s="16">
        <f t="shared" si="77"/>
        <v>1993.1532123000002</v>
      </c>
      <c r="O60" s="16">
        <f t="shared" si="77"/>
        <v>1993.1532123000002</v>
      </c>
      <c r="P60" s="16">
        <f t="shared" si="77"/>
        <v>0</v>
      </c>
      <c r="Q60" s="16">
        <f t="shared" si="78"/>
        <v>464.57</v>
      </c>
      <c r="R60" s="16">
        <v>2318.89</v>
      </c>
      <c r="S60" s="16">
        <f t="shared" si="64"/>
        <v>1077.2867272999999</v>
      </c>
      <c r="T60" s="16">
        <f t="shared" si="53"/>
        <v>1077.2867272999999</v>
      </c>
      <c r="U60" s="16"/>
      <c r="V60" s="16">
        <f t="shared" si="79"/>
        <v>416.66</v>
      </c>
      <c r="W60" s="16">
        <v>2411.65</v>
      </c>
      <c r="X60" s="16">
        <f t="shared" si="65"/>
        <v>1004.8380890000002</v>
      </c>
      <c r="Y60" s="16">
        <f t="shared" si="66"/>
        <v>1004.8380890000002</v>
      </c>
      <c r="Z60" s="16"/>
      <c r="AA60" s="16">
        <f t="shared" si="80"/>
        <v>881.23</v>
      </c>
      <c r="AB60" s="16">
        <f t="shared" si="81"/>
        <v>2082.1248163</v>
      </c>
      <c r="AC60" s="16">
        <f t="shared" si="81"/>
        <v>2082.1248163</v>
      </c>
      <c r="AD60" s="16">
        <f t="shared" si="81"/>
        <v>0</v>
      </c>
      <c r="AE60" s="16">
        <f t="shared" si="82"/>
        <v>464.57</v>
      </c>
      <c r="AF60" s="16">
        <v>2411.65</v>
      </c>
      <c r="AG60" s="16">
        <f t="shared" si="83"/>
        <v>1120.3802405000001</v>
      </c>
      <c r="AH60" s="16">
        <f t="shared" si="84"/>
        <v>1120.3802405000001</v>
      </c>
      <c r="AI60" s="16"/>
      <c r="AJ60" s="16">
        <f t="shared" si="85"/>
        <v>416.66</v>
      </c>
      <c r="AK60" s="16">
        <v>2508.12</v>
      </c>
      <c r="AL60" s="16">
        <f t="shared" si="86"/>
        <v>1045.0332791999999</v>
      </c>
      <c r="AM60" s="16">
        <f t="shared" si="87"/>
        <v>1045.0332791999999</v>
      </c>
      <c r="AN60" s="16"/>
      <c r="AO60" s="16">
        <f t="shared" si="88"/>
        <v>881.23</v>
      </c>
      <c r="AP60" s="16">
        <f t="shared" si="89"/>
        <v>2165.4135197000001</v>
      </c>
      <c r="AQ60" s="16">
        <f t="shared" si="89"/>
        <v>2165.4135197000001</v>
      </c>
      <c r="AR60" s="16">
        <f t="shared" si="89"/>
        <v>0</v>
      </c>
    </row>
    <row r="61" spans="1:44" ht="31.5" hidden="1" x14ac:dyDescent="0.25">
      <c r="A61" s="14" t="s">
        <v>101</v>
      </c>
      <c r="B61" s="2" t="s">
        <v>33</v>
      </c>
      <c r="C61" s="16">
        <v>652</v>
      </c>
      <c r="D61" s="16">
        <v>2210.5700000000002</v>
      </c>
      <c r="E61" s="16">
        <f t="shared" si="62"/>
        <v>1441.2916400000001</v>
      </c>
      <c r="F61" s="16">
        <f t="shared" si="48"/>
        <v>1441.2916400000001</v>
      </c>
      <c r="G61" s="16"/>
      <c r="H61" s="16">
        <v>632.47</v>
      </c>
      <c r="I61" s="16">
        <v>2318.89</v>
      </c>
      <c r="J61" s="16">
        <f t="shared" si="63"/>
        <v>1466.6283582999999</v>
      </c>
      <c r="K61" s="16">
        <f t="shared" si="49"/>
        <v>1466.6283582999999</v>
      </c>
      <c r="L61" s="16"/>
      <c r="M61" s="16">
        <f t="shared" si="76"/>
        <v>1284.47</v>
      </c>
      <c r="N61" s="16">
        <f t="shared" si="77"/>
        <v>2907.9199982999999</v>
      </c>
      <c r="O61" s="16">
        <f t="shared" si="77"/>
        <v>2907.9199982999999</v>
      </c>
      <c r="P61" s="16">
        <f t="shared" si="77"/>
        <v>0</v>
      </c>
      <c r="Q61" s="16">
        <f t="shared" si="78"/>
        <v>652</v>
      </c>
      <c r="R61" s="16">
        <v>2318.89</v>
      </c>
      <c r="S61" s="16">
        <f t="shared" si="64"/>
        <v>1511.9162799999999</v>
      </c>
      <c r="T61" s="16">
        <f t="shared" si="53"/>
        <v>1511.9162799999999</v>
      </c>
      <c r="U61" s="16"/>
      <c r="V61" s="16">
        <f t="shared" si="79"/>
        <v>632.47</v>
      </c>
      <c r="W61" s="16">
        <v>2411.65</v>
      </c>
      <c r="X61" s="16">
        <f t="shared" si="65"/>
        <v>1525.2962755000003</v>
      </c>
      <c r="Y61" s="16">
        <f t="shared" si="66"/>
        <v>1525.2962755000003</v>
      </c>
      <c r="Z61" s="16"/>
      <c r="AA61" s="16">
        <f t="shared" si="80"/>
        <v>1284.47</v>
      </c>
      <c r="AB61" s="16">
        <f t="shared" si="81"/>
        <v>3037.2125555000002</v>
      </c>
      <c r="AC61" s="16">
        <f t="shared" si="81"/>
        <v>3037.2125555000002</v>
      </c>
      <c r="AD61" s="16">
        <f t="shared" si="81"/>
        <v>0</v>
      </c>
      <c r="AE61" s="16">
        <f t="shared" si="82"/>
        <v>652</v>
      </c>
      <c r="AF61" s="16">
        <v>2411.65</v>
      </c>
      <c r="AG61" s="16">
        <f t="shared" si="83"/>
        <v>1572.3958</v>
      </c>
      <c r="AH61" s="16">
        <f t="shared" si="84"/>
        <v>1572.3958</v>
      </c>
      <c r="AI61" s="16"/>
      <c r="AJ61" s="16">
        <f t="shared" si="85"/>
        <v>632.47</v>
      </c>
      <c r="AK61" s="16">
        <v>2508.12</v>
      </c>
      <c r="AL61" s="16">
        <f t="shared" si="86"/>
        <v>1586.3106564</v>
      </c>
      <c r="AM61" s="16">
        <f t="shared" si="87"/>
        <v>1586.3106564</v>
      </c>
      <c r="AN61" s="16"/>
      <c r="AO61" s="16">
        <f t="shared" si="88"/>
        <v>1284.47</v>
      </c>
      <c r="AP61" s="16">
        <f t="shared" si="89"/>
        <v>3158.7064564000002</v>
      </c>
      <c r="AQ61" s="16">
        <f t="shared" si="89"/>
        <v>3158.7064564000002</v>
      </c>
      <c r="AR61" s="16">
        <f t="shared" si="89"/>
        <v>0</v>
      </c>
    </row>
    <row r="62" spans="1:44" ht="31.5" hidden="1" x14ac:dyDescent="0.25">
      <c r="A62" s="14" t="s">
        <v>102</v>
      </c>
      <c r="B62" s="2" t="s">
        <v>133</v>
      </c>
      <c r="C62" s="16">
        <v>569.15</v>
      </c>
      <c r="D62" s="16">
        <v>2210.5700000000002</v>
      </c>
      <c r="E62" s="16">
        <f t="shared" si="62"/>
        <v>1258.1459155000002</v>
      </c>
      <c r="F62" s="16">
        <f t="shared" si="48"/>
        <v>1258.1459155000002</v>
      </c>
      <c r="G62" s="16"/>
      <c r="H62" s="16">
        <v>409.83</v>
      </c>
      <c r="I62" s="16">
        <v>2318.89</v>
      </c>
      <c r="J62" s="16">
        <f t="shared" si="63"/>
        <v>950.35068869999998</v>
      </c>
      <c r="K62" s="16">
        <f t="shared" si="49"/>
        <v>950.35068869999998</v>
      </c>
      <c r="L62" s="16"/>
      <c r="M62" s="16">
        <f t="shared" si="76"/>
        <v>978.98</v>
      </c>
      <c r="N62" s="16">
        <f t="shared" si="77"/>
        <v>2208.4966042000001</v>
      </c>
      <c r="O62" s="16">
        <f t="shared" si="77"/>
        <v>2208.4966042000001</v>
      </c>
      <c r="P62" s="16">
        <f t="shared" si="77"/>
        <v>0</v>
      </c>
      <c r="Q62" s="16">
        <f t="shared" si="78"/>
        <v>569.15</v>
      </c>
      <c r="R62" s="16">
        <v>2318.89</v>
      </c>
      <c r="S62" s="16">
        <f t="shared" si="64"/>
        <v>1319.7962434999999</v>
      </c>
      <c r="T62" s="16">
        <f t="shared" si="53"/>
        <v>1319.7962434999999</v>
      </c>
      <c r="U62" s="16"/>
      <c r="V62" s="16">
        <f t="shared" si="79"/>
        <v>409.83</v>
      </c>
      <c r="W62" s="16">
        <v>2411.65</v>
      </c>
      <c r="X62" s="16">
        <f t="shared" si="65"/>
        <v>988.36651950000009</v>
      </c>
      <c r="Y62" s="16">
        <f t="shared" si="66"/>
        <v>988.36651950000009</v>
      </c>
      <c r="Z62" s="16"/>
      <c r="AA62" s="16">
        <f t="shared" si="80"/>
        <v>978.98</v>
      </c>
      <c r="AB62" s="16">
        <f t="shared" si="81"/>
        <v>2308.1627630000003</v>
      </c>
      <c r="AC62" s="16">
        <f t="shared" si="81"/>
        <v>2308.1627630000003</v>
      </c>
      <c r="AD62" s="16">
        <f t="shared" si="81"/>
        <v>0</v>
      </c>
      <c r="AE62" s="16">
        <f t="shared" si="82"/>
        <v>569.15</v>
      </c>
      <c r="AF62" s="16">
        <v>2411.65</v>
      </c>
      <c r="AG62" s="16">
        <f t="shared" si="83"/>
        <v>1372.5905974999998</v>
      </c>
      <c r="AH62" s="16">
        <f t="shared" si="84"/>
        <v>1372.5905974999998</v>
      </c>
      <c r="AI62" s="16"/>
      <c r="AJ62" s="16">
        <f t="shared" si="85"/>
        <v>409.83</v>
      </c>
      <c r="AK62" s="16">
        <v>2508.12</v>
      </c>
      <c r="AL62" s="16">
        <f t="shared" si="86"/>
        <v>1027.9028195999999</v>
      </c>
      <c r="AM62" s="16">
        <f t="shared" si="87"/>
        <v>1027.9028195999999</v>
      </c>
      <c r="AN62" s="16"/>
      <c r="AO62" s="16">
        <f t="shared" si="88"/>
        <v>978.98</v>
      </c>
      <c r="AP62" s="16">
        <f t="shared" si="89"/>
        <v>2400.4934170999995</v>
      </c>
      <c r="AQ62" s="16">
        <f t="shared" si="89"/>
        <v>2400.4934170999995</v>
      </c>
      <c r="AR62" s="16">
        <f t="shared" si="89"/>
        <v>0</v>
      </c>
    </row>
    <row r="63" spans="1:44" ht="31.5" hidden="1" x14ac:dyDescent="0.25">
      <c r="A63" s="14" t="s">
        <v>103</v>
      </c>
      <c r="B63" s="2" t="s">
        <v>134</v>
      </c>
      <c r="C63" s="16">
        <v>396.97</v>
      </c>
      <c r="D63" s="16">
        <v>2210.5700000000002</v>
      </c>
      <c r="E63" s="16">
        <f t="shared" si="62"/>
        <v>877.52997290000019</v>
      </c>
      <c r="F63" s="16">
        <f t="shared" si="48"/>
        <v>877.52997290000019</v>
      </c>
      <c r="G63" s="16"/>
      <c r="H63" s="16">
        <v>355.92</v>
      </c>
      <c r="I63" s="16">
        <v>2318.89</v>
      </c>
      <c r="J63" s="16">
        <f t="shared" si="63"/>
        <v>825.33932879999998</v>
      </c>
      <c r="K63" s="16">
        <f t="shared" si="49"/>
        <v>825.33932879999998</v>
      </c>
      <c r="L63" s="16"/>
      <c r="M63" s="16">
        <f t="shared" si="76"/>
        <v>752.8900000000001</v>
      </c>
      <c r="N63" s="16">
        <f t="shared" si="77"/>
        <v>1702.8693017000001</v>
      </c>
      <c r="O63" s="16">
        <f t="shared" si="77"/>
        <v>1702.8693017000001</v>
      </c>
      <c r="P63" s="16">
        <f t="shared" si="77"/>
        <v>0</v>
      </c>
      <c r="Q63" s="16">
        <f t="shared" si="78"/>
        <v>396.97</v>
      </c>
      <c r="R63" s="16">
        <v>2318.89</v>
      </c>
      <c r="S63" s="16">
        <f t="shared" si="64"/>
        <v>920.52976330000001</v>
      </c>
      <c r="T63" s="16">
        <f t="shared" si="53"/>
        <v>920.52976330000001</v>
      </c>
      <c r="U63" s="16"/>
      <c r="V63" s="16">
        <f t="shared" si="79"/>
        <v>355.92</v>
      </c>
      <c r="W63" s="16">
        <v>2411.65</v>
      </c>
      <c r="X63" s="16">
        <f t="shared" si="65"/>
        <v>858.35446800000011</v>
      </c>
      <c r="Y63" s="16">
        <f t="shared" si="66"/>
        <v>858.35446800000011</v>
      </c>
      <c r="Z63" s="16"/>
      <c r="AA63" s="16">
        <f t="shared" si="80"/>
        <v>752.8900000000001</v>
      </c>
      <c r="AB63" s="16">
        <f t="shared" si="81"/>
        <v>1778.8842313</v>
      </c>
      <c r="AC63" s="16">
        <f t="shared" si="81"/>
        <v>1778.8842313</v>
      </c>
      <c r="AD63" s="16">
        <f t="shared" si="81"/>
        <v>0</v>
      </c>
      <c r="AE63" s="16">
        <f t="shared" si="82"/>
        <v>396.97</v>
      </c>
      <c r="AF63" s="16">
        <v>2411.65</v>
      </c>
      <c r="AG63" s="16">
        <f t="shared" si="83"/>
        <v>957.3527005000002</v>
      </c>
      <c r="AH63" s="16">
        <f t="shared" si="84"/>
        <v>957.3527005000002</v>
      </c>
      <c r="AI63" s="16"/>
      <c r="AJ63" s="16">
        <f t="shared" si="85"/>
        <v>355.92</v>
      </c>
      <c r="AK63" s="16">
        <v>2508.12</v>
      </c>
      <c r="AL63" s="16">
        <f t="shared" si="86"/>
        <v>892.69007039999997</v>
      </c>
      <c r="AM63" s="16">
        <f t="shared" si="87"/>
        <v>892.69007039999997</v>
      </c>
      <c r="AN63" s="16"/>
      <c r="AO63" s="16">
        <f t="shared" si="88"/>
        <v>752.8900000000001</v>
      </c>
      <c r="AP63" s="16">
        <f t="shared" si="89"/>
        <v>1850.0427709000001</v>
      </c>
      <c r="AQ63" s="16">
        <f t="shared" si="89"/>
        <v>1850.0427709000001</v>
      </c>
      <c r="AR63" s="16">
        <f t="shared" si="89"/>
        <v>0</v>
      </c>
    </row>
    <row r="64" spans="1:44" ht="63" hidden="1" x14ac:dyDescent="0.25">
      <c r="A64" s="14" t="s">
        <v>104</v>
      </c>
      <c r="B64" s="2" t="s">
        <v>159</v>
      </c>
      <c r="C64" s="16">
        <v>589.23</v>
      </c>
      <c r="D64" s="16">
        <v>2210.5700000000002</v>
      </c>
      <c r="E64" s="16">
        <f t="shared" si="62"/>
        <v>1302.5341611000001</v>
      </c>
      <c r="F64" s="16">
        <f t="shared" si="48"/>
        <v>1302.5341611000001</v>
      </c>
      <c r="G64" s="16"/>
      <c r="H64" s="16">
        <v>418.2</v>
      </c>
      <c r="I64" s="16">
        <v>2318.89</v>
      </c>
      <c r="J64" s="16">
        <f t="shared" si="63"/>
        <v>969.75979799999993</v>
      </c>
      <c r="K64" s="16">
        <f t="shared" si="49"/>
        <v>969.75979799999993</v>
      </c>
      <c r="L64" s="16"/>
      <c r="M64" s="16">
        <f t="shared" si="76"/>
        <v>1007.4300000000001</v>
      </c>
      <c r="N64" s="16">
        <f t="shared" si="77"/>
        <v>2272.2939590999999</v>
      </c>
      <c r="O64" s="16">
        <f t="shared" si="77"/>
        <v>2272.2939590999999</v>
      </c>
      <c r="P64" s="16">
        <f t="shared" si="77"/>
        <v>0</v>
      </c>
      <c r="Q64" s="16">
        <f t="shared" si="78"/>
        <v>589.23</v>
      </c>
      <c r="R64" s="16">
        <v>2318.89</v>
      </c>
      <c r="S64" s="16">
        <f t="shared" si="64"/>
        <v>1366.3595547</v>
      </c>
      <c r="T64" s="16">
        <f t="shared" si="53"/>
        <v>1366.3595547</v>
      </c>
      <c r="U64" s="16"/>
      <c r="V64" s="16">
        <f t="shared" si="79"/>
        <v>418.2</v>
      </c>
      <c r="W64" s="16">
        <v>2411.65</v>
      </c>
      <c r="X64" s="16">
        <f t="shared" si="65"/>
        <v>1008.5520300000001</v>
      </c>
      <c r="Y64" s="16">
        <f t="shared" si="66"/>
        <v>1008.5520300000001</v>
      </c>
      <c r="Z64" s="16"/>
      <c r="AA64" s="16">
        <f t="shared" si="80"/>
        <v>1007.4300000000001</v>
      </c>
      <c r="AB64" s="16">
        <f t="shared" si="81"/>
        <v>2374.9115847000003</v>
      </c>
      <c r="AC64" s="16">
        <f t="shared" si="81"/>
        <v>2374.9115847000003</v>
      </c>
      <c r="AD64" s="16">
        <f t="shared" si="81"/>
        <v>0</v>
      </c>
      <c r="AE64" s="16">
        <f t="shared" si="82"/>
        <v>589.23</v>
      </c>
      <c r="AF64" s="16">
        <v>2411.65</v>
      </c>
      <c r="AG64" s="16">
        <f t="shared" si="83"/>
        <v>1421.0165295000002</v>
      </c>
      <c r="AH64" s="16">
        <f t="shared" si="84"/>
        <v>1421.0165295000002</v>
      </c>
      <c r="AI64" s="16"/>
      <c r="AJ64" s="16">
        <f t="shared" si="85"/>
        <v>418.2</v>
      </c>
      <c r="AK64" s="16">
        <v>2508.12</v>
      </c>
      <c r="AL64" s="16">
        <f t="shared" si="86"/>
        <v>1048.895784</v>
      </c>
      <c r="AM64" s="16">
        <f t="shared" si="87"/>
        <v>1048.895784</v>
      </c>
      <c r="AN64" s="16"/>
      <c r="AO64" s="16">
        <f t="shared" si="88"/>
        <v>1007.4300000000001</v>
      </c>
      <c r="AP64" s="16">
        <f t="shared" si="89"/>
        <v>2469.9123135</v>
      </c>
      <c r="AQ64" s="16">
        <f t="shared" si="89"/>
        <v>2469.9123135</v>
      </c>
      <c r="AR64" s="16">
        <f t="shared" si="89"/>
        <v>0</v>
      </c>
    </row>
    <row r="65" spans="1:44" ht="31.5" hidden="1" x14ac:dyDescent="0.25">
      <c r="A65" s="14" t="s">
        <v>105</v>
      </c>
      <c r="B65" s="2" t="s">
        <v>26</v>
      </c>
      <c r="C65" s="16">
        <v>842.74</v>
      </c>
      <c r="D65" s="16">
        <v>2210.5700000000002</v>
      </c>
      <c r="E65" s="16">
        <f t="shared" si="62"/>
        <v>1862.9357618000001</v>
      </c>
      <c r="F65" s="16">
        <f t="shared" si="48"/>
        <v>1862.9357618000001</v>
      </c>
      <c r="G65" s="16"/>
      <c r="H65" s="16">
        <v>540.98</v>
      </c>
      <c r="I65" s="16">
        <v>2318.89</v>
      </c>
      <c r="J65" s="16">
        <f t="shared" si="63"/>
        <v>1254.4731121999998</v>
      </c>
      <c r="K65" s="16">
        <f t="shared" si="49"/>
        <v>1254.4731121999998</v>
      </c>
      <c r="L65" s="16"/>
      <c r="M65" s="16">
        <f t="shared" si="76"/>
        <v>1383.72</v>
      </c>
      <c r="N65" s="16">
        <f t="shared" si="77"/>
        <v>3117.4088739999997</v>
      </c>
      <c r="O65" s="16">
        <f t="shared" si="77"/>
        <v>3117.4088739999997</v>
      </c>
      <c r="P65" s="16">
        <f t="shared" si="77"/>
        <v>0</v>
      </c>
      <c r="Q65" s="16">
        <f t="shared" si="78"/>
        <v>842.74</v>
      </c>
      <c r="R65" s="16">
        <v>2318.89</v>
      </c>
      <c r="S65" s="16">
        <f t="shared" si="64"/>
        <v>1954.2213586</v>
      </c>
      <c r="T65" s="16">
        <f t="shared" si="53"/>
        <v>1954.2213586</v>
      </c>
      <c r="U65" s="16"/>
      <c r="V65" s="16">
        <f t="shared" si="79"/>
        <v>540.98</v>
      </c>
      <c r="W65" s="16">
        <v>2411.65</v>
      </c>
      <c r="X65" s="16">
        <f t="shared" si="65"/>
        <v>1304.6544170000002</v>
      </c>
      <c r="Y65" s="16">
        <f t="shared" si="66"/>
        <v>1304.6544170000002</v>
      </c>
      <c r="Z65" s="16"/>
      <c r="AA65" s="16">
        <f t="shared" si="80"/>
        <v>1383.72</v>
      </c>
      <c r="AB65" s="16">
        <f t="shared" si="81"/>
        <v>3258.8757756000005</v>
      </c>
      <c r="AC65" s="16">
        <f t="shared" si="81"/>
        <v>3258.8757756000005</v>
      </c>
      <c r="AD65" s="16">
        <f t="shared" si="81"/>
        <v>0</v>
      </c>
      <c r="AE65" s="16">
        <f t="shared" si="82"/>
        <v>842.74</v>
      </c>
      <c r="AF65" s="16">
        <v>2411.65</v>
      </c>
      <c r="AG65" s="16">
        <f t="shared" si="83"/>
        <v>2032.3939210000001</v>
      </c>
      <c r="AH65" s="16">
        <f t="shared" si="84"/>
        <v>2032.3939210000001</v>
      </c>
      <c r="AI65" s="16"/>
      <c r="AJ65" s="16">
        <f t="shared" si="85"/>
        <v>540.98</v>
      </c>
      <c r="AK65" s="16">
        <v>2508.12</v>
      </c>
      <c r="AL65" s="16">
        <f t="shared" si="86"/>
        <v>1356.8427575999999</v>
      </c>
      <c r="AM65" s="16">
        <f t="shared" si="87"/>
        <v>1356.8427575999999</v>
      </c>
      <c r="AN65" s="16"/>
      <c r="AO65" s="16">
        <f t="shared" si="88"/>
        <v>1383.72</v>
      </c>
      <c r="AP65" s="16">
        <f t="shared" si="89"/>
        <v>3389.2366786000002</v>
      </c>
      <c r="AQ65" s="16">
        <f t="shared" si="89"/>
        <v>3389.2366786000002</v>
      </c>
      <c r="AR65" s="16">
        <f t="shared" si="89"/>
        <v>0</v>
      </c>
    </row>
    <row r="66" spans="1:44" ht="31.5" hidden="1" x14ac:dyDescent="0.25">
      <c r="A66" s="14" t="s">
        <v>106</v>
      </c>
      <c r="B66" s="2" t="s">
        <v>27</v>
      </c>
      <c r="C66" s="16">
        <v>1595.39</v>
      </c>
      <c r="D66" s="16">
        <v>2210.5700000000002</v>
      </c>
      <c r="E66" s="16">
        <f t="shared" si="62"/>
        <v>3526.7212723000002</v>
      </c>
      <c r="F66" s="16">
        <f t="shared" si="48"/>
        <v>3526.7212723000002</v>
      </c>
      <c r="G66" s="16"/>
      <c r="H66" s="16">
        <v>921.18</v>
      </c>
      <c r="I66" s="16">
        <v>2318.89</v>
      </c>
      <c r="J66" s="16">
        <f t="shared" si="63"/>
        <v>2136.1150901999999</v>
      </c>
      <c r="K66" s="16">
        <f t="shared" si="49"/>
        <v>2136.1150901999999</v>
      </c>
      <c r="L66" s="16"/>
      <c r="M66" s="16">
        <f t="shared" si="76"/>
        <v>2516.5700000000002</v>
      </c>
      <c r="N66" s="16">
        <f t="shared" si="77"/>
        <v>5662.8363625000002</v>
      </c>
      <c r="O66" s="16">
        <f t="shared" si="77"/>
        <v>5662.8363625000002</v>
      </c>
      <c r="P66" s="16">
        <f t="shared" si="77"/>
        <v>0</v>
      </c>
      <c r="Q66" s="16">
        <f t="shared" si="78"/>
        <v>1595.39</v>
      </c>
      <c r="R66" s="16">
        <v>2318.89</v>
      </c>
      <c r="S66" s="16">
        <f t="shared" si="64"/>
        <v>3699.5339171000001</v>
      </c>
      <c r="T66" s="16">
        <f t="shared" si="53"/>
        <v>3699.5339171000001</v>
      </c>
      <c r="U66" s="16"/>
      <c r="V66" s="16">
        <f t="shared" si="79"/>
        <v>921.18</v>
      </c>
      <c r="W66" s="16">
        <v>2411.65</v>
      </c>
      <c r="X66" s="16">
        <f t="shared" si="65"/>
        <v>2221.5637470000001</v>
      </c>
      <c r="Y66" s="16">
        <f t="shared" si="66"/>
        <v>2221.5637470000001</v>
      </c>
      <c r="Z66" s="16"/>
      <c r="AA66" s="16">
        <f t="shared" si="80"/>
        <v>2516.5700000000002</v>
      </c>
      <c r="AB66" s="16">
        <f t="shared" si="81"/>
        <v>5921.0976640999997</v>
      </c>
      <c r="AC66" s="16">
        <f t="shared" si="81"/>
        <v>5921.0976640999997</v>
      </c>
      <c r="AD66" s="16">
        <f t="shared" si="81"/>
        <v>0</v>
      </c>
      <c r="AE66" s="16">
        <f t="shared" si="82"/>
        <v>1595.39</v>
      </c>
      <c r="AF66" s="16">
        <v>2411.65</v>
      </c>
      <c r="AG66" s="16">
        <f t="shared" si="83"/>
        <v>3847.5222935000006</v>
      </c>
      <c r="AH66" s="16">
        <f t="shared" si="84"/>
        <v>3847.5222935000006</v>
      </c>
      <c r="AI66" s="16"/>
      <c r="AJ66" s="16">
        <f t="shared" si="85"/>
        <v>921.18</v>
      </c>
      <c r="AK66" s="16">
        <v>2508.12</v>
      </c>
      <c r="AL66" s="16">
        <f t="shared" si="86"/>
        <v>2310.4299815999998</v>
      </c>
      <c r="AM66" s="16">
        <f t="shared" si="87"/>
        <v>2310.4299815999998</v>
      </c>
      <c r="AN66" s="16"/>
      <c r="AO66" s="16">
        <f t="shared" si="88"/>
        <v>2516.5700000000002</v>
      </c>
      <c r="AP66" s="16">
        <f t="shared" si="89"/>
        <v>6157.9522751000004</v>
      </c>
      <c r="AQ66" s="16">
        <f t="shared" si="89"/>
        <v>6157.9522751000004</v>
      </c>
      <c r="AR66" s="16">
        <f t="shared" si="89"/>
        <v>0</v>
      </c>
    </row>
    <row r="67" spans="1:44" ht="31.5" hidden="1" x14ac:dyDescent="0.25">
      <c r="A67" s="14" t="s">
        <v>107</v>
      </c>
      <c r="B67" s="2" t="s">
        <v>135</v>
      </c>
      <c r="C67" s="16">
        <v>664.32</v>
      </c>
      <c r="D67" s="16">
        <v>2210.5700000000002</v>
      </c>
      <c r="E67" s="16">
        <f t="shared" si="62"/>
        <v>1468.5258624000003</v>
      </c>
      <c r="F67" s="16">
        <f t="shared" si="48"/>
        <v>1468.5258624000003</v>
      </c>
      <c r="G67" s="16"/>
      <c r="H67" s="16">
        <v>447.7</v>
      </c>
      <c r="I67" s="16">
        <v>2318.89</v>
      </c>
      <c r="J67" s="16">
        <f t="shared" si="63"/>
        <v>1038.1670529999999</v>
      </c>
      <c r="K67" s="16">
        <f t="shared" si="49"/>
        <v>1038.1670529999999</v>
      </c>
      <c r="L67" s="16"/>
      <c r="M67" s="16">
        <f t="shared" si="76"/>
        <v>1112.02</v>
      </c>
      <c r="N67" s="16">
        <f t="shared" si="77"/>
        <v>2506.6929153999999</v>
      </c>
      <c r="O67" s="16">
        <f t="shared" si="77"/>
        <v>2506.6929153999999</v>
      </c>
      <c r="P67" s="16">
        <f t="shared" si="77"/>
        <v>0</v>
      </c>
      <c r="Q67" s="16">
        <f t="shared" si="78"/>
        <v>664.32</v>
      </c>
      <c r="R67" s="16">
        <v>2318.89</v>
      </c>
      <c r="S67" s="16">
        <f t="shared" si="64"/>
        <v>1540.4850048000001</v>
      </c>
      <c r="T67" s="16">
        <f t="shared" si="53"/>
        <v>1540.4850048000001</v>
      </c>
      <c r="U67" s="16"/>
      <c r="V67" s="16">
        <f t="shared" si="79"/>
        <v>447.7</v>
      </c>
      <c r="W67" s="16">
        <v>2411.65</v>
      </c>
      <c r="X67" s="16">
        <f t="shared" si="65"/>
        <v>1079.6957050000001</v>
      </c>
      <c r="Y67" s="16">
        <f t="shared" si="66"/>
        <v>1079.6957050000001</v>
      </c>
      <c r="Z67" s="16"/>
      <c r="AA67" s="16">
        <f t="shared" si="80"/>
        <v>1112.02</v>
      </c>
      <c r="AB67" s="16">
        <f t="shared" si="81"/>
        <v>2620.1807097999999</v>
      </c>
      <c r="AC67" s="16">
        <f t="shared" si="81"/>
        <v>2620.1807097999999</v>
      </c>
      <c r="AD67" s="16">
        <f t="shared" si="81"/>
        <v>0</v>
      </c>
      <c r="AE67" s="16">
        <f t="shared" si="82"/>
        <v>664.32</v>
      </c>
      <c r="AF67" s="16">
        <v>2411.65</v>
      </c>
      <c r="AG67" s="16">
        <f t="shared" si="83"/>
        <v>1602.1073280000003</v>
      </c>
      <c r="AH67" s="16">
        <f t="shared" si="84"/>
        <v>1602.1073280000003</v>
      </c>
      <c r="AI67" s="16"/>
      <c r="AJ67" s="16">
        <f t="shared" si="85"/>
        <v>447.7</v>
      </c>
      <c r="AK67" s="16">
        <v>2508.12</v>
      </c>
      <c r="AL67" s="16">
        <f t="shared" si="86"/>
        <v>1122.8853240000001</v>
      </c>
      <c r="AM67" s="16">
        <f t="shared" si="87"/>
        <v>1122.8853240000001</v>
      </c>
      <c r="AN67" s="16"/>
      <c r="AO67" s="16">
        <f t="shared" si="88"/>
        <v>1112.02</v>
      </c>
      <c r="AP67" s="16">
        <f t="shared" si="89"/>
        <v>2724.9926520000004</v>
      </c>
      <c r="AQ67" s="16">
        <f t="shared" si="89"/>
        <v>2724.9926520000004</v>
      </c>
      <c r="AR67" s="16">
        <f t="shared" si="89"/>
        <v>0</v>
      </c>
    </row>
    <row r="68" spans="1:44" ht="31.5" hidden="1" x14ac:dyDescent="0.25">
      <c r="A68" s="14" t="s">
        <v>108</v>
      </c>
      <c r="B68" s="2" t="s">
        <v>136</v>
      </c>
      <c r="C68" s="16">
        <v>253.39</v>
      </c>
      <c r="D68" s="16">
        <v>2210.5700000000002</v>
      </c>
      <c r="E68" s="16">
        <f>C68*D68/1000</f>
        <v>560.13633230000005</v>
      </c>
      <c r="F68" s="16">
        <f t="shared" si="48"/>
        <v>560.13633230000005</v>
      </c>
      <c r="G68" s="16"/>
      <c r="H68" s="16">
        <v>190.85</v>
      </c>
      <c r="I68" s="16">
        <v>2318.89</v>
      </c>
      <c r="J68" s="16">
        <f t="shared" si="63"/>
        <v>442.56015650000001</v>
      </c>
      <c r="K68" s="16">
        <f t="shared" si="49"/>
        <v>442.56015650000001</v>
      </c>
      <c r="L68" s="16"/>
      <c r="M68" s="16">
        <f t="shared" si="76"/>
        <v>444.24</v>
      </c>
      <c r="N68" s="16">
        <f t="shared" si="77"/>
        <v>1002.6964888</v>
      </c>
      <c r="O68" s="16">
        <f t="shared" si="77"/>
        <v>1002.6964888</v>
      </c>
      <c r="P68" s="16">
        <f t="shared" si="77"/>
        <v>0</v>
      </c>
      <c r="Q68" s="16">
        <f t="shared" si="78"/>
        <v>253.39</v>
      </c>
      <c r="R68" s="16">
        <v>2318.89</v>
      </c>
      <c r="S68" s="16">
        <f t="shared" si="64"/>
        <v>587.58353709999994</v>
      </c>
      <c r="T68" s="16">
        <f t="shared" si="53"/>
        <v>587.58353709999994</v>
      </c>
      <c r="U68" s="16"/>
      <c r="V68" s="16">
        <f t="shared" si="79"/>
        <v>190.85</v>
      </c>
      <c r="W68" s="16">
        <v>2411.65</v>
      </c>
      <c r="X68" s="16">
        <f t="shared" si="65"/>
        <v>460.26340250000004</v>
      </c>
      <c r="Y68" s="16">
        <f t="shared" si="66"/>
        <v>460.26340250000004</v>
      </c>
      <c r="Z68" s="16"/>
      <c r="AA68" s="16">
        <f t="shared" si="80"/>
        <v>444.24</v>
      </c>
      <c r="AB68" s="16">
        <f t="shared" si="81"/>
        <v>1047.8469396</v>
      </c>
      <c r="AC68" s="16">
        <f t="shared" si="81"/>
        <v>1047.8469396</v>
      </c>
      <c r="AD68" s="16">
        <f t="shared" si="81"/>
        <v>0</v>
      </c>
      <c r="AE68" s="16">
        <f t="shared" si="82"/>
        <v>253.39</v>
      </c>
      <c r="AF68" s="16">
        <v>2411.65</v>
      </c>
      <c r="AG68" s="16">
        <f t="shared" si="83"/>
        <v>611.08799350000004</v>
      </c>
      <c r="AH68" s="16">
        <f t="shared" si="84"/>
        <v>611.08799350000004</v>
      </c>
      <c r="AI68" s="16"/>
      <c r="AJ68" s="16">
        <f t="shared" si="85"/>
        <v>190.85</v>
      </c>
      <c r="AK68" s="16">
        <v>2508.12</v>
      </c>
      <c r="AL68" s="16">
        <f t="shared" si="86"/>
        <v>478.67470199999997</v>
      </c>
      <c r="AM68" s="16">
        <f t="shared" si="87"/>
        <v>478.67470199999997</v>
      </c>
      <c r="AN68" s="16"/>
      <c r="AO68" s="16">
        <f t="shared" si="88"/>
        <v>444.24</v>
      </c>
      <c r="AP68" s="16">
        <f t="shared" si="89"/>
        <v>1089.7626955000001</v>
      </c>
      <c r="AQ68" s="16">
        <f t="shared" si="89"/>
        <v>1089.7626955000001</v>
      </c>
      <c r="AR68" s="16">
        <f t="shared" si="89"/>
        <v>0</v>
      </c>
    </row>
    <row r="69" spans="1:44" ht="47.25" hidden="1" x14ac:dyDescent="0.25">
      <c r="A69" s="14" t="s">
        <v>109</v>
      </c>
      <c r="B69" s="2" t="s">
        <v>160</v>
      </c>
      <c r="C69" s="16">
        <v>1166.08</v>
      </c>
      <c r="D69" s="16">
        <v>2210.5700000000002</v>
      </c>
      <c r="E69" s="16">
        <f t="shared" si="62"/>
        <v>2577.7014656000001</v>
      </c>
      <c r="F69" s="16">
        <f t="shared" si="48"/>
        <v>2444.2935661000001</v>
      </c>
      <c r="G69" s="16">
        <f>60.35*D69/1000</f>
        <v>133.40789950000001</v>
      </c>
      <c r="H69" s="16">
        <v>777.76</v>
      </c>
      <c r="I69" s="16">
        <v>2318.89</v>
      </c>
      <c r="J69" s="16">
        <f t="shared" si="63"/>
        <v>1803.5398863999999</v>
      </c>
      <c r="K69" s="16">
        <f t="shared" si="49"/>
        <v>1710.2045638999998</v>
      </c>
      <c r="L69" s="16">
        <f>40.25*I69/1000</f>
        <v>93.33532249999999</v>
      </c>
      <c r="M69" s="16">
        <f t="shared" si="76"/>
        <v>1943.84</v>
      </c>
      <c r="N69" s="16">
        <f t="shared" si="77"/>
        <v>4381.241352</v>
      </c>
      <c r="O69" s="16">
        <f t="shared" si="77"/>
        <v>4154.4981299999999</v>
      </c>
      <c r="P69" s="16">
        <f t="shared" si="77"/>
        <v>226.743222</v>
      </c>
      <c r="Q69" s="16">
        <f t="shared" si="78"/>
        <v>1166.08</v>
      </c>
      <c r="R69" s="16">
        <v>2318.89</v>
      </c>
      <c r="S69" s="16">
        <f t="shared" si="64"/>
        <v>2704.0112511999996</v>
      </c>
      <c r="T69" s="16">
        <f t="shared" si="53"/>
        <v>2564.0662396999996</v>
      </c>
      <c r="U69" s="16">
        <f>60.35*R69/1000</f>
        <v>139.94501149999999</v>
      </c>
      <c r="V69" s="16">
        <f t="shared" si="79"/>
        <v>777.76</v>
      </c>
      <c r="W69" s="16">
        <v>2411.65</v>
      </c>
      <c r="X69" s="16">
        <f t="shared" si="65"/>
        <v>1875.6849040000002</v>
      </c>
      <c r="Y69" s="16">
        <f t="shared" si="66"/>
        <v>1778.6159915000003</v>
      </c>
      <c r="Z69" s="16">
        <f>40.25*W69/1000</f>
        <v>97.06891250000001</v>
      </c>
      <c r="AA69" s="16">
        <f t="shared" si="80"/>
        <v>1943.84</v>
      </c>
      <c r="AB69" s="16">
        <f t="shared" si="81"/>
        <v>4579.6961551999993</v>
      </c>
      <c r="AC69" s="16">
        <f t="shared" si="81"/>
        <v>4342.6822312000004</v>
      </c>
      <c r="AD69" s="16">
        <f t="shared" si="81"/>
        <v>237.013924</v>
      </c>
      <c r="AE69" s="16">
        <f t="shared" si="82"/>
        <v>1166.08</v>
      </c>
      <c r="AF69" s="16">
        <v>2411.65</v>
      </c>
      <c r="AG69" s="16">
        <f t="shared" si="83"/>
        <v>2812.1768320000001</v>
      </c>
      <c r="AH69" s="16">
        <f t="shared" si="84"/>
        <v>2666.6337545000001</v>
      </c>
      <c r="AI69" s="16">
        <f>60.35*AF69/1000</f>
        <v>145.54307750000001</v>
      </c>
      <c r="AJ69" s="16">
        <f t="shared" si="85"/>
        <v>777.76</v>
      </c>
      <c r="AK69" s="16">
        <v>2508.12</v>
      </c>
      <c r="AL69" s="16">
        <f t="shared" si="86"/>
        <v>1950.7154112000001</v>
      </c>
      <c r="AM69" s="16">
        <f t="shared" si="87"/>
        <v>1849.7635812000001</v>
      </c>
      <c r="AN69" s="16">
        <f>40.25*AK69/1000</f>
        <v>100.95183</v>
      </c>
      <c r="AO69" s="16">
        <f t="shared" si="88"/>
        <v>1943.84</v>
      </c>
      <c r="AP69" s="16">
        <f t="shared" si="89"/>
        <v>4762.8922431999999</v>
      </c>
      <c r="AQ69" s="16">
        <f t="shared" si="89"/>
        <v>4516.3973357000004</v>
      </c>
      <c r="AR69" s="16">
        <f t="shared" si="89"/>
        <v>246.49490750000001</v>
      </c>
    </row>
    <row r="70" spans="1:44" ht="31.5" hidden="1" x14ac:dyDescent="0.25">
      <c r="A70" s="14" t="s">
        <v>110</v>
      </c>
      <c r="B70" s="2" t="s">
        <v>28</v>
      </c>
      <c r="C70" s="16">
        <v>571.78</v>
      </c>
      <c r="D70" s="16">
        <v>2210.5700000000002</v>
      </c>
      <c r="E70" s="16">
        <f t="shared" si="62"/>
        <v>1263.9597146000001</v>
      </c>
      <c r="F70" s="16">
        <f t="shared" si="48"/>
        <v>1263.9597146000001</v>
      </c>
      <c r="G70" s="16"/>
      <c r="H70" s="16">
        <v>493.73</v>
      </c>
      <c r="I70" s="16">
        <v>2318.89</v>
      </c>
      <c r="J70" s="16">
        <f t="shared" si="63"/>
        <v>1144.9055596999999</v>
      </c>
      <c r="K70" s="16">
        <f t="shared" si="49"/>
        <v>1144.9055596999999</v>
      </c>
      <c r="L70" s="16"/>
      <c r="M70" s="16">
        <f t="shared" si="76"/>
        <v>1065.51</v>
      </c>
      <c r="N70" s="16">
        <f t="shared" si="77"/>
        <v>2408.8652743000002</v>
      </c>
      <c r="O70" s="16">
        <f t="shared" si="77"/>
        <v>2408.8652743000002</v>
      </c>
      <c r="P70" s="16">
        <f t="shared" si="77"/>
        <v>0</v>
      </c>
      <c r="Q70" s="16">
        <f t="shared" si="78"/>
        <v>571.78</v>
      </c>
      <c r="R70" s="16">
        <v>2318.89</v>
      </c>
      <c r="S70" s="16">
        <f t="shared" si="64"/>
        <v>1325.8949241999999</v>
      </c>
      <c r="T70" s="16">
        <f t="shared" si="53"/>
        <v>1325.8949241999999</v>
      </c>
      <c r="U70" s="16"/>
      <c r="V70" s="16">
        <f t="shared" si="79"/>
        <v>493.73</v>
      </c>
      <c r="W70" s="16">
        <v>2411.65</v>
      </c>
      <c r="X70" s="16">
        <f t="shared" si="65"/>
        <v>1190.7039545</v>
      </c>
      <c r="Y70" s="16">
        <f t="shared" si="66"/>
        <v>1190.7039545</v>
      </c>
      <c r="Z70" s="16"/>
      <c r="AA70" s="16">
        <f t="shared" si="80"/>
        <v>1065.51</v>
      </c>
      <c r="AB70" s="16">
        <f t="shared" si="81"/>
        <v>2516.5988786999997</v>
      </c>
      <c r="AC70" s="16">
        <f t="shared" si="81"/>
        <v>2516.5988786999997</v>
      </c>
      <c r="AD70" s="16">
        <f t="shared" si="81"/>
        <v>0</v>
      </c>
      <c r="AE70" s="16">
        <f t="shared" si="82"/>
        <v>571.78</v>
      </c>
      <c r="AF70" s="16">
        <v>2411.65</v>
      </c>
      <c r="AG70" s="16">
        <f t="shared" si="83"/>
        <v>1378.933237</v>
      </c>
      <c r="AH70" s="16">
        <f t="shared" si="84"/>
        <v>1378.933237</v>
      </c>
      <c r="AI70" s="16"/>
      <c r="AJ70" s="16">
        <f t="shared" si="85"/>
        <v>493.73</v>
      </c>
      <c r="AK70" s="16">
        <v>2508.12</v>
      </c>
      <c r="AL70" s="16">
        <f t="shared" si="86"/>
        <v>1238.3340876</v>
      </c>
      <c r="AM70" s="16">
        <f t="shared" si="87"/>
        <v>1238.3340876</v>
      </c>
      <c r="AN70" s="16"/>
      <c r="AO70" s="16">
        <f t="shared" si="88"/>
        <v>1065.51</v>
      </c>
      <c r="AP70" s="16">
        <f t="shared" si="89"/>
        <v>2617.2673245999999</v>
      </c>
      <c r="AQ70" s="16">
        <f t="shared" si="89"/>
        <v>2617.2673245999999</v>
      </c>
      <c r="AR70" s="16">
        <f t="shared" si="89"/>
        <v>0</v>
      </c>
    </row>
    <row r="71" spans="1:44" ht="31.5" hidden="1" x14ac:dyDescent="0.25">
      <c r="A71" s="14" t="s">
        <v>111</v>
      </c>
      <c r="B71" s="2" t="s">
        <v>137</v>
      </c>
      <c r="C71" s="16">
        <v>433.82</v>
      </c>
      <c r="D71" s="16">
        <v>2210.5700000000002</v>
      </c>
      <c r="E71" s="16">
        <f t="shared" si="62"/>
        <v>958.98947740000006</v>
      </c>
      <c r="F71" s="16">
        <f t="shared" si="48"/>
        <v>923.70878020000009</v>
      </c>
      <c r="G71" s="16">
        <f>15.96*D71/1000</f>
        <v>35.280697200000006</v>
      </c>
      <c r="H71" s="16">
        <v>283.88</v>
      </c>
      <c r="I71" s="16">
        <v>2318.89</v>
      </c>
      <c r="J71" s="16">
        <f t="shared" si="63"/>
        <v>658.28649319999988</v>
      </c>
      <c r="K71" s="16">
        <f t="shared" si="49"/>
        <v>634.05409269999984</v>
      </c>
      <c r="L71" s="16">
        <f>10.45*I71/1000</f>
        <v>24.232400499999997</v>
      </c>
      <c r="M71" s="16">
        <f t="shared" si="76"/>
        <v>717.7</v>
      </c>
      <c r="N71" s="16">
        <f t="shared" si="77"/>
        <v>1617.2759705999999</v>
      </c>
      <c r="O71" s="16">
        <f t="shared" si="77"/>
        <v>1557.7628728999998</v>
      </c>
      <c r="P71" s="16">
        <f t="shared" si="77"/>
        <v>59.513097700000003</v>
      </c>
      <c r="Q71" s="16">
        <f t="shared" si="78"/>
        <v>433.82</v>
      </c>
      <c r="R71" s="16">
        <v>2318.89</v>
      </c>
      <c r="S71" s="16">
        <f t="shared" si="64"/>
        <v>1005.9808598</v>
      </c>
      <c r="T71" s="16">
        <f t="shared" si="53"/>
        <v>968.97137539999994</v>
      </c>
      <c r="U71" s="16">
        <f>15.96*R71/1000</f>
        <v>37.009484399999998</v>
      </c>
      <c r="V71" s="16">
        <f t="shared" si="79"/>
        <v>283.88</v>
      </c>
      <c r="W71" s="16">
        <v>2411.65</v>
      </c>
      <c r="X71" s="16">
        <f t="shared" si="65"/>
        <v>684.61920200000009</v>
      </c>
      <c r="Y71" s="16">
        <f t="shared" si="66"/>
        <v>659.41745950000006</v>
      </c>
      <c r="Z71" s="16">
        <f>10.45*W71/1000</f>
        <v>25.201742500000002</v>
      </c>
      <c r="AA71" s="16">
        <f t="shared" si="80"/>
        <v>717.7</v>
      </c>
      <c r="AB71" s="16">
        <f t="shared" si="81"/>
        <v>1690.6000618</v>
      </c>
      <c r="AC71" s="16">
        <f t="shared" si="81"/>
        <v>1628.3888348999999</v>
      </c>
      <c r="AD71" s="16">
        <f t="shared" si="81"/>
        <v>62.2112269</v>
      </c>
      <c r="AE71" s="16">
        <f t="shared" si="82"/>
        <v>433.82</v>
      </c>
      <c r="AF71" s="16">
        <v>2411.65</v>
      </c>
      <c r="AG71" s="16">
        <f t="shared" si="83"/>
        <v>1046.2220030000001</v>
      </c>
      <c r="AH71" s="16">
        <f t="shared" si="84"/>
        <v>1007.7320690000001</v>
      </c>
      <c r="AI71" s="16">
        <f>15.96*AF71/1000</f>
        <v>38.489933999999998</v>
      </c>
      <c r="AJ71" s="16">
        <f t="shared" si="85"/>
        <v>283.88</v>
      </c>
      <c r="AK71" s="16">
        <v>2508.12</v>
      </c>
      <c r="AL71" s="16">
        <f t="shared" si="86"/>
        <v>712.00510559999998</v>
      </c>
      <c r="AM71" s="16">
        <f t="shared" si="87"/>
        <v>685.79525160000003</v>
      </c>
      <c r="AN71" s="16">
        <f>10.45*AK71/1000</f>
        <v>26.209853999999996</v>
      </c>
      <c r="AO71" s="16">
        <f t="shared" si="88"/>
        <v>717.7</v>
      </c>
      <c r="AP71" s="16">
        <f t="shared" si="89"/>
        <v>1758.2271086000001</v>
      </c>
      <c r="AQ71" s="16">
        <f t="shared" si="89"/>
        <v>1693.5273206000002</v>
      </c>
      <c r="AR71" s="16">
        <f t="shared" si="89"/>
        <v>64.699787999999998</v>
      </c>
    </row>
    <row r="72" spans="1:44" ht="31.5" hidden="1" x14ac:dyDescent="0.25">
      <c r="A72" s="14" t="s">
        <v>112</v>
      </c>
      <c r="B72" s="2" t="s">
        <v>29</v>
      </c>
      <c r="C72" s="16">
        <v>528.72</v>
      </c>
      <c r="D72" s="16">
        <v>2210.5700000000002</v>
      </c>
      <c r="E72" s="16">
        <f t="shared" si="62"/>
        <v>1168.7725704000002</v>
      </c>
      <c r="F72" s="16">
        <f t="shared" si="48"/>
        <v>1168.7725704000002</v>
      </c>
      <c r="G72" s="16"/>
      <c r="H72" s="16">
        <v>730.68</v>
      </c>
      <c r="I72" s="16">
        <v>2318.89</v>
      </c>
      <c r="J72" s="16">
        <f t="shared" si="63"/>
        <v>1694.3665451999998</v>
      </c>
      <c r="K72" s="16">
        <f t="shared" si="49"/>
        <v>1694.3665451999998</v>
      </c>
      <c r="L72" s="16"/>
      <c r="M72" s="16">
        <f t="shared" si="76"/>
        <v>1259.4000000000001</v>
      </c>
      <c r="N72" s="16">
        <f t="shared" si="77"/>
        <v>2863.1391156</v>
      </c>
      <c r="O72" s="16">
        <f t="shared" si="77"/>
        <v>2863.1391156</v>
      </c>
      <c r="P72" s="16">
        <f t="shared" si="77"/>
        <v>0</v>
      </c>
      <c r="Q72" s="16">
        <f t="shared" si="78"/>
        <v>528.72</v>
      </c>
      <c r="R72" s="16">
        <v>2318.89</v>
      </c>
      <c r="S72" s="16">
        <f t="shared" si="64"/>
        <v>1226.0435208000001</v>
      </c>
      <c r="T72" s="16">
        <f t="shared" si="53"/>
        <v>1226.0435208000001</v>
      </c>
      <c r="U72" s="16"/>
      <c r="V72" s="16">
        <f t="shared" si="79"/>
        <v>730.68</v>
      </c>
      <c r="W72" s="16">
        <v>2411.65</v>
      </c>
      <c r="X72" s="16">
        <f t="shared" si="65"/>
        <v>1762.1444220000001</v>
      </c>
      <c r="Y72" s="16">
        <f t="shared" si="66"/>
        <v>1762.1444220000001</v>
      </c>
      <c r="Z72" s="16"/>
      <c r="AA72" s="16">
        <f t="shared" si="80"/>
        <v>1259.4000000000001</v>
      </c>
      <c r="AB72" s="16">
        <f t="shared" si="81"/>
        <v>2988.1879428000002</v>
      </c>
      <c r="AC72" s="16">
        <f t="shared" si="81"/>
        <v>2988.1879428000002</v>
      </c>
      <c r="AD72" s="16">
        <f t="shared" si="81"/>
        <v>0</v>
      </c>
      <c r="AE72" s="16">
        <f t="shared" si="82"/>
        <v>528.72</v>
      </c>
      <c r="AF72" s="16">
        <v>2411.65</v>
      </c>
      <c r="AG72" s="16">
        <f t="shared" si="83"/>
        <v>1275.0875880000003</v>
      </c>
      <c r="AH72" s="16">
        <f t="shared" si="84"/>
        <v>1275.0875880000003</v>
      </c>
      <c r="AI72" s="16"/>
      <c r="AJ72" s="16">
        <f t="shared" si="85"/>
        <v>730.68</v>
      </c>
      <c r="AK72" s="16">
        <v>2508.12</v>
      </c>
      <c r="AL72" s="16">
        <f t="shared" si="86"/>
        <v>1832.6331215999996</v>
      </c>
      <c r="AM72" s="16">
        <f t="shared" si="87"/>
        <v>1832.6331215999996</v>
      </c>
      <c r="AN72" s="16"/>
      <c r="AO72" s="16">
        <f t="shared" si="88"/>
        <v>1259.4000000000001</v>
      </c>
      <c r="AP72" s="16">
        <f t="shared" si="89"/>
        <v>3107.7207096000002</v>
      </c>
      <c r="AQ72" s="16">
        <f t="shared" si="89"/>
        <v>3107.7207096000002</v>
      </c>
      <c r="AR72" s="16">
        <f t="shared" si="89"/>
        <v>0</v>
      </c>
    </row>
    <row r="73" spans="1:44" ht="47.25" hidden="1" x14ac:dyDescent="0.25">
      <c r="A73" s="14" t="s">
        <v>153</v>
      </c>
      <c r="B73" s="2" t="s">
        <v>154</v>
      </c>
      <c r="C73" s="16">
        <v>5292.75</v>
      </c>
      <c r="D73" s="16">
        <v>2210.5700000000002</v>
      </c>
      <c r="E73" s="16">
        <f t="shared" si="62"/>
        <v>11699.994367500001</v>
      </c>
      <c r="F73" s="16">
        <f t="shared" si="48"/>
        <v>11699.994367500001</v>
      </c>
      <c r="G73" s="16"/>
      <c r="H73" s="16">
        <v>3056.04</v>
      </c>
      <c r="I73" s="16">
        <v>2318.89</v>
      </c>
      <c r="J73" s="16">
        <f t="shared" si="63"/>
        <v>7086.6205955999994</v>
      </c>
      <c r="K73" s="16">
        <f t="shared" si="49"/>
        <v>7086.6205955999994</v>
      </c>
      <c r="L73" s="16"/>
      <c r="M73" s="16">
        <f t="shared" si="76"/>
        <v>8348.7900000000009</v>
      </c>
      <c r="N73" s="16">
        <f t="shared" si="77"/>
        <v>18786.614963100001</v>
      </c>
      <c r="O73" s="16">
        <f t="shared" si="77"/>
        <v>18786.614963100001</v>
      </c>
      <c r="P73" s="16">
        <f t="shared" si="77"/>
        <v>0</v>
      </c>
      <c r="Q73" s="16">
        <f t="shared" si="78"/>
        <v>5292.75</v>
      </c>
      <c r="R73" s="16">
        <v>2318.89</v>
      </c>
      <c r="S73" s="16">
        <f t="shared" si="64"/>
        <v>12273.3050475</v>
      </c>
      <c r="T73" s="16">
        <f t="shared" si="53"/>
        <v>12273.3050475</v>
      </c>
      <c r="U73" s="16"/>
      <c r="V73" s="16">
        <f t="shared" si="79"/>
        <v>3056.04</v>
      </c>
      <c r="W73" s="16">
        <v>2411.65</v>
      </c>
      <c r="X73" s="16">
        <f t="shared" si="65"/>
        <v>7370.0988660000003</v>
      </c>
      <c r="Y73" s="16">
        <f t="shared" si="66"/>
        <v>7370.0988660000003</v>
      </c>
      <c r="Z73" s="16"/>
      <c r="AA73" s="16">
        <f t="shared" si="80"/>
        <v>8348.7900000000009</v>
      </c>
      <c r="AB73" s="16">
        <f t="shared" ref="AB73:AD73" si="90">S73+X73</f>
        <v>19643.403913499998</v>
      </c>
      <c r="AC73" s="16">
        <f t="shared" si="90"/>
        <v>19643.403913499998</v>
      </c>
      <c r="AD73" s="16">
        <f t="shared" si="90"/>
        <v>0</v>
      </c>
      <c r="AE73" s="16">
        <f t="shared" si="82"/>
        <v>5292.75</v>
      </c>
      <c r="AF73" s="16">
        <v>2411.65</v>
      </c>
      <c r="AG73" s="16">
        <f t="shared" si="83"/>
        <v>12764.2605375</v>
      </c>
      <c r="AH73" s="16">
        <f t="shared" si="84"/>
        <v>12764.2605375</v>
      </c>
      <c r="AI73" s="16"/>
      <c r="AJ73" s="16">
        <f t="shared" si="85"/>
        <v>3056.04</v>
      </c>
      <c r="AK73" s="16">
        <v>2508.12</v>
      </c>
      <c r="AL73" s="16">
        <f t="shared" si="86"/>
        <v>7664.9150447999991</v>
      </c>
      <c r="AM73" s="16">
        <f t="shared" si="87"/>
        <v>7664.9150447999991</v>
      </c>
      <c r="AN73" s="16"/>
      <c r="AO73" s="16">
        <f t="shared" si="88"/>
        <v>8348.7900000000009</v>
      </c>
      <c r="AP73" s="16">
        <f t="shared" si="89"/>
        <v>20429.175582299998</v>
      </c>
      <c r="AQ73" s="16">
        <f t="shared" si="89"/>
        <v>20429.175582299998</v>
      </c>
      <c r="AR73" s="16">
        <f t="shared" si="89"/>
        <v>0</v>
      </c>
    </row>
    <row r="74" spans="1:44" s="13" customFormat="1" ht="47.25" x14ac:dyDescent="0.25">
      <c r="A74" s="11" t="s">
        <v>113</v>
      </c>
      <c r="B74" s="4" t="s">
        <v>34</v>
      </c>
      <c r="C74" s="12">
        <f>SUM(C75:C83)</f>
        <v>2281.1110000000003</v>
      </c>
      <c r="D74" s="12"/>
      <c r="E74" s="12">
        <f t="shared" ref="E74:H74" si="91">SUM(E75:E83)</f>
        <v>5042.5555432700012</v>
      </c>
      <c r="F74" s="12">
        <f t="shared" si="91"/>
        <v>3731.0597313900003</v>
      </c>
      <c r="G74" s="12">
        <f t="shared" si="91"/>
        <v>1311.49581188</v>
      </c>
      <c r="H74" s="12">
        <f t="shared" si="91"/>
        <v>2447.1610000000001</v>
      </c>
      <c r="I74" s="12"/>
      <c r="J74" s="12">
        <f t="shared" ref="J74:Q74" si="92">SUM(J75:J83)</f>
        <v>5674.6971712899995</v>
      </c>
      <c r="K74" s="12">
        <f t="shared" si="92"/>
        <v>4433.6202866199992</v>
      </c>
      <c r="L74" s="12">
        <f t="shared" si="92"/>
        <v>1241.0768846699998</v>
      </c>
      <c r="M74" s="12">
        <f t="shared" si="92"/>
        <v>4728.2719999999999</v>
      </c>
      <c r="N74" s="12">
        <f t="shared" si="92"/>
        <v>10717.252714560002</v>
      </c>
      <c r="O74" s="12">
        <f t="shared" si="92"/>
        <v>8164.6800180100008</v>
      </c>
      <c r="P74" s="12">
        <f t="shared" si="92"/>
        <v>2552.5726965499998</v>
      </c>
      <c r="Q74" s="12">
        <f t="shared" si="92"/>
        <v>2260.1200000000003</v>
      </c>
      <c r="R74" s="12"/>
      <c r="S74" s="12">
        <f t="shared" ref="S74:V74" si="93">SUM(S75:S83)</f>
        <v>5240.9696668000006</v>
      </c>
      <c r="T74" s="12">
        <f t="shared" si="93"/>
        <v>3865.2093320399995</v>
      </c>
      <c r="U74" s="12">
        <f t="shared" si="93"/>
        <v>1375.7603347599998</v>
      </c>
      <c r="V74" s="12">
        <f t="shared" si="93"/>
        <v>2447.1610000000001</v>
      </c>
      <c r="W74" s="12"/>
      <c r="X74" s="12">
        <f t="shared" ref="X74:AE74" si="94">SUM(X75:X83)</f>
        <v>5901.6958256500002</v>
      </c>
      <c r="Y74" s="12">
        <f t="shared" si="94"/>
        <v>4610.9735107000006</v>
      </c>
      <c r="Z74" s="12">
        <f t="shared" si="94"/>
        <v>1290.7223149500001</v>
      </c>
      <c r="AA74" s="12">
        <f t="shared" si="94"/>
        <v>4707.2809999999999</v>
      </c>
      <c r="AB74" s="12">
        <f t="shared" si="94"/>
        <v>11142.665492449998</v>
      </c>
      <c r="AC74" s="12">
        <f t="shared" si="94"/>
        <v>8476.1828427399996</v>
      </c>
      <c r="AD74" s="12">
        <f t="shared" si="94"/>
        <v>2666.4826497099998</v>
      </c>
      <c r="AE74" s="12">
        <f t="shared" si="94"/>
        <v>2260.1200000000003</v>
      </c>
      <c r="AF74" s="12"/>
      <c r="AG74" s="12">
        <f t="shared" ref="AG74:AJ74" si="95">SUM(AG75:AG83)</f>
        <v>5450.6183980000005</v>
      </c>
      <c r="AH74" s="12">
        <f t="shared" si="95"/>
        <v>4019.8250394000006</v>
      </c>
      <c r="AI74" s="12">
        <f t="shared" si="95"/>
        <v>1430.7933585999999</v>
      </c>
      <c r="AJ74" s="12">
        <f t="shared" si="95"/>
        <v>2447.1610000000001</v>
      </c>
      <c r="AK74" s="12"/>
      <c r="AL74" s="12">
        <f t="shared" ref="AL74:AR74" si="96">SUM(AL75:AL83)</f>
        <v>6137.7734473200007</v>
      </c>
      <c r="AM74" s="12">
        <f t="shared" si="96"/>
        <v>4795.4200989600013</v>
      </c>
      <c r="AN74" s="12">
        <f t="shared" si="96"/>
        <v>1342.3533483600002</v>
      </c>
      <c r="AO74" s="12">
        <f t="shared" si="96"/>
        <v>4707.2809999999999</v>
      </c>
      <c r="AP74" s="12">
        <f t="shared" si="96"/>
        <v>11588.391845320002</v>
      </c>
      <c r="AQ74" s="12">
        <f t="shared" si="96"/>
        <v>8815.2451383600019</v>
      </c>
      <c r="AR74" s="12">
        <f t="shared" si="96"/>
        <v>2773.1467069600003</v>
      </c>
    </row>
    <row r="75" spans="1:44" ht="31.5" hidden="1" x14ac:dyDescent="0.25">
      <c r="A75" s="14" t="s">
        <v>114</v>
      </c>
      <c r="B75" s="2" t="s">
        <v>161</v>
      </c>
      <c r="C75" s="16">
        <v>487.94</v>
      </c>
      <c r="D75" s="16">
        <v>2210.5700000000002</v>
      </c>
      <c r="E75" s="16">
        <f t="shared" si="62"/>
        <v>1078.6255258000001</v>
      </c>
      <c r="F75" s="16">
        <f t="shared" si="48"/>
        <v>647.17531548000011</v>
      </c>
      <c r="G75" s="17">
        <f>E75*40%</f>
        <v>431.45021032000005</v>
      </c>
      <c r="H75" s="16">
        <v>465.16</v>
      </c>
      <c r="I75" s="16">
        <v>2318.89</v>
      </c>
      <c r="J75" s="16">
        <f t="shared" si="63"/>
        <v>1078.6548723999999</v>
      </c>
      <c r="K75" s="16">
        <f t="shared" si="49"/>
        <v>647.19292343999996</v>
      </c>
      <c r="L75" s="17">
        <f>J75*40%</f>
        <v>431.46194895999997</v>
      </c>
      <c r="M75" s="16">
        <f t="shared" ref="M75:M90" si="97">C75+H75</f>
        <v>953.1</v>
      </c>
      <c r="N75" s="16">
        <f t="shared" ref="N75:P90" si="98">E75+J75</f>
        <v>2157.2803982</v>
      </c>
      <c r="O75" s="16">
        <f t="shared" si="98"/>
        <v>1294.3682389200001</v>
      </c>
      <c r="P75" s="16">
        <f t="shared" si="98"/>
        <v>862.91215927999997</v>
      </c>
      <c r="Q75" s="16">
        <f t="shared" ref="Q75:Q94" si="99">C75</f>
        <v>487.94</v>
      </c>
      <c r="R75" s="16">
        <v>2318.89</v>
      </c>
      <c r="S75" s="16">
        <f t="shared" si="64"/>
        <v>1131.4791865999998</v>
      </c>
      <c r="T75" s="16">
        <f t="shared" si="53"/>
        <v>678.88751195999987</v>
      </c>
      <c r="U75" s="17">
        <f>S75*40%</f>
        <v>452.59167463999995</v>
      </c>
      <c r="V75" s="16">
        <f t="shared" ref="V75:V94" si="100">H75</f>
        <v>465.16</v>
      </c>
      <c r="W75" s="16">
        <v>2411.65</v>
      </c>
      <c r="X75" s="16">
        <f t="shared" si="65"/>
        <v>1121.8031140000001</v>
      </c>
      <c r="Y75" s="16">
        <f t="shared" si="66"/>
        <v>673.08186840000008</v>
      </c>
      <c r="Z75" s="17">
        <f>X75*40%</f>
        <v>448.72124560000003</v>
      </c>
      <c r="AA75" s="16">
        <f t="shared" ref="AA75:AA90" si="101">Q75+V75</f>
        <v>953.1</v>
      </c>
      <c r="AB75" s="16">
        <f t="shared" ref="AB75:AD90" si="102">S75+X75</f>
        <v>2253.2823005999999</v>
      </c>
      <c r="AC75" s="16">
        <f t="shared" si="102"/>
        <v>1351.9693803599998</v>
      </c>
      <c r="AD75" s="16">
        <f t="shared" si="102"/>
        <v>901.31292024000004</v>
      </c>
      <c r="AE75" s="16">
        <f t="shared" ref="AE75:AE90" si="103">C75</f>
        <v>487.94</v>
      </c>
      <c r="AF75" s="16">
        <v>2411.65</v>
      </c>
      <c r="AG75" s="16">
        <f t="shared" ref="AG75:AG90" si="104">AE75*AF75/1000</f>
        <v>1176.740501</v>
      </c>
      <c r="AH75" s="16">
        <f t="shared" ref="AH75:AH90" si="105">AG75-AI75</f>
        <v>706.04430060000004</v>
      </c>
      <c r="AI75" s="17">
        <f>AG75*40%</f>
        <v>470.69620040000001</v>
      </c>
      <c r="AJ75" s="16">
        <f t="shared" ref="AJ75:AJ90" si="106">H75</f>
        <v>465.16</v>
      </c>
      <c r="AK75" s="16">
        <v>2508.12</v>
      </c>
      <c r="AL75" s="16">
        <f t="shared" ref="AL75:AL90" si="107">AJ75*AK75/1000</f>
        <v>1166.6770992000002</v>
      </c>
      <c r="AM75" s="16">
        <f t="shared" ref="AM75:AM90" si="108">AL75-AN75</f>
        <v>700.00625952000007</v>
      </c>
      <c r="AN75" s="17">
        <f>AL75*40%</f>
        <v>466.67083968000009</v>
      </c>
      <c r="AO75" s="16">
        <f t="shared" ref="AO75:AO90" si="109">AE75+AJ75</f>
        <v>953.1</v>
      </c>
      <c r="AP75" s="16">
        <f t="shared" ref="AP75:AR90" si="110">AG75+AL75</f>
        <v>2343.4176002000004</v>
      </c>
      <c r="AQ75" s="16">
        <f t="shared" si="110"/>
        <v>1406.0505601200002</v>
      </c>
      <c r="AR75" s="16">
        <f t="shared" si="110"/>
        <v>937.36704008000015</v>
      </c>
    </row>
    <row r="76" spans="1:44" ht="31.5" hidden="1" x14ac:dyDescent="0.25">
      <c r="A76" s="14" t="s">
        <v>115</v>
      </c>
      <c r="B76" s="2" t="s">
        <v>162</v>
      </c>
      <c r="C76" s="16">
        <v>478.77</v>
      </c>
      <c r="D76" s="16">
        <v>2210.5700000000002</v>
      </c>
      <c r="E76" s="16">
        <f t="shared" si="62"/>
        <v>1058.3545989000002</v>
      </c>
      <c r="F76" s="16">
        <f t="shared" si="48"/>
        <v>952.51913901000012</v>
      </c>
      <c r="G76" s="16">
        <f>E76*10%</f>
        <v>105.83545989000002</v>
      </c>
      <c r="H76" s="16">
        <v>604.03</v>
      </c>
      <c r="I76" s="16">
        <v>2318.89</v>
      </c>
      <c r="J76" s="16">
        <f t="shared" si="63"/>
        <v>1400.6791266999999</v>
      </c>
      <c r="K76" s="16">
        <f t="shared" si="49"/>
        <v>1260.6112140299999</v>
      </c>
      <c r="L76" s="17">
        <f>J76*10%</f>
        <v>140.06791267</v>
      </c>
      <c r="M76" s="16">
        <f t="shared" si="97"/>
        <v>1082.8</v>
      </c>
      <c r="N76" s="16">
        <f t="shared" si="98"/>
        <v>2459.0337256000003</v>
      </c>
      <c r="O76" s="16">
        <f t="shared" si="98"/>
        <v>2213.13035304</v>
      </c>
      <c r="P76" s="16">
        <f t="shared" si="98"/>
        <v>245.90337256000004</v>
      </c>
      <c r="Q76" s="16">
        <f t="shared" si="99"/>
        <v>478.77</v>
      </c>
      <c r="R76" s="16">
        <v>2318.89</v>
      </c>
      <c r="S76" s="16">
        <f t="shared" si="64"/>
        <v>1110.2149652999999</v>
      </c>
      <c r="T76" s="16">
        <f t="shared" si="53"/>
        <v>999.19346876999987</v>
      </c>
      <c r="U76" s="17">
        <f>S76*10%</f>
        <v>111.02149652999999</v>
      </c>
      <c r="V76" s="16">
        <f t="shared" si="100"/>
        <v>604.03</v>
      </c>
      <c r="W76" s="16">
        <v>2411.65</v>
      </c>
      <c r="X76" s="16">
        <f t="shared" si="65"/>
        <v>1456.7089495</v>
      </c>
      <c r="Y76" s="16">
        <f t="shared" si="66"/>
        <v>1311.03805455</v>
      </c>
      <c r="Z76" s="17">
        <f>X76*10%</f>
        <v>145.67089495000002</v>
      </c>
      <c r="AA76" s="16">
        <f t="shared" si="101"/>
        <v>1082.8</v>
      </c>
      <c r="AB76" s="16">
        <f t="shared" si="102"/>
        <v>2566.9239147999997</v>
      </c>
      <c r="AC76" s="16">
        <f t="shared" si="102"/>
        <v>2310.2315233199997</v>
      </c>
      <c r="AD76" s="16">
        <f t="shared" si="102"/>
        <v>256.69239148000003</v>
      </c>
      <c r="AE76" s="16">
        <f t="shared" si="103"/>
        <v>478.77</v>
      </c>
      <c r="AF76" s="16">
        <v>2411.65</v>
      </c>
      <c r="AG76" s="16">
        <f t="shared" si="104"/>
        <v>1154.6256705000001</v>
      </c>
      <c r="AH76" s="16">
        <f t="shared" si="105"/>
        <v>1039.1631034500001</v>
      </c>
      <c r="AI76" s="17">
        <f>AG76*10%</f>
        <v>115.46256705000002</v>
      </c>
      <c r="AJ76" s="16">
        <f t="shared" si="106"/>
        <v>604.03</v>
      </c>
      <c r="AK76" s="16">
        <v>2508.12</v>
      </c>
      <c r="AL76" s="16">
        <f t="shared" si="107"/>
        <v>1514.9797235999999</v>
      </c>
      <c r="AM76" s="16">
        <f t="shared" si="108"/>
        <v>1363.48175124</v>
      </c>
      <c r="AN76" s="17">
        <f>AL76*10%</f>
        <v>151.49797236000001</v>
      </c>
      <c r="AO76" s="16">
        <f t="shared" si="109"/>
        <v>1082.8</v>
      </c>
      <c r="AP76" s="16">
        <f t="shared" si="110"/>
        <v>2669.6053941</v>
      </c>
      <c r="AQ76" s="16">
        <f t="shared" si="110"/>
        <v>2402.6448546900001</v>
      </c>
      <c r="AR76" s="16">
        <f t="shared" si="110"/>
        <v>266.96053941000002</v>
      </c>
    </row>
    <row r="77" spans="1:44" ht="31.5" hidden="1" x14ac:dyDescent="0.25">
      <c r="A77" s="14" t="s">
        <v>116</v>
      </c>
      <c r="B77" s="2" t="s">
        <v>163</v>
      </c>
      <c r="C77" s="16">
        <v>127.6</v>
      </c>
      <c r="D77" s="16">
        <v>2210.5700000000002</v>
      </c>
      <c r="E77" s="16">
        <f t="shared" si="62"/>
        <v>282.06873200000001</v>
      </c>
      <c r="F77" s="16">
        <f t="shared" si="48"/>
        <v>253.86185879999999</v>
      </c>
      <c r="G77" s="16">
        <f t="shared" ref="G77:G78" si="111">E77*10%</f>
        <v>28.206873200000004</v>
      </c>
      <c r="H77" s="16">
        <v>100.7</v>
      </c>
      <c r="I77" s="16">
        <v>2318.89</v>
      </c>
      <c r="J77" s="16">
        <f t="shared" si="63"/>
        <v>233.51222300000001</v>
      </c>
      <c r="K77" s="16">
        <f t="shared" si="49"/>
        <v>210.16100069999999</v>
      </c>
      <c r="L77" s="17">
        <f t="shared" ref="L77:L78" si="112">J77*10%</f>
        <v>23.351222300000003</v>
      </c>
      <c r="M77" s="16">
        <f t="shared" si="97"/>
        <v>228.3</v>
      </c>
      <c r="N77" s="16">
        <f t="shared" si="98"/>
        <v>515.58095500000002</v>
      </c>
      <c r="O77" s="16">
        <f t="shared" si="98"/>
        <v>464.02285949999998</v>
      </c>
      <c r="P77" s="16">
        <f t="shared" si="98"/>
        <v>51.558095500000007</v>
      </c>
      <c r="Q77" s="16">
        <f t="shared" si="99"/>
        <v>127.6</v>
      </c>
      <c r="R77" s="16">
        <v>2318.89</v>
      </c>
      <c r="S77" s="16">
        <f t="shared" si="64"/>
        <v>295.89036399999992</v>
      </c>
      <c r="T77" s="16">
        <f t="shared" si="53"/>
        <v>266.30132759999992</v>
      </c>
      <c r="U77" s="17">
        <f t="shared" ref="U77:U78" si="113">S77*10%</f>
        <v>29.589036399999994</v>
      </c>
      <c r="V77" s="16">
        <f t="shared" si="100"/>
        <v>100.7</v>
      </c>
      <c r="W77" s="16">
        <v>2411.65</v>
      </c>
      <c r="X77" s="16">
        <f t="shared" si="65"/>
        <v>242.85315500000002</v>
      </c>
      <c r="Y77" s="16">
        <f t="shared" si="66"/>
        <v>218.56783950000002</v>
      </c>
      <c r="Z77" s="17">
        <f t="shared" ref="Z77:Z78" si="114">X77*10%</f>
        <v>24.285315500000003</v>
      </c>
      <c r="AA77" s="16">
        <f t="shared" si="101"/>
        <v>228.3</v>
      </c>
      <c r="AB77" s="16">
        <f t="shared" si="102"/>
        <v>538.74351899999988</v>
      </c>
      <c r="AC77" s="16">
        <f t="shared" si="102"/>
        <v>484.86916709999991</v>
      </c>
      <c r="AD77" s="16">
        <f t="shared" si="102"/>
        <v>53.874351899999994</v>
      </c>
      <c r="AE77" s="16">
        <f t="shared" si="103"/>
        <v>127.6</v>
      </c>
      <c r="AF77" s="16">
        <v>2411.65</v>
      </c>
      <c r="AG77" s="16">
        <f t="shared" si="104"/>
        <v>307.72654</v>
      </c>
      <c r="AH77" s="16">
        <f t="shared" si="105"/>
        <v>276.95388600000001</v>
      </c>
      <c r="AI77" s="17">
        <f t="shared" ref="AI77:AI78" si="115">AG77*10%</f>
        <v>30.772654000000003</v>
      </c>
      <c r="AJ77" s="16">
        <f t="shared" si="106"/>
        <v>100.7</v>
      </c>
      <c r="AK77" s="16">
        <v>2508.12</v>
      </c>
      <c r="AL77" s="16">
        <f t="shared" si="107"/>
        <v>252.56768400000001</v>
      </c>
      <c r="AM77" s="16">
        <f t="shared" si="108"/>
        <v>227.31091560000002</v>
      </c>
      <c r="AN77" s="17">
        <f t="shared" ref="AN77:AN78" si="116">AL77*10%</f>
        <v>25.256768400000002</v>
      </c>
      <c r="AO77" s="16">
        <f t="shared" si="109"/>
        <v>228.3</v>
      </c>
      <c r="AP77" s="16">
        <f t="shared" si="110"/>
        <v>560.29422399999999</v>
      </c>
      <c r="AQ77" s="16">
        <f t="shared" si="110"/>
        <v>504.26480160000006</v>
      </c>
      <c r="AR77" s="16">
        <f t="shared" si="110"/>
        <v>56.029422400000001</v>
      </c>
    </row>
    <row r="78" spans="1:44" ht="31.5" hidden="1" x14ac:dyDescent="0.25">
      <c r="A78" s="14" t="s">
        <v>117</v>
      </c>
      <c r="B78" s="2" t="s">
        <v>164</v>
      </c>
      <c r="C78" s="16">
        <v>50.5</v>
      </c>
      <c r="D78" s="16">
        <v>2210.5700000000002</v>
      </c>
      <c r="E78" s="16">
        <f t="shared" si="62"/>
        <v>111.633785</v>
      </c>
      <c r="F78" s="16">
        <f t="shared" si="48"/>
        <v>100.4704065</v>
      </c>
      <c r="G78" s="16">
        <f t="shared" si="111"/>
        <v>11.1633785</v>
      </c>
      <c r="H78" s="16">
        <v>91.19</v>
      </c>
      <c r="I78" s="16">
        <v>2318.89</v>
      </c>
      <c r="J78" s="16">
        <f t="shared" si="63"/>
        <v>211.45957909999998</v>
      </c>
      <c r="K78" s="16">
        <f t="shared" si="49"/>
        <v>190.31362118999999</v>
      </c>
      <c r="L78" s="17">
        <f t="shared" si="112"/>
        <v>21.14595791</v>
      </c>
      <c r="M78" s="16">
        <f t="shared" si="97"/>
        <v>141.69</v>
      </c>
      <c r="N78" s="16">
        <f t="shared" si="98"/>
        <v>323.09336409999997</v>
      </c>
      <c r="O78" s="16">
        <f t="shared" si="98"/>
        <v>290.78402769000002</v>
      </c>
      <c r="P78" s="16">
        <f t="shared" si="98"/>
        <v>32.30933641</v>
      </c>
      <c r="Q78" s="16">
        <f t="shared" si="99"/>
        <v>50.5</v>
      </c>
      <c r="R78" s="16">
        <v>2318.89</v>
      </c>
      <c r="S78" s="16">
        <f t="shared" si="64"/>
        <v>117.103945</v>
      </c>
      <c r="T78" s="16">
        <f t="shared" si="53"/>
        <v>105.3935505</v>
      </c>
      <c r="U78" s="17">
        <f t="shared" si="113"/>
        <v>11.7103945</v>
      </c>
      <c r="V78" s="16">
        <f t="shared" si="100"/>
        <v>91.19</v>
      </c>
      <c r="W78" s="16">
        <v>2411.65</v>
      </c>
      <c r="X78" s="16">
        <f t="shared" si="65"/>
        <v>219.9183635</v>
      </c>
      <c r="Y78" s="16">
        <f t="shared" si="66"/>
        <v>197.92652715</v>
      </c>
      <c r="Z78" s="17">
        <f t="shared" si="114"/>
        <v>21.99183635</v>
      </c>
      <c r="AA78" s="16">
        <f t="shared" si="101"/>
        <v>141.69</v>
      </c>
      <c r="AB78" s="16">
        <f t="shared" si="102"/>
        <v>337.02230850000001</v>
      </c>
      <c r="AC78" s="16">
        <f t="shared" si="102"/>
        <v>303.32007765000003</v>
      </c>
      <c r="AD78" s="16">
        <f t="shared" si="102"/>
        <v>33.702230849999999</v>
      </c>
      <c r="AE78" s="16">
        <f t="shared" si="103"/>
        <v>50.5</v>
      </c>
      <c r="AF78" s="16">
        <v>2411.65</v>
      </c>
      <c r="AG78" s="16">
        <f t="shared" si="104"/>
        <v>121.78832500000001</v>
      </c>
      <c r="AH78" s="16">
        <f t="shared" si="105"/>
        <v>109.60949250000002</v>
      </c>
      <c r="AI78" s="17">
        <f t="shared" si="115"/>
        <v>12.178832500000002</v>
      </c>
      <c r="AJ78" s="16">
        <f t="shared" si="106"/>
        <v>91.19</v>
      </c>
      <c r="AK78" s="16">
        <v>2508.12</v>
      </c>
      <c r="AL78" s="16">
        <f t="shared" si="107"/>
        <v>228.71546279999998</v>
      </c>
      <c r="AM78" s="16">
        <f t="shared" si="108"/>
        <v>205.84391651999999</v>
      </c>
      <c r="AN78" s="17">
        <f t="shared" si="116"/>
        <v>22.87154628</v>
      </c>
      <c r="AO78" s="16">
        <f t="shared" si="109"/>
        <v>141.69</v>
      </c>
      <c r="AP78" s="16">
        <f t="shared" si="110"/>
        <v>350.5037878</v>
      </c>
      <c r="AQ78" s="16">
        <f t="shared" si="110"/>
        <v>315.45340901999998</v>
      </c>
      <c r="AR78" s="16">
        <f t="shared" si="110"/>
        <v>35.050378780000003</v>
      </c>
    </row>
    <row r="79" spans="1:44" s="13" customFormat="1" ht="31.5" hidden="1" x14ac:dyDescent="0.25">
      <c r="A79" s="11" t="s">
        <v>118</v>
      </c>
      <c r="B79" s="4" t="s">
        <v>35</v>
      </c>
      <c r="C79" s="25">
        <v>858.57</v>
      </c>
      <c r="D79" s="12">
        <v>2210.5700000000002</v>
      </c>
      <c r="E79" s="12">
        <f t="shared" si="62"/>
        <v>1897.9290849000004</v>
      </c>
      <c r="F79" s="12">
        <f t="shared" si="48"/>
        <v>1163.0891949300003</v>
      </c>
      <c r="G79" s="12">
        <f>(E79-E102)*10%+F102</f>
        <v>734.83988997000006</v>
      </c>
      <c r="H79" s="25">
        <v>945.6</v>
      </c>
      <c r="I79" s="12">
        <v>2318.89</v>
      </c>
      <c r="J79" s="12">
        <f t="shared" si="63"/>
        <v>2192.7423840000001</v>
      </c>
      <c r="K79" s="12">
        <f t="shared" si="49"/>
        <v>1567.6925411700001</v>
      </c>
      <c r="L79" s="27">
        <f>(J79-J102)*10%+K102</f>
        <v>625.04984282999999</v>
      </c>
      <c r="M79" s="12">
        <f t="shared" si="97"/>
        <v>1804.17</v>
      </c>
      <c r="N79" s="12">
        <f t="shared" si="98"/>
        <v>4090.6714689000005</v>
      </c>
      <c r="O79" s="12">
        <f t="shared" si="98"/>
        <v>2730.7817361000007</v>
      </c>
      <c r="P79" s="12">
        <f t="shared" si="98"/>
        <v>1359.8897328</v>
      </c>
      <c r="Q79" s="25">
        <f>C79</f>
        <v>858.57</v>
      </c>
      <c r="R79" s="12">
        <v>2318.89</v>
      </c>
      <c r="S79" s="12">
        <f t="shared" si="64"/>
        <v>1990.9293873000001</v>
      </c>
      <c r="T79" s="12">
        <f t="shared" si="53"/>
        <v>1220.0816546100002</v>
      </c>
      <c r="U79" s="27">
        <f>(S79-S102)*10%+T102</f>
        <v>770.84773268999993</v>
      </c>
      <c r="V79" s="25">
        <f>H79</f>
        <v>945.6</v>
      </c>
      <c r="W79" s="12">
        <v>2411.65</v>
      </c>
      <c r="X79" s="12">
        <f t="shared" si="65"/>
        <v>2280.4562400000004</v>
      </c>
      <c r="Y79" s="12">
        <f t="shared" si="66"/>
        <v>1630.4032174500003</v>
      </c>
      <c r="Z79" s="27">
        <f>(X79-X102)*10%+Y102</f>
        <v>650.05302255000004</v>
      </c>
      <c r="AA79" s="12">
        <f t="shared" si="101"/>
        <v>1804.17</v>
      </c>
      <c r="AB79" s="12">
        <f t="shared" si="102"/>
        <v>4271.3856273000001</v>
      </c>
      <c r="AC79" s="12">
        <f t="shared" si="102"/>
        <v>2850.4848720600003</v>
      </c>
      <c r="AD79" s="12">
        <f t="shared" si="102"/>
        <v>1420.9007552399999</v>
      </c>
      <c r="AE79" s="25">
        <f>Q79</f>
        <v>858.57</v>
      </c>
      <c r="AF79" s="12">
        <v>2411.65</v>
      </c>
      <c r="AG79" s="12">
        <f t="shared" si="104"/>
        <v>2070.5703405000004</v>
      </c>
      <c r="AH79" s="12">
        <f t="shared" si="105"/>
        <v>1268.8872358500003</v>
      </c>
      <c r="AI79" s="27">
        <f>(AG79-AG102)*10%+AH102</f>
        <v>801.68310465000002</v>
      </c>
      <c r="AJ79" s="25">
        <f>V79</f>
        <v>945.6</v>
      </c>
      <c r="AK79" s="12">
        <v>2508.12</v>
      </c>
      <c r="AL79" s="12">
        <f t="shared" si="107"/>
        <v>2371.6782720000001</v>
      </c>
      <c r="AM79" s="12">
        <f t="shared" si="108"/>
        <v>1695.6220503600002</v>
      </c>
      <c r="AN79" s="27">
        <f>(AL79-AL102)*10%+AM102</f>
        <v>676.05622163999999</v>
      </c>
      <c r="AO79" s="12">
        <f t="shared" si="109"/>
        <v>1804.17</v>
      </c>
      <c r="AP79" s="12">
        <f t="shared" si="110"/>
        <v>4442.2486125000005</v>
      </c>
      <c r="AQ79" s="12">
        <f t="shared" si="110"/>
        <v>2964.5092862100005</v>
      </c>
      <c r="AR79" s="12">
        <f t="shared" si="110"/>
        <v>1477.73932629</v>
      </c>
    </row>
    <row r="80" spans="1:44" ht="31.5" hidden="1" x14ac:dyDescent="0.25">
      <c r="A80" s="14" t="s">
        <v>119</v>
      </c>
      <c r="B80" s="2" t="s">
        <v>37</v>
      </c>
      <c r="C80" s="16">
        <v>92</v>
      </c>
      <c r="D80" s="16">
        <v>2210.5700000000002</v>
      </c>
      <c r="E80" s="16">
        <f t="shared" si="62"/>
        <v>203.37244000000001</v>
      </c>
      <c r="F80" s="16">
        <f t="shared" si="48"/>
        <v>203.37244000000001</v>
      </c>
      <c r="G80" s="16"/>
      <c r="H80" s="16">
        <v>70</v>
      </c>
      <c r="I80" s="16">
        <v>2318.89</v>
      </c>
      <c r="J80" s="16">
        <f t="shared" si="63"/>
        <v>162.32229999999998</v>
      </c>
      <c r="K80" s="16">
        <f t="shared" si="49"/>
        <v>162.32229999999998</v>
      </c>
      <c r="L80" s="16"/>
      <c r="M80" s="16">
        <f t="shared" si="97"/>
        <v>162</v>
      </c>
      <c r="N80" s="16">
        <f t="shared" si="98"/>
        <v>365.69474000000002</v>
      </c>
      <c r="O80" s="16">
        <f t="shared" si="98"/>
        <v>365.69474000000002</v>
      </c>
      <c r="P80" s="16">
        <f t="shared" si="98"/>
        <v>0</v>
      </c>
      <c r="Q80" s="16">
        <f t="shared" si="99"/>
        <v>92</v>
      </c>
      <c r="R80" s="16">
        <v>2318.89</v>
      </c>
      <c r="S80" s="16">
        <f t="shared" si="64"/>
        <v>213.33787999999998</v>
      </c>
      <c r="T80" s="16">
        <f t="shared" si="53"/>
        <v>213.33787999999998</v>
      </c>
      <c r="U80" s="16"/>
      <c r="V80" s="16">
        <f t="shared" si="100"/>
        <v>70</v>
      </c>
      <c r="W80" s="16">
        <v>2411.65</v>
      </c>
      <c r="X80" s="16">
        <f t="shared" si="65"/>
        <v>168.81549999999999</v>
      </c>
      <c r="Y80" s="16">
        <f t="shared" si="66"/>
        <v>168.81549999999999</v>
      </c>
      <c r="Z80" s="16"/>
      <c r="AA80" s="16">
        <f t="shared" si="101"/>
        <v>162</v>
      </c>
      <c r="AB80" s="16">
        <f t="shared" si="102"/>
        <v>382.15337999999997</v>
      </c>
      <c r="AC80" s="16">
        <f t="shared" si="102"/>
        <v>382.15337999999997</v>
      </c>
      <c r="AD80" s="16">
        <f t="shared" si="102"/>
        <v>0</v>
      </c>
      <c r="AE80" s="16">
        <f t="shared" si="103"/>
        <v>92</v>
      </c>
      <c r="AF80" s="16">
        <v>2411.65</v>
      </c>
      <c r="AG80" s="16">
        <f t="shared" si="104"/>
        <v>221.87180000000001</v>
      </c>
      <c r="AH80" s="16">
        <f t="shared" si="105"/>
        <v>221.87180000000001</v>
      </c>
      <c r="AI80" s="16"/>
      <c r="AJ80" s="16">
        <f t="shared" si="106"/>
        <v>70</v>
      </c>
      <c r="AK80" s="16">
        <v>2508.12</v>
      </c>
      <c r="AL80" s="16">
        <f t="shared" si="107"/>
        <v>175.5684</v>
      </c>
      <c r="AM80" s="16">
        <f t="shared" si="108"/>
        <v>175.5684</v>
      </c>
      <c r="AN80" s="16"/>
      <c r="AO80" s="16">
        <f t="shared" si="109"/>
        <v>162</v>
      </c>
      <c r="AP80" s="16">
        <f t="shared" si="110"/>
        <v>397.4402</v>
      </c>
      <c r="AQ80" s="16">
        <f t="shared" si="110"/>
        <v>397.4402</v>
      </c>
      <c r="AR80" s="16">
        <f t="shared" si="110"/>
        <v>0</v>
      </c>
    </row>
    <row r="81" spans="1:44" ht="31.5" hidden="1" x14ac:dyDescent="0.25">
      <c r="A81" s="14" t="s">
        <v>120</v>
      </c>
      <c r="B81" s="1" t="s">
        <v>127</v>
      </c>
      <c r="C81" s="16">
        <v>51.53</v>
      </c>
      <c r="D81" s="16">
        <v>2210.5700000000002</v>
      </c>
      <c r="E81" s="16">
        <f t="shared" si="62"/>
        <v>113.91067210000001</v>
      </c>
      <c r="F81" s="16">
        <f t="shared" si="48"/>
        <v>113.91067210000001</v>
      </c>
      <c r="G81" s="16"/>
      <c r="H81" s="16">
        <v>104.55</v>
      </c>
      <c r="I81" s="16">
        <v>2318.89</v>
      </c>
      <c r="J81" s="16">
        <f t="shared" si="63"/>
        <v>242.43994949999998</v>
      </c>
      <c r="K81" s="16">
        <f t="shared" si="49"/>
        <v>242.43994949999998</v>
      </c>
      <c r="L81" s="16"/>
      <c r="M81" s="16">
        <f t="shared" si="97"/>
        <v>156.07999999999998</v>
      </c>
      <c r="N81" s="16">
        <f t="shared" si="98"/>
        <v>356.35062160000001</v>
      </c>
      <c r="O81" s="16">
        <f t="shared" si="98"/>
        <v>356.35062160000001</v>
      </c>
      <c r="P81" s="16">
        <f t="shared" si="98"/>
        <v>0</v>
      </c>
      <c r="Q81" s="16">
        <f t="shared" si="99"/>
        <v>51.53</v>
      </c>
      <c r="R81" s="16">
        <v>2318.89</v>
      </c>
      <c r="S81" s="16">
        <f t="shared" si="64"/>
        <v>119.4924017</v>
      </c>
      <c r="T81" s="16">
        <f t="shared" si="53"/>
        <v>119.4924017</v>
      </c>
      <c r="U81" s="16"/>
      <c r="V81" s="16">
        <f t="shared" si="100"/>
        <v>104.55</v>
      </c>
      <c r="W81" s="16">
        <v>2411.65</v>
      </c>
      <c r="X81" s="16">
        <f t="shared" si="65"/>
        <v>252.13800750000001</v>
      </c>
      <c r="Y81" s="16">
        <f t="shared" si="66"/>
        <v>252.13800750000001</v>
      </c>
      <c r="Z81" s="16"/>
      <c r="AA81" s="16">
        <f t="shared" si="101"/>
        <v>156.07999999999998</v>
      </c>
      <c r="AB81" s="16">
        <f t="shared" si="102"/>
        <v>371.63040920000003</v>
      </c>
      <c r="AC81" s="16">
        <f t="shared" si="102"/>
        <v>371.63040920000003</v>
      </c>
      <c r="AD81" s="16">
        <f t="shared" si="102"/>
        <v>0</v>
      </c>
      <c r="AE81" s="16">
        <f t="shared" si="103"/>
        <v>51.53</v>
      </c>
      <c r="AF81" s="16">
        <v>2411.65</v>
      </c>
      <c r="AG81" s="16">
        <f t="shared" si="104"/>
        <v>124.2723245</v>
      </c>
      <c r="AH81" s="16">
        <f t="shared" si="105"/>
        <v>124.2723245</v>
      </c>
      <c r="AI81" s="16"/>
      <c r="AJ81" s="16">
        <f t="shared" si="106"/>
        <v>104.55</v>
      </c>
      <c r="AK81" s="16">
        <v>2508.12</v>
      </c>
      <c r="AL81" s="16">
        <f t="shared" si="107"/>
        <v>262.22394600000001</v>
      </c>
      <c r="AM81" s="16">
        <f t="shared" si="108"/>
        <v>262.22394600000001</v>
      </c>
      <c r="AN81" s="16"/>
      <c r="AO81" s="16">
        <f t="shared" si="109"/>
        <v>156.07999999999998</v>
      </c>
      <c r="AP81" s="16">
        <f t="shared" si="110"/>
        <v>386.49627050000004</v>
      </c>
      <c r="AQ81" s="16">
        <f t="shared" si="110"/>
        <v>386.49627050000004</v>
      </c>
      <c r="AR81" s="16">
        <f t="shared" si="110"/>
        <v>0</v>
      </c>
    </row>
    <row r="82" spans="1:44" ht="31.5" x14ac:dyDescent="0.25">
      <c r="A82" s="14" t="s">
        <v>121</v>
      </c>
      <c r="B82" s="1" t="s">
        <v>36</v>
      </c>
      <c r="C82" s="16">
        <f>170.53-59.129</f>
        <v>111.40100000000001</v>
      </c>
      <c r="D82" s="16">
        <v>2210.5700000000002</v>
      </c>
      <c r="E82" s="16">
        <f t="shared" si="62"/>
        <v>246.25970857000004</v>
      </c>
      <c r="F82" s="16">
        <f t="shared" si="48"/>
        <v>246.25970857000004</v>
      </c>
      <c r="G82" s="16"/>
      <c r="H82" s="16">
        <f>129.77-79.579</f>
        <v>50.191000000000017</v>
      </c>
      <c r="I82" s="16">
        <v>2318.89</v>
      </c>
      <c r="J82" s="16">
        <f t="shared" si="63"/>
        <v>116.38740799000004</v>
      </c>
      <c r="K82" s="16">
        <f t="shared" si="49"/>
        <v>116.38740799000004</v>
      </c>
      <c r="L82" s="16"/>
      <c r="M82" s="16">
        <f t="shared" si="97"/>
        <v>161.59200000000004</v>
      </c>
      <c r="N82" s="16">
        <f t="shared" si="98"/>
        <v>362.64711656000009</v>
      </c>
      <c r="O82" s="16">
        <f t="shared" si="98"/>
        <v>362.64711656000009</v>
      </c>
      <c r="P82" s="16">
        <f t="shared" si="98"/>
        <v>0</v>
      </c>
      <c r="Q82" s="16">
        <f>170.53-80.12</f>
        <v>90.41</v>
      </c>
      <c r="R82" s="16">
        <v>2318.89</v>
      </c>
      <c r="S82" s="16">
        <f t="shared" si="64"/>
        <v>209.65084489999998</v>
      </c>
      <c r="T82" s="16">
        <f t="shared" si="53"/>
        <v>209.65084489999998</v>
      </c>
      <c r="U82" s="16"/>
      <c r="V82" s="16">
        <f t="shared" si="100"/>
        <v>50.191000000000017</v>
      </c>
      <c r="W82" s="16">
        <v>2411.65</v>
      </c>
      <c r="X82" s="16">
        <f t="shared" si="65"/>
        <v>121.04312515000005</v>
      </c>
      <c r="Y82" s="16">
        <f t="shared" si="66"/>
        <v>121.04312515000005</v>
      </c>
      <c r="Z82" s="16"/>
      <c r="AA82" s="16">
        <f t="shared" si="101"/>
        <v>140.601</v>
      </c>
      <c r="AB82" s="16">
        <f t="shared" si="102"/>
        <v>330.69397005000002</v>
      </c>
      <c r="AC82" s="16">
        <f t="shared" si="102"/>
        <v>330.69397005000002</v>
      </c>
      <c r="AD82" s="16">
        <f t="shared" si="102"/>
        <v>0</v>
      </c>
      <c r="AE82" s="16">
        <f>170.53-80.12</f>
        <v>90.41</v>
      </c>
      <c r="AF82" s="16">
        <v>2411.65</v>
      </c>
      <c r="AG82" s="16">
        <f t="shared" si="104"/>
        <v>218.03727650000002</v>
      </c>
      <c r="AH82" s="16">
        <f t="shared" si="105"/>
        <v>218.03727650000002</v>
      </c>
      <c r="AI82" s="16"/>
      <c r="AJ82" s="16">
        <f t="shared" si="106"/>
        <v>50.191000000000017</v>
      </c>
      <c r="AK82" s="16">
        <v>2508.12</v>
      </c>
      <c r="AL82" s="16">
        <f t="shared" si="107"/>
        <v>125.88505092000004</v>
      </c>
      <c r="AM82" s="16">
        <f t="shared" si="108"/>
        <v>125.88505092000004</v>
      </c>
      <c r="AN82" s="16"/>
      <c r="AO82" s="16">
        <f t="shared" si="109"/>
        <v>140.601</v>
      </c>
      <c r="AP82" s="16">
        <f t="shared" si="110"/>
        <v>343.92232742000004</v>
      </c>
      <c r="AQ82" s="16">
        <f t="shared" si="110"/>
        <v>343.92232742000004</v>
      </c>
      <c r="AR82" s="16">
        <f t="shared" si="110"/>
        <v>0</v>
      </c>
    </row>
    <row r="83" spans="1:44" ht="31.5" hidden="1" x14ac:dyDescent="0.25">
      <c r="A83" s="14" t="s">
        <v>122</v>
      </c>
      <c r="B83" s="1" t="s">
        <v>38</v>
      </c>
      <c r="C83" s="16">
        <v>22.8</v>
      </c>
      <c r="D83" s="16">
        <v>2210.5700000000002</v>
      </c>
      <c r="E83" s="16">
        <f t="shared" si="62"/>
        <v>50.400996000000006</v>
      </c>
      <c r="F83" s="16">
        <f t="shared" si="48"/>
        <v>50.400996000000006</v>
      </c>
      <c r="G83" s="16"/>
      <c r="H83" s="16">
        <v>15.74</v>
      </c>
      <c r="I83" s="16">
        <v>2318.89</v>
      </c>
      <c r="J83" s="16">
        <f t="shared" si="63"/>
        <v>36.499328599999998</v>
      </c>
      <c r="K83" s="16">
        <f t="shared" si="49"/>
        <v>36.499328599999998</v>
      </c>
      <c r="L83" s="16"/>
      <c r="M83" s="16">
        <f t="shared" si="97"/>
        <v>38.54</v>
      </c>
      <c r="N83" s="16">
        <f t="shared" si="98"/>
        <v>86.900324600000005</v>
      </c>
      <c r="O83" s="16">
        <f t="shared" si="98"/>
        <v>86.900324600000005</v>
      </c>
      <c r="P83" s="16">
        <f t="shared" si="98"/>
        <v>0</v>
      </c>
      <c r="Q83" s="16">
        <f t="shared" si="99"/>
        <v>22.8</v>
      </c>
      <c r="R83" s="16">
        <v>2318.89</v>
      </c>
      <c r="S83" s="16">
        <f t="shared" si="64"/>
        <v>52.870691999999998</v>
      </c>
      <c r="T83" s="16">
        <f t="shared" si="53"/>
        <v>52.870691999999998</v>
      </c>
      <c r="U83" s="16"/>
      <c r="V83" s="16">
        <f t="shared" si="100"/>
        <v>15.74</v>
      </c>
      <c r="W83" s="16">
        <v>2411.65</v>
      </c>
      <c r="X83" s="16">
        <f t="shared" si="65"/>
        <v>37.959370999999997</v>
      </c>
      <c r="Y83" s="16">
        <f t="shared" si="66"/>
        <v>37.959370999999997</v>
      </c>
      <c r="Z83" s="16"/>
      <c r="AA83" s="16">
        <f t="shared" si="101"/>
        <v>38.54</v>
      </c>
      <c r="AB83" s="16">
        <f t="shared" si="102"/>
        <v>90.830062999999996</v>
      </c>
      <c r="AC83" s="16">
        <f t="shared" si="102"/>
        <v>90.830062999999996</v>
      </c>
      <c r="AD83" s="16">
        <f t="shared" si="102"/>
        <v>0</v>
      </c>
      <c r="AE83" s="16">
        <f t="shared" si="103"/>
        <v>22.8</v>
      </c>
      <c r="AF83" s="16">
        <v>2411.65</v>
      </c>
      <c r="AG83" s="16">
        <f t="shared" si="104"/>
        <v>54.985620000000004</v>
      </c>
      <c r="AH83" s="16">
        <f t="shared" si="105"/>
        <v>54.985620000000004</v>
      </c>
      <c r="AI83" s="16"/>
      <c r="AJ83" s="16">
        <f t="shared" si="106"/>
        <v>15.74</v>
      </c>
      <c r="AK83" s="16">
        <v>2508.12</v>
      </c>
      <c r="AL83" s="16">
        <f t="shared" si="107"/>
        <v>39.477808799999998</v>
      </c>
      <c r="AM83" s="16">
        <f t="shared" si="108"/>
        <v>39.477808799999998</v>
      </c>
      <c r="AN83" s="16"/>
      <c r="AO83" s="16">
        <f t="shared" si="109"/>
        <v>38.54</v>
      </c>
      <c r="AP83" s="16">
        <f t="shared" si="110"/>
        <v>94.463428800000003</v>
      </c>
      <c r="AQ83" s="16">
        <f t="shared" si="110"/>
        <v>94.463428800000003</v>
      </c>
      <c r="AR83" s="16">
        <f t="shared" si="110"/>
        <v>0</v>
      </c>
    </row>
    <row r="84" spans="1:44" s="13" customFormat="1" ht="47.25" hidden="1" x14ac:dyDescent="0.25">
      <c r="A84" s="11" t="s">
        <v>54</v>
      </c>
      <c r="B84" s="4" t="s">
        <v>47</v>
      </c>
      <c r="C84" s="12">
        <v>134.06</v>
      </c>
      <c r="D84" s="12">
        <v>2210.5700000000002</v>
      </c>
      <c r="E84" s="12">
        <f t="shared" si="62"/>
        <v>296.34901420000006</v>
      </c>
      <c r="F84" s="12">
        <f t="shared" si="48"/>
        <v>296.34901420000006</v>
      </c>
      <c r="G84" s="12">
        <v>0</v>
      </c>
      <c r="H84" s="12">
        <v>96.37</v>
      </c>
      <c r="I84" s="12">
        <v>2318.89</v>
      </c>
      <c r="J84" s="12">
        <f t="shared" si="63"/>
        <v>223.47142929999998</v>
      </c>
      <c r="K84" s="12">
        <f t="shared" si="49"/>
        <v>223.47142929999998</v>
      </c>
      <c r="L84" s="12">
        <v>0</v>
      </c>
      <c r="M84" s="12">
        <f t="shared" si="97"/>
        <v>230.43</v>
      </c>
      <c r="N84" s="12">
        <f t="shared" si="98"/>
        <v>519.82044350000001</v>
      </c>
      <c r="O84" s="12">
        <f t="shared" si="98"/>
        <v>519.82044350000001</v>
      </c>
      <c r="P84" s="12">
        <f t="shared" si="98"/>
        <v>0</v>
      </c>
      <c r="Q84" s="12">
        <f t="shared" si="99"/>
        <v>134.06</v>
      </c>
      <c r="R84" s="12">
        <v>2318.89</v>
      </c>
      <c r="S84" s="12">
        <f t="shared" si="64"/>
        <v>310.87039340000001</v>
      </c>
      <c r="T84" s="12">
        <f t="shared" si="53"/>
        <v>310.87039340000001</v>
      </c>
      <c r="U84" s="12">
        <v>0</v>
      </c>
      <c r="V84" s="12">
        <f t="shared" si="100"/>
        <v>96.37</v>
      </c>
      <c r="W84" s="12">
        <v>2411.65</v>
      </c>
      <c r="X84" s="12">
        <f t="shared" si="65"/>
        <v>232.41071050000002</v>
      </c>
      <c r="Y84" s="12">
        <f t="shared" si="66"/>
        <v>232.41071050000002</v>
      </c>
      <c r="Z84" s="12">
        <v>0</v>
      </c>
      <c r="AA84" s="12">
        <f t="shared" si="101"/>
        <v>230.43</v>
      </c>
      <c r="AB84" s="12">
        <f t="shared" si="102"/>
        <v>543.28110390000006</v>
      </c>
      <c r="AC84" s="12">
        <f t="shared" si="102"/>
        <v>543.28110390000006</v>
      </c>
      <c r="AD84" s="12">
        <f t="shared" si="102"/>
        <v>0</v>
      </c>
      <c r="AE84" s="12">
        <f t="shared" si="103"/>
        <v>134.06</v>
      </c>
      <c r="AF84" s="12">
        <v>2411.65</v>
      </c>
      <c r="AG84" s="12">
        <f t="shared" si="104"/>
        <v>323.30579899999998</v>
      </c>
      <c r="AH84" s="12">
        <f t="shared" si="105"/>
        <v>323.30579899999998</v>
      </c>
      <c r="AI84" s="12">
        <v>0</v>
      </c>
      <c r="AJ84" s="12">
        <f t="shared" si="106"/>
        <v>96.37</v>
      </c>
      <c r="AK84" s="12">
        <v>2508.12</v>
      </c>
      <c r="AL84" s="12">
        <f t="shared" si="107"/>
        <v>241.70752439999998</v>
      </c>
      <c r="AM84" s="12">
        <f t="shared" si="108"/>
        <v>241.70752439999998</v>
      </c>
      <c r="AN84" s="12">
        <v>0</v>
      </c>
      <c r="AO84" s="12">
        <f t="shared" si="109"/>
        <v>230.43</v>
      </c>
      <c r="AP84" s="12">
        <f t="shared" si="110"/>
        <v>565.01332339999999</v>
      </c>
      <c r="AQ84" s="12">
        <f t="shared" si="110"/>
        <v>565.01332339999999</v>
      </c>
      <c r="AR84" s="12">
        <f t="shared" si="110"/>
        <v>0</v>
      </c>
    </row>
    <row r="85" spans="1:44" s="13" customFormat="1" ht="31.5" hidden="1" x14ac:dyDescent="0.25">
      <c r="A85" s="11" t="s">
        <v>55</v>
      </c>
      <c r="B85" s="22" t="s">
        <v>48</v>
      </c>
      <c r="C85" s="12">
        <v>2572.12</v>
      </c>
      <c r="D85" s="12">
        <v>2210.5700000000002</v>
      </c>
      <c r="E85" s="12">
        <f t="shared" si="62"/>
        <v>5685.8513084000006</v>
      </c>
      <c r="F85" s="12">
        <f t="shared" si="48"/>
        <v>5685.8513084000006</v>
      </c>
      <c r="G85" s="12">
        <v>0</v>
      </c>
      <c r="H85" s="12">
        <v>1990.9199999999998</v>
      </c>
      <c r="I85" s="12">
        <v>2318.89</v>
      </c>
      <c r="J85" s="12">
        <f t="shared" si="63"/>
        <v>4616.7244787999998</v>
      </c>
      <c r="K85" s="12">
        <f t="shared" si="49"/>
        <v>4616.7244787999998</v>
      </c>
      <c r="L85" s="12">
        <v>0</v>
      </c>
      <c r="M85" s="12">
        <f t="shared" si="97"/>
        <v>4563.04</v>
      </c>
      <c r="N85" s="12">
        <f t="shared" si="98"/>
        <v>10302.575787199999</v>
      </c>
      <c r="O85" s="12">
        <f t="shared" si="98"/>
        <v>10302.575787199999</v>
      </c>
      <c r="P85" s="12">
        <f t="shared" si="98"/>
        <v>0</v>
      </c>
      <c r="Q85" s="12">
        <f t="shared" si="99"/>
        <v>2572.12</v>
      </c>
      <c r="R85" s="12">
        <v>2318.89</v>
      </c>
      <c r="S85" s="12">
        <f t="shared" si="64"/>
        <v>5964.4633467999993</v>
      </c>
      <c r="T85" s="12">
        <f t="shared" si="53"/>
        <v>5964.4633467999993</v>
      </c>
      <c r="U85" s="12">
        <v>0</v>
      </c>
      <c r="V85" s="12">
        <f t="shared" si="100"/>
        <v>1990.9199999999998</v>
      </c>
      <c r="W85" s="12">
        <v>2411.65</v>
      </c>
      <c r="X85" s="12">
        <f t="shared" si="65"/>
        <v>4801.4022179999993</v>
      </c>
      <c r="Y85" s="12">
        <f t="shared" si="66"/>
        <v>4801.4022179999993</v>
      </c>
      <c r="Z85" s="12">
        <v>0</v>
      </c>
      <c r="AA85" s="12">
        <f t="shared" si="101"/>
        <v>4563.04</v>
      </c>
      <c r="AB85" s="12">
        <f t="shared" si="102"/>
        <v>10765.865564799999</v>
      </c>
      <c r="AC85" s="12">
        <f t="shared" si="102"/>
        <v>10765.865564799999</v>
      </c>
      <c r="AD85" s="12">
        <f t="shared" si="102"/>
        <v>0</v>
      </c>
      <c r="AE85" s="12">
        <f t="shared" si="103"/>
        <v>2572.12</v>
      </c>
      <c r="AF85" s="12">
        <v>2411.65</v>
      </c>
      <c r="AG85" s="12">
        <f t="shared" si="104"/>
        <v>6203.0531979999996</v>
      </c>
      <c r="AH85" s="12">
        <f t="shared" si="105"/>
        <v>6203.0531979999996</v>
      </c>
      <c r="AI85" s="12">
        <v>0</v>
      </c>
      <c r="AJ85" s="12">
        <f t="shared" si="106"/>
        <v>1990.9199999999998</v>
      </c>
      <c r="AK85" s="12">
        <v>2508.12</v>
      </c>
      <c r="AL85" s="12">
        <f t="shared" si="107"/>
        <v>4993.4662704000002</v>
      </c>
      <c r="AM85" s="12">
        <f t="shared" si="108"/>
        <v>4993.4662704000002</v>
      </c>
      <c r="AN85" s="12">
        <v>0</v>
      </c>
      <c r="AO85" s="12">
        <f t="shared" si="109"/>
        <v>4563.04</v>
      </c>
      <c r="AP85" s="12">
        <f t="shared" si="110"/>
        <v>11196.5194684</v>
      </c>
      <c r="AQ85" s="12">
        <f t="shared" si="110"/>
        <v>11196.5194684</v>
      </c>
      <c r="AR85" s="12">
        <f t="shared" si="110"/>
        <v>0</v>
      </c>
    </row>
    <row r="86" spans="1:44" s="13" customFormat="1" ht="31.5" hidden="1" x14ac:dyDescent="0.25">
      <c r="A86" s="11" t="s">
        <v>56</v>
      </c>
      <c r="B86" s="4" t="s">
        <v>61</v>
      </c>
      <c r="C86" s="12">
        <v>681.99099999999999</v>
      </c>
      <c r="D86" s="12">
        <v>2210.5700000000002</v>
      </c>
      <c r="E86" s="12">
        <f t="shared" si="62"/>
        <v>1507.5888448700002</v>
      </c>
      <c r="F86" s="12">
        <f t="shared" si="48"/>
        <v>1507.5888448700002</v>
      </c>
      <c r="G86" s="12">
        <v>0</v>
      </c>
      <c r="H86" s="12">
        <v>451.71699999999998</v>
      </c>
      <c r="I86" s="12">
        <v>2318.89</v>
      </c>
      <c r="J86" s="12">
        <f t="shared" si="63"/>
        <v>1047.4820341299999</v>
      </c>
      <c r="K86" s="12">
        <f t="shared" si="49"/>
        <v>1047.4820341299999</v>
      </c>
      <c r="L86" s="12">
        <v>0</v>
      </c>
      <c r="M86" s="12">
        <f t="shared" si="97"/>
        <v>1133.7080000000001</v>
      </c>
      <c r="N86" s="12">
        <f t="shared" si="98"/>
        <v>2555.0708789999999</v>
      </c>
      <c r="O86" s="12">
        <f t="shared" si="98"/>
        <v>2555.0708789999999</v>
      </c>
      <c r="P86" s="12">
        <f t="shared" si="98"/>
        <v>0</v>
      </c>
      <c r="Q86" s="12">
        <f t="shared" si="99"/>
        <v>681.99099999999999</v>
      </c>
      <c r="R86" s="12">
        <v>2318.89</v>
      </c>
      <c r="S86" s="12">
        <f t="shared" si="64"/>
        <v>1581.4621099899998</v>
      </c>
      <c r="T86" s="12">
        <f t="shared" si="53"/>
        <v>1581.4621099899998</v>
      </c>
      <c r="U86" s="12">
        <v>0</v>
      </c>
      <c r="V86" s="12">
        <f t="shared" si="100"/>
        <v>451.71699999999998</v>
      </c>
      <c r="W86" s="12">
        <v>2411.65</v>
      </c>
      <c r="X86" s="12">
        <f t="shared" si="65"/>
        <v>1089.38330305</v>
      </c>
      <c r="Y86" s="12">
        <f t="shared" si="66"/>
        <v>1089.38330305</v>
      </c>
      <c r="Z86" s="12">
        <v>0</v>
      </c>
      <c r="AA86" s="12">
        <f t="shared" si="101"/>
        <v>1133.7080000000001</v>
      </c>
      <c r="AB86" s="12">
        <f t="shared" si="102"/>
        <v>2670.8454130399996</v>
      </c>
      <c r="AC86" s="12">
        <f t="shared" si="102"/>
        <v>2670.8454130399996</v>
      </c>
      <c r="AD86" s="12">
        <f t="shared" si="102"/>
        <v>0</v>
      </c>
      <c r="AE86" s="12">
        <f t="shared" si="103"/>
        <v>681.99099999999999</v>
      </c>
      <c r="AF86" s="12">
        <v>2411.65</v>
      </c>
      <c r="AG86" s="12">
        <f t="shared" si="104"/>
        <v>1644.7235951499999</v>
      </c>
      <c r="AH86" s="12">
        <f t="shared" si="105"/>
        <v>1644.7235951499999</v>
      </c>
      <c r="AI86" s="12">
        <v>0</v>
      </c>
      <c r="AJ86" s="12">
        <f t="shared" si="106"/>
        <v>451.71699999999998</v>
      </c>
      <c r="AK86" s="12">
        <v>2508.12</v>
      </c>
      <c r="AL86" s="12">
        <f t="shared" si="107"/>
        <v>1132.9604420399999</v>
      </c>
      <c r="AM86" s="12">
        <f t="shared" si="108"/>
        <v>1132.9604420399999</v>
      </c>
      <c r="AN86" s="12">
        <v>0</v>
      </c>
      <c r="AO86" s="12">
        <f t="shared" si="109"/>
        <v>1133.7080000000001</v>
      </c>
      <c r="AP86" s="12">
        <f t="shared" si="110"/>
        <v>2777.6840371899998</v>
      </c>
      <c r="AQ86" s="12">
        <f t="shared" si="110"/>
        <v>2777.6840371899998</v>
      </c>
      <c r="AR86" s="12">
        <f t="shared" si="110"/>
        <v>0</v>
      </c>
    </row>
    <row r="87" spans="1:44" s="13" customFormat="1" ht="31.5" x14ac:dyDescent="0.25">
      <c r="A87" s="11" t="s">
        <v>57</v>
      </c>
      <c r="B87" s="4" t="s">
        <v>177</v>
      </c>
      <c r="C87" s="12">
        <f>C88+C89</f>
        <v>84.509</v>
      </c>
      <c r="D87" s="12"/>
      <c r="E87" s="12">
        <f t="shared" ref="E87:AR87" si="117">E88+E89</f>
        <v>186.81306013</v>
      </c>
      <c r="F87" s="12">
        <f t="shared" si="117"/>
        <v>186.81306013</v>
      </c>
      <c r="G87" s="12">
        <f t="shared" si="117"/>
        <v>0</v>
      </c>
      <c r="H87" s="12">
        <f t="shared" si="117"/>
        <v>103.00899999999999</v>
      </c>
      <c r="I87" s="12"/>
      <c r="J87" s="12">
        <f t="shared" si="117"/>
        <v>238.86654000999997</v>
      </c>
      <c r="K87" s="12">
        <f t="shared" si="117"/>
        <v>238.86654000999997</v>
      </c>
      <c r="L87" s="12">
        <f t="shared" si="117"/>
        <v>0</v>
      </c>
      <c r="M87" s="12">
        <f t="shared" si="117"/>
        <v>187.518</v>
      </c>
      <c r="N87" s="12">
        <f t="shared" si="117"/>
        <v>425.67960013999999</v>
      </c>
      <c r="O87" s="12">
        <f t="shared" si="117"/>
        <v>425.67960013999999</v>
      </c>
      <c r="P87" s="12">
        <f t="shared" si="117"/>
        <v>0</v>
      </c>
      <c r="Q87" s="12">
        <f t="shared" si="117"/>
        <v>105.5</v>
      </c>
      <c r="R87" s="12"/>
      <c r="S87" s="12">
        <f t="shared" si="117"/>
        <v>244.64289499999998</v>
      </c>
      <c r="T87" s="12">
        <f t="shared" si="117"/>
        <v>244.64289499999998</v>
      </c>
      <c r="U87" s="12">
        <f t="shared" si="117"/>
        <v>0</v>
      </c>
      <c r="V87" s="12">
        <f t="shared" si="117"/>
        <v>103.00899999999999</v>
      </c>
      <c r="W87" s="12"/>
      <c r="X87" s="12">
        <f t="shared" si="117"/>
        <v>248.42165485000001</v>
      </c>
      <c r="Y87" s="12">
        <f t="shared" si="117"/>
        <v>248.42165485000001</v>
      </c>
      <c r="Z87" s="12">
        <f t="shared" si="117"/>
        <v>0</v>
      </c>
      <c r="AA87" s="12">
        <f t="shared" si="117"/>
        <v>208.50900000000001</v>
      </c>
      <c r="AB87" s="12">
        <f t="shared" si="117"/>
        <v>493.06454984999993</v>
      </c>
      <c r="AC87" s="12">
        <f t="shared" si="117"/>
        <v>493.06454984999993</v>
      </c>
      <c r="AD87" s="12">
        <f t="shared" si="117"/>
        <v>0</v>
      </c>
      <c r="AE87" s="12">
        <f t="shared" si="117"/>
        <v>105.5</v>
      </c>
      <c r="AF87" s="12"/>
      <c r="AG87" s="12">
        <f t="shared" si="117"/>
        <v>254.42907500000001</v>
      </c>
      <c r="AH87" s="12">
        <f t="shared" si="117"/>
        <v>254.42907500000001</v>
      </c>
      <c r="AI87" s="12">
        <f t="shared" si="117"/>
        <v>0</v>
      </c>
      <c r="AJ87" s="12">
        <f t="shared" si="117"/>
        <v>103.00899999999999</v>
      </c>
      <c r="AK87" s="12"/>
      <c r="AL87" s="12">
        <f t="shared" si="117"/>
        <v>258.35893307999993</v>
      </c>
      <c r="AM87" s="12">
        <f t="shared" si="117"/>
        <v>258.35893307999993</v>
      </c>
      <c r="AN87" s="12">
        <f t="shared" si="117"/>
        <v>0</v>
      </c>
      <c r="AO87" s="12">
        <f t="shared" si="117"/>
        <v>208.50900000000001</v>
      </c>
      <c r="AP87" s="12">
        <f t="shared" si="117"/>
        <v>512.78800808000005</v>
      </c>
      <c r="AQ87" s="12">
        <f t="shared" si="117"/>
        <v>512.78800808000005</v>
      </c>
      <c r="AR87" s="12">
        <f t="shared" si="117"/>
        <v>0</v>
      </c>
    </row>
    <row r="88" spans="1:44" x14ac:dyDescent="0.25">
      <c r="A88" s="14"/>
      <c r="B88" s="24" t="s">
        <v>175</v>
      </c>
      <c r="C88" s="16">
        <v>25.38</v>
      </c>
      <c r="D88" s="16">
        <v>2210.5700000000002</v>
      </c>
      <c r="E88" s="16">
        <f t="shared" ref="E88" si="118">C88*D88/1000</f>
        <v>56.104266600000003</v>
      </c>
      <c r="F88" s="16">
        <f t="shared" ref="F88" si="119">E88-G88</f>
        <v>56.104266600000003</v>
      </c>
      <c r="G88" s="16">
        <v>0</v>
      </c>
      <c r="H88" s="16">
        <v>23.43</v>
      </c>
      <c r="I88" s="16">
        <v>2318.89</v>
      </c>
      <c r="J88" s="16">
        <f t="shared" ref="J88" si="120">H88*I88/1000</f>
        <v>54.331592699999995</v>
      </c>
      <c r="K88" s="16">
        <f t="shared" ref="K88" si="121">J88-L88</f>
        <v>54.331592699999995</v>
      </c>
      <c r="L88" s="16">
        <v>0</v>
      </c>
      <c r="M88" s="16">
        <f t="shared" ref="M88" si="122">C88+H88</f>
        <v>48.81</v>
      </c>
      <c r="N88" s="16">
        <f t="shared" ref="N88" si="123">E88+J88</f>
        <v>110.4358593</v>
      </c>
      <c r="O88" s="16">
        <f t="shared" ref="O88" si="124">F88+K88</f>
        <v>110.4358593</v>
      </c>
      <c r="P88" s="16">
        <f t="shared" ref="P88" si="125">G88+L88</f>
        <v>0</v>
      </c>
      <c r="Q88" s="16">
        <f t="shared" ref="Q88" si="126">C88</f>
        <v>25.38</v>
      </c>
      <c r="R88" s="16">
        <v>2318.89</v>
      </c>
      <c r="S88" s="16">
        <f t="shared" ref="S88" si="127">Q88*R88/1000</f>
        <v>58.853428199999996</v>
      </c>
      <c r="T88" s="16">
        <f t="shared" ref="T88" si="128">S88-U88</f>
        <v>58.853428199999996</v>
      </c>
      <c r="U88" s="16">
        <v>0</v>
      </c>
      <c r="V88" s="16">
        <f t="shared" ref="V88" si="129">H88</f>
        <v>23.43</v>
      </c>
      <c r="W88" s="16">
        <v>2411.65</v>
      </c>
      <c r="X88" s="16">
        <f t="shared" ref="X88" si="130">V88*W88/1000</f>
        <v>56.504959500000005</v>
      </c>
      <c r="Y88" s="16">
        <f t="shared" ref="Y88" si="131">X88-Z88</f>
        <v>56.504959500000005</v>
      </c>
      <c r="Z88" s="16">
        <v>0</v>
      </c>
      <c r="AA88" s="16">
        <f t="shared" ref="AA88" si="132">Q88+V88</f>
        <v>48.81</v>
      </c>
      <c r="AB88" s="16">
        <f t="shared" ref="AB88" si="133">S88+X88</f>
        <v>115.35838770000001</v>
      </c>
      <c r="AC88" s="16">
        <f t="shared" ref="AC88" si="134">T88+Y88</f>
        <v>115.35838770000001</v>
      </c>
      <c r="AD88" s="16">
        <f t="shared" ref="AD88" si="135">U88+Z88</f>
        <v>0</v>
      </c>
      <c r="AE88" s="16">
        <f t="shared" ref="AE88" si="136">C88</f>
        <v>25.38</v>
      </c>
      <c r="AF88" s="16">
        <v>2411.65</v>
      </c>
      <c r="AG88" s="16">
        <f t="shared" ref="AG88" si="137">AE88*AF88/1000</f>
        <v>61.207677000000004</v>
      </c>
      <c r="AH88" s="16">
        <f t="shared" ref="AH88" si="138">AG88-AI88</f>
        <v>61.207677000000004</v>
      </c>
      <c r="AI88" s="16">
        <v>0</v>
      </c>
      <c r="AJ88" s="16">
        <f t="shared" ref="AJ88" si="139">H88</f>
        <v>23.43</v>
      </c>
      <c r="AK88" s="16">
        <v>2508.12</v>
      </c>
      <c r="AL88" s="16">
        <f t="shared" ref="AL88" si="140">AJ88*AK88/1000</f>
        <v>58.765251599999999</v>
      </c>
      <c r="AM88" s="16">
        <f t="shared" ref="AM88" si="141">AL88-AN88</f>
        <v>58.765251599999999</v>
      </c>
      <c r="AN88" s="16">
        <v>0</v>
      </c>
      <c r="AO88" s="16">
        <f t="shared" ref="AO88" si="142">AE88+AJ88</f>
        <v>48.81</v>
      </c>
      <c r="AP88" s="16">
        <f t="shared" ref="AP88" si="143">AG88+AL88</f>
        <v>119.9729286</v>
      </c>
      <c r="AQ88" s="16">
        <f t="shared" ref="AQ88" si="144">AH88+AM88</f>
        <v>119.9729286</v>
      </c>
      <c r="AR88" s="16">
        <f t="shared" ref="AR88" si="145">AI88+AN88</f>
        <v>0</v>
      </c>
    </row>
    <row r="89" spans="1:44" x14ac:dyDescent="0.25">
      <c r="A89" s="14"/>
      <c r="B89" s="24" t="s">
        <v>176</v>
      </c>
      <c r="C89" s="16">
        <v>59.128999999999998</v>
      </c>
      <c r="D89" s="16">
        <v>2210.5700000000002</v>
      </c>
      <c r="E89" s="16">
        <f t="shared" ref="E89" si="146">C89*D89/1000</f>
        <v>130.70879353000001</v>
      </c>
      <c r="F89" s="16">
        <f t="shared" ref="F89" si="147">E89-G89</f>
        <v>130.70879353000001</v>
      </c>
      <c r="G89" s="16">
        <v>0</v>
      </c>
      <c r="H89" s="16">
        <v>79.578999999999994</v>
      </c>
      <c r="I89" s="16">
        <v>2318.89</v>
      </c>
      <c r="J89" s="16">
        <f t="shared" ref="J89" si="148">H89*I89/1000</f>
        <v>184.53494730999998</v>
      </c>
      <c r="K89" s="16">
        <f t="shared" ref="K89" si="149">J89-L89</f>
        <v>184.53494730999998</v>
      </c>
      <c r="L89" s="16">
        <v>0</v>
      </c>
      <c r="M89" s="16">
        <f t="shared" ref="M89" si="150">C89+H89</f>
        <v>138.708</v>
      </c>
      <c r="N89" s="16">
        <f t="shared" ref="N89" si="151">E89+J89</f>
        <v>315.24374083999999</v>
      </c>
      <c r="O89" s="16">
        <f t="shared" ref="O89" si="152">F89+K89</f>
        <v>315.24374083999999</v>
      </c>
      <c r="P89" s="16">
        <f t="shared" ref="P89" si="153">G89+L89</f>
        <v>0</v>
      </c>
      <c r="Q89" s="16">
        <v>80.12</v>
      </c>
      <c r="R89" s="16">
        <v>2318.89</v>
      </c>
      <c r="S89" s="16">
        <f t="shared" ref="S89" si="154">Q89*R89/1000</f>
        <v>185.78946679999999</v>
      </c>
      <c r="T89" s="16">
        <f t="shared" ref="T89" si="155">S89-U89</f>
        <v>185.78946679999999</v>
      </c>
      <c r="U89" s="16">
        <v>0</v>
      </c>
      <c r="V89" s="16">
        <f t="shared" ref="V89" si="156">H89</f>
        <v>79.578999999999994</v>
      </c>
      <c r="W89" s="16">
        <v>2411.65</v>
      </c>
      <c r="X89" s="16">
        <f t="shared" ref="X89" si="157">V89*W89/1000</f>
        <v>191.91669535</v>
      </c>
      <c r="Y89" s="16">
        <f t="shared" ref="Y89" si="158">X89-Z89</f>
        <v>191.91669535</v>
      </c>
      <c r="Z89" s="16">
        <v>0</v>
      </c>
      <c r="AA89" s="16">
        <f t="shared" ref="AA89" si="159">Q89+V89</f>
        <v>159.69900000000001</v>
      </c>
      <c r="AB89" s="16">
        <f t="shared" ref="AB89" si="160">S89+X89</f>
        <v>377.70616214999995</v>
      </c>
      <c r="AC89" s="16">
        <f t="shared" ref="AC89" si="161">T89+Y89</f>
        <v>377.70616214999995</v>
      </c>
      <c r="AD89" s="16">
        <f t="shared" ref="AD89" si="162">U89+Z89</f>
        <v>0</v>
      </c>
      <c r="AE89" s="16">
        <v>80.12</v>
      </c>
      <c r="AF89" s="16">
        <v>2411.65</v>
      </c>
      <c r="AG89" s="16">
        <f t="shared" ref="AG89" si="163">AE89*AF89/1000</f>
        <v>193.22139800000002</v>
      </c>
      <c r="AH89" s="16">
        <f t="shared" ref="AH89" si="164">AG89-AI89</f>
        <v>193.22139800000002</v>
      </c>
      <c r="AI89" s="16">
        <v>0</v>
      </c>
      <c r="AJ89" s="16">
        <f t="shared" ref="AJ89" si="165">H89</f>
        <v>79.578999999999994</v>
      </c>
      <c r="AK89" s="16">
        <v>2508.12</v>
      </c>
      <c r="AL89" s="16">
        <f t="shared" ref="AL89" si="166">AJ89*AK89/1000</f>
        <v>199.59368147999996</v>
      </c>
      <c r="AM89" s="16">
        <f t="shared" ref="AM89" si="167">AL89-AN89</f>
        <v>199.59368147999996</v>
      </c>
      <c r="AN89" s="16">
        <v>0</v>
      </c>
      <c r="AO89" s="16">
        <f t="shared" ref="AO89" si="168">AE89+AJ89</f>
        <v>159.69900000000001</v>
      </c>
      <c r="AP89" s="16">
        <f t="shared" ref="AP89" si="169">AG89+AL89</f>
        <v>392.81507948000001</v>
      </c>
      <c r="AQ89" s="16">
        <f t="shared" ref="AQ89" si="170">AH89+AM89</f>
        <v>392.81507948000001</v>
      </c>
      <c r="AR89" s="16">
        <f t="shared" ref="AR89" si="171">AI89+AN89</f>
        <v>0</v>
      </c>
    </row>
    <row r="90" spans="1:44" s="13" customFormat="1" hidden="1" x14ac:dyDescent="0.25">
      <c r="A90" s="11" t="s">
        <v>58</v>
      </c>
      <c r="B90" s="4" t="s">
        <v>49</v>
      </c>
      <c r="C90" s="12">
        <v>222.07</v>
      </c>
      <c r="D90" s="12">
        <v>2210.5700000000002</v>
      </c>
      <c r="E90" s="29">
        <f t="shared" si="62"/>
        <v>490.90127990000002</v>
      </c>
      <c r="F90" s="29">
        <f t="shared" si="48"/>
        <v>424.62960711350001</v>
      </c>
      <c r="G90" s="29">
        <f>E90*13.5%</f>
        <v>66.271672786500005</v>
      </c>
      <c r="H90" s="12">
        <v>203.8</v>
      </c>
      <c r="I90" s="12">
        <v>2318.89</v>
      </c>
      <c r="J90" s="12">
        <f t="shared" si="63"/>
        <v>472.58978200000001</v>
      </c>
      <c r="K90" s="12">
        <f t="shared" si="49"/>
        <v>408.79016143000001</v>
      </c>
      <c r="L90" s="12">
        <f>J90*13.5%</f>
        <v>63.799620570000009</v>
      </c>
      <c r="M90" s="12">
        <f t="shared" si="97"/>
        <v>425.87</v>
      </c>
      <c r="N90" s="12">
        <f t="shared" si="98"/>
        <v>963.49106189999998</v>
      </c>
      <c r="O90" s="12">
        <f t="shared" si="98"/>
        <v>833.41976854350003</v>
      </c>
      <c r="P90" s="12">
        <f t="shared" si="98"/>
        <v>130.07129335650001</v>
      </c>
      <c r="Q90" s="12">
        <f t="shared" si="99"/>
        <v>222.07</v>
      </c>
      <c r="R90" s="12">
        <v>2318.89</v>
      </c>
      <c r="S90" s="12">
        <f t="shared" si="64"/>
        <v>514.95590229999993</v>
      </c>
      <c r="T90" s="12">
        <f t="shared" si="53"/>
        <v>445.43685548949992</v>
      </c>
      <c r="U90" s="12">
        <f>S90*13.5%</f>
        <v>69.519046810500001</v>
      </c>
      <c r="V90" s="12">
        <f t="shared" si="100"/>
        <v>203.8</v>
      </c>
      <c r="W90" s="12">
        <v>2411.65</v>
      </c>
      <c r="X90" s="12">
        <f t="shared" si="65"/>
        <v>491.49427000000003</v>
      </c>
      <c r="Y90" s="12">
        <f t="shared" si="66"/>
        <v>425.14254355000003</v>
      </c>
      <c r="Z90" s="12">
        <f>X90*13.5%</f>
        <v>66.351726450000015</v>
      </c>
      <c r="AA90" s="12">
        <f t="shared" si="101"/>
        <v>425.87</v>
      </c>
      <c r="AB90" s="12">
        <f t="shared" si="102"/>
        <v>1006.4501723</v>
      </c>
      <c r="AC90" s="12">
        <f t="shared" si="102"/>
        <v>870.5793990395</v>
      </c>
      <c r="AD90" s="12">
        <f t="shared" si="102"/>
        <v>135.87077326050002</v>
      </c>
      <c r="AE90" s="12">
        <f t="shared" si="103"/>
        <v>222.07</v>
      </c>
      <c r="AF90" s="12">
        <v>2411.65</v>
      </c>
      <c r="AG90" s="12">
        <f t="shared" si="104"/>
        <v>535.55511549999994</v>
      </c>
      <c r="AH90" s="12">
        <f t="shared" si="105"/>
        <v>463.25517490749996</v>
      </c>
      <c r="AI90" s="12">
        <f>AG90*13.5%</f>
        <v>72.299940592499993</v>
      </c>
      <c r="AJ90" s="12">
        <f t="shared" si="106"/>
        <v>203.8</v>
      </c>
      <c r="AK90" s="12">
        <v>2508.12</v>
      </c>
      <c r="AL90" s="12">
        <f t="shared" si="107"/>
        <v>511.15485600000005</v>
      </c>
      <c r="AM90" s="12">
        <f t="shared" si="108"/>
        <v>442.14895044000002</v>
      </c>
      <c r="AN90" s="12">
        <f>AL90*13.5%</f>
        <v>69.005905560000016</v>
      </c>
      <c r="AO90" s="12">
        <f t="shared" si="109"/>
        <v>425.87</v>
      </c>
      <c r="AP90" s="12">
        <f t="shared" si="110"/>
        <v>1046.7099714999999</v>
      </c>
      <c r="AQ90" s="12">
        <f t="shared" si="110"/>
        <v>905.40412534749998</v>
      </c>
      <c r="AR90" s="12">
        <f t="shared" si="110"/>
        <v>141.30584615250001</v>
      </c>
    </row>
    <row r="91" spans="1:44" s="13" customFormat="1" ht="31.5" hidden="1" x14ac:dyDescent="0.25">
      <c r="A91" s="11" t="s">
        <v>59</v>
      </c>
      <c r="B91" s="22" t="s">
        <v>50</v>
      </c>
      <c r="C91" s="12">
        <f t="shared" ref="C91:AE91" si="172">C92+C93</f>
        <v>150.43799999999999</v>
      </c>
      <c r="D91" s="12"/>
      <c r="E91" s="12">
        <f t="shared" si="172"/>
        <v>332.55372966000004</v>
      </c>
      <c r="F91" s="12">
        <f t="shared" si="172"/>
        <v>186.03598111058403</v>
      </c>
      <c r="G91" s="12">
        <f t="shared" si="172"/>
        <v>146.51774854941601</v>
      </c>
      <c r="H91" s="12">
        <f t="shared" si="172"/>
        <v>106.11499999999999</v>
      </c>
      <c r="I91" s="12"/>
      <c r="J91" s="12">
        <f t="shared" si="172"/>
        <v>246.06901234999998</v>
      </c>
      <c r="K91" s="12">
        <f t="shared" si="172"/>
        <v>146.30838329038397</v>
      </c>
      <c r="L91" s="12">
        <f t="shared" si="172"/>
        <v>99.760629059616008</v>
      </c>
      <c r="M91" s="12">
        <f t="shared" si="172"/>
        <v>256.553</v>
      </c>
      <c r="N91" s="12">
        <f t="shared" si="172"/>
        <v>578.62274201000002</v>
      </c>
      <c r="O91" s="12">
        <f t="shared" si="172"/>
        <v>332.344364400968</v>
      </c>
      <c r="P91" s="12">
        <f t="shared" si="172"/>
        <v>246.27837760903202</v>
      </c>
      <c r="Q91" s="12">
        <f t="shared" si="172"/>
        <v>150.43799999999999</v>
      </c>
      <c r="R91" s="12"/>
      <c r="S91" s="12">
        <f t="shared" si="172"/>
        <v>348.84917381999992</v>
      </c>
      <c r="T91" s="12">
        <f t="shared" si="172"/>
        <v>195.15191839096798</v>
      </c>
      <c r="U91" s="12">
        <f t="shared" si="172"/>
        <v>153.69725542903197</v>
      </c>
      <c r="V91" s="12">
        <f t="shared" si="172"/>
        <v>106.11499999999999</v>
      </c>
      <c r="W91" s="12"/>
      <c r="X91" s="12">
        <f t="shared" si="172"/>
        <v>255.91223974999997</v>
      </c>
      <c r="Y91" s="12">
        <f t="shared" si="172"/>
        <v>152.16099623623998</v>
      </c>
      <c r="Z91" s="12">
        <f t="shared" si="172"/>
        <v>103.75124351376</v>
      </c>
      <c r="AA91" s="12">
        <f t="shared" si="172"/>
        <v>256.553</v>
      </c>
      <c r="AB91" s="12">
        <f t="shared" si="172"/>
        <v>604.76141356999995</v>
      </c>
      <c r="AC91" s="12">
        <f t="shared" si="172"/>
        <v>347.31291462720799</v>
      </c>
      <c r="AD91" s="12">
        <f t="shared" si="172"/>
        <v>257.44849894279196</v>
      </c>
      <c r="AE91" s="12">
        <f t="shared" si="172"/>
        <v>150.43799999999999</v>
      </c>
      <c r="AF91" s="12"/>
      <c r="AG91" s="12">
        <f t="shared" ref="AG91:AJ91" si="173">AG92+AG93</f>
        <v>362.80380270000001</v>
      </c>
      <c r="AH91" s="12">
        <f t="shared" si="173"/>
        <v>202.95836541948</v>
      </c>
      <c r="AI91" s="12">
        <f t="shared" si="173"/>
        <v>159.84543728052</v>
      </c>
      <c r="AJ91" s="12">
        <f t="shared" si="173"/>
        <v>106.11499999999999</v>
      </c>
      <c r="AK91" s="12"/>
      <c r="AL91" s="12">
        <f t="shared" ref="AL91:AR91" si="174">AL92+AL93</f>
        <v>266.14915379999997</v>
      </c>
      <c r="AM91" s="12">
        <f t="shared" si="174"/>
        <v>158.24768846227195</v>
      </c>
      <c r="AN91" s="12">
        <f t="shared" si="174"/>
        <v>107.901465337728</v>
      </c>
      <c r="AO91" s="12">
        <f t="shared" si="174"/>
        <v>256.553</v>
      </c>
      <c r="AP91" s="12">
        <f t="shared" si="174"/>
        <v>628.95295650000003</v>
      </c>
      <c r="AQ91" s="12">
        <f t="shared" si="174"/>
        <v>361.20605388175193</v>
      </c>
      <c r="AR91" s="12">
        <f t="shared" si="174"/>
        <v>267.74690261824799</v>
      </c>
    </row>
    <row r="92" spans="1:44" hidden="1" x14ac:dyDescent="0.25">
      <c r="A92" s="14"/>
      <c r="B92" s="23" t="s">
        <v>145</v>
      </c>
      <c r="C92" s="16">
        <v>90.453000000000003</v>
      </c>
      <c r="D92" s="16">
        <v>2210.5700000000002</v>
      </c>
      <c r="E92" s="16">
        <f t="shared" si="62"/>
        <v>199.95268821000002</v>
      </c>
      <c r="F92" s="16">
        <f>E92-G92</f>
        <v>186.03598111058403</v>
      </c>
      <c r="G92" s="16">
        <f>E92*6.96/100</f>
        <v>13.916707099416001</v>
      </c>
      <c r="H92" s="16">
        <v>67.813999999999993</v>
      </c>
      <c r="I92" s="16">
        <v>2318.89</v>
      </c>
      <c r="J92" s="16">
        <f t="shared" si="63"/>
        <v>157.25320645999997</v>
      </c>
      <c r="K92" s="16">
        <f>J92-L92</f>
        <v>146.30838329038397</v>
      </c>
      <c r="L92" s="16">
        <f>J92*6.96/100</f>
        <v>10.944823169615997</v>
      </c>
      <c r="M92" s="16">
        <f>C92+H92</f>
        <v>158.267</v>
      </c>
      <c r="N92" s="16">
        <f t="shared" ref="N92:P94" si="175">E92+J92</f>
        <v>357.20589467000002</v>
      </c>
      <c r="O92" s="16">
        <f t="shared" si="175"/>
        <v>332.344364400968</v>
      </c>
      <c r="P92" s="16">
        <f t="shared" si="175"/>
        <v>24.861530269031999</v>
      </c>
      <c r="Q92" s="16">
        <f t="shared" si="99"/>
        <v>90.453000000000003</v>
      </c>
      <c r="R92" s="16">
        <v>2318.89</v>
      </c>
      <c r="S92" s="16">
        <f t="shared" si="64"/>
        <v>209.75055716999998</v>
      </c>
      <c r="T92" s="16">
        <f t="shared" ref="T92:T94" si="176">S92-U92</f>
        <v>195.15191839096798</v>
      </c>
      <c r="U92" s="16">
        <f>S92*6.96/100</f>
        <v>14.598638779031999</v>
      </c>
      <c r="V92" s="16">
        <f t="shared" si="100"/>
        <v>67.813999999999993</v>
      </c>
      <c r="W92" s="16">
        <v>2411.65</v>
      </c>
      <c r="X92" s="16">
        <f t="shared" si="65"/>
        <v>163.54363309999997</v>
      </c>
      <c r="Y92" s="16">
        <f t="shared" si="66"/>
        <v>152.16099623623998</v>
      </c>
      <c r="Z92" s="16">
        <f>X92*6.96/100</f>
        <v>11.382636863759997</v>
      </c>
      <c r="AA92" s="16">
        <f>Q92+V92</f>
        <v>158.267</v>
      </c>
      <c r="AB92" s="16">
        <f t="shared" ref="AB92:AD94" si="177">S92+X92</f>
        <v>373.29419026999994</v>
      </c>
      <c r="AC92" s="16">
        <f t="shared" si="177"/>
        <v>347.31291462720799</v>
      </c>
      <c r="AD92" s="16">
        <f t="shared" si="177"/>
        <v>25.981275642791996</v>
      </c>
      <c r="AE92" s="16">
        <f t="shared" ref="AE92:AE94" si="178">C92</f>
        <v>90.453000000000003</v>
      </c>
      <c r="AF92" s="16">
        <v>2411.65</v>
      </c>
      <c r="AG92" s="16">
        <f t="shared" ref="AG92:AG94" si="179">AE92*AF92/1000</f>
        <v>218.14097745000001</v>
      </c>
      <c r="AH92" s="16">
        <f t="shared" ref="AH92:AH94" si="180">AG92-AI92</f>
        <v>202.95836541948</v>
      </c>
      <c r="AI92" s="16">
        <f>AG92*6.96/100</f>
        <v>15.182612030520001</v>
      </c>
      <c r="AJ92" s="16">
        <f t="shared" ref="AJ92:AJ94" si="181">H92</f>
        <v>67.813999999999993</v>
      </c>
      <c r="AK92" s="16">
        <v>2508.12</v>
      </c>
      <c r="AL92" s="16">
        <f t="shared" ref="AL92:AL94" si="182">AJ92*AK92/1000</f>
        <v>170.08564967999996</v>
      </c>
      <c r="AM92" s="16">
        <f t="shared" ref="AM92:AM94" si="183">AL92-AN92</f>
        <v>158.24768846227195</v>
      </c>
      <c r="AN92" s="16">
        <f>AL92*6.96/100</f>
        <v>11.837961217727997</v>
      </c>
      <c r="AO92" s="16">
        <f t="shared" ref="AO92:AO94" si="184">AE92+AJ92</f>
        <v>158.267</v>
      </c>
      <c r="AP92" s="16">
        <f t="shared" ref="AP92:AR94" si="185">AG92+AL92</f>
        <v>388.22662713</v>
      </c>
      <c r="AQ92" s="16">
        <f t="shared" si="185"/>
        <v>361.20605388175193</v>
      </c>
      <c r="AR92" s="16">
        <f t="shared" si="185"/>
        <v>27.020573248247999</v>
      </c>
    </row>
    <row r="93" spans="1:44" hidden="1" x14ac:dyDescent="0.25">
      <c r="A93" s="14"/>
      <c r="B93" s="23" t="s">
        <v>146</v>
      </c>
      <c r="C93" s="16">
        <v>59.984999999999999</v>
      </c>
      <c r="D93" s="16">
        <v>2210.5700000000002</v>
      </c>
      <c r="E93" s="16">
        <f t="shared" si="62"/>
        <v>132.60104145000003</v>
      </c>
      <c r="F93" s="16">
        <f>E93-G93</f>
        <v>0</v>
      </c>
      <c r="G93" s="16">
        <f>E93</f>
        <v>132.60104145000003</v>
      </c>
      <c r="H93" s="16">
        <v>38.301000000000002</v>
      </c>
      <c r="I93" s="16">
        <v>2318.89</v>
      </c>
      <c r="J93" s="16">
        <f t="shared" si="63"/>
        <v>88.815805890000007</v>
      </c>
      <c r="K93" s="16">
        <f>J93-L93</f>
        <v>0</v>
      </c>
      <c r="L93" s="16">
        <f>J93</f>
        <v>88.815805890000007</v>
      </c>
      <c r="M93" s="16">
        <f>C93+H93</f>
        <v>98.286000000000001</v>
      </c>
      <c r="N93" s="16">
        <f t="shared" si="175"/>
        <v>221.41684734000003</v>
      </c>
      <c r="O93" s="16">
        <f t="shared" si="175"/>
        <v>0</v>
      </c>
      <c r="P93" s="16">
        <f t="shared" si="175"/>
        <v>221.41684734000003</v>
      </c>
      <c r="Q93" s="16">
        <f t="shared" si="99"/>
        <v>59.984999999999999</v>
      </c>
      <c r="R93" s="16">
        <v>2318.89</v>
      </c>
      <c r="S93" s="16">
        <f t="shared" si="64"/>
        <v>139.09861664999997</v>
      </c>
      <c r="T93" s="16">
        <f t="shared" si="176"/>
        <v>0</v>
      </c>
      <c r="U93" s="16">
        <f>S93</f>
        <v>139.09861664999997</v>
      </c>
      <c r="V93" s="16">
        <f t="shared" si="100"/>
        <v>38.301000000000002</v>
      </c>
      <c r="W93" s="16">
        <v>2411.65</v>
      </c>
      <c r="X93" s="16">
        <f t="shared" si="65"/>
        <v>92.368606650000004</v>
      </c>
      <c r="Y93" s="16">
        <f t="shared" si="66"/>
        <v>0</v>
      </c>
      <c r="Z93" s="16">
        <f>X93</f>
        <v>92.368606650000004</v>
      </c>
      <c r="AA93" s="16">
        <f>Q93+V93</f>
        <v>98.286000000000001</v>
      </c>
      <c r="AB93" s="16">
        <f t="shared" si="177"/>
        <v>231.46722329999997</v>
      </c>
      <c r="AC93" s="16">
        <f t="shared" si="177"/>
        <v>0</v>
      </c>
      <c r="AD93" s="16">
        <f t="shared" si="177"/>
        <v>231.46722329999997</v>
      </c>
      <c r="AE93" s="16">
        <f t="shared" si="178"/>
        <v>59.984999999999999</v>
      </c>
      <c r="AF93" s="16">
        <v>2411.65</v>
      </c>
      <c r="AG93" s="16">
        <f t="shared" si="179"/>
        <v>144.66282525</v>
      </c>
      <c r="AH93" s="16">
        <f t="shared" si="180"/>
        <v>0</v>
      </c>
      <c r="AI93" s="16">
        <f>AG93</f>
        <v>144.66282525</v>
      </c>
      <c r="AJ93" s="16">
        <f t="shared" si="181"/>
        <v>38.301000000000002</v>
      </c>
      <c r="AK93" s="16">
        <v>2508.12</v>
      </c>
      <c r="AL93" s="16">
        <f t="shared" si="182"/>
        <v>96.063504120000005</v>
      </c>
      <c r="AM93" s="16">
        <f t="shared" si="183"/>
        <v>0</v>
      </c>
      <c r="AN93" s="16">
        <f>AL93</f>
        <v>96.063504120000005</v>
      </c>
      <c r="AO93" s="16">
        <f t="shared" si="184"/>
        <v>98.286000000000001</v>
      </c>
      <c r="AP93" s="16">
        <f t="shared" si="185"/>
        <v>240.72632937</v>
      </c>
      <c r="AQ93" s="16">
        <f t="shared" si="185"/>
        <v>0</v>
      </c>
      <c r="AR93" s="16">
        <f t="shared" si="185"/>
        <v>240.72632937</v>
      </c>
    </row>
    <row r="94" spans="1:44" s="13" customFormat="1" ht="45" hidden="1" customHeight="1" x14ac:dyDescent="0.25">
      <c r="A94" s="11" t="s">
        <v>60</v>
      </c>
      <c r="B94" s="4" t="s">
        <v>149</v>
      </c>
      <c r="C94" s="12">
        <v>334.83</v>
      </c>
      <c r="D94" s="12">
        <v>2210.5700000000002</v>
      </c>
      <c r="E94" s="12">
        <f t="shared" si="62"/>
        <v>740.1651531</v>
      </c>
      <c r="F94" s="12">
        <f>E94-G94</f>
        <v>686.86831040000004</v>
      </c>
      <c r="G94" s="12">
        <f>24.11*D94/1000</f>
        <v>53.296842699999999</v>
      </c>
      <c r="H94" s="12">
        <v>233.87</v>
      </c>
      <c r="I94" s="12">
        <v>2318.89</v>
      </c>
      <c r="J94" s="12">
        <f t="shared" si="63"/>
        <v>542.31880430000001</v>
      </c>
      <c r="K94" s="12">
        <f>J94-L94</f>
        <v>498.12076089999999</v>
      </c>
      <c r="L94" s="12">
        <f>19.06*I94/1000</f>
        <v>44.198043399999996</v>
      </c>
      <c r="M94" s="12">
        <f>C94+H94</f>
        <v>568.70000000000005</v>
      </c>
      <c r="N94" s="12">
        <f t="shared" si="175"/>
        <v>1282.4839574</v>
      </c>
      <c r="O94" s="12">
        <f t="shared" si="175"/>
        <v>1184.9890713</v>
      </c>
      <c r="P94" s="12">
        <f t="shared" si="175"/>
        <v>97.494886100000002</v>
      </c>
      <c r="Q94" s="12">
        <f t="shared" si="99"/>
        <v>334.83</v>
      </c>
      <c r="R94" s="12">
        <v>2318.89</v>
      </c>
      <c r="S94" s="12">
        <f t="shared" si="64"/>
        <v>776.43393869999989</v>
      </c>
      <c r="T94" s="12">
        <f t="shared" si="176"/>
        <v>720.52550079999992</v>
      </c>
      <c r="U94" s="12">
        <f>24.11*R94/1000</f>
        <v>55.908437899999996</v>
      </c>
      <c r="V94" s="12">
        <f t="shared" si="100"/>
        <v>233.87</v>
      </c>
      <c r="W94" s="12">
        <v>2411.65</v>
      </c>
      <c r="X94" s="12">
        <f t="shared" si="65"/>
        <v>564.0125855</v>
      </c>
      <c r="Y94" s="12">
        <f t="shared" si="66"/>
        <v>518.0465365</v>
      </c>
      <c r="Z94" s="12">
        <f>19.06*W94/1000</f>
        <v>45.966048999999998</v>
      </c>
      <c r="AA94" s="12">
        <f>Q94+V94</f>
        <v>568.70000000000005</v>
      </c>
      <c r="AB94" s="12">
        <f t="shared" si="177"/>
        <v>1340.4465241999999</v>
      </c>
      <c r="AC94" s="12">
        <f t="shared" si="177"/>
        <v>1238.5720372999999</v>
      </c>
      <c r="AD94" s="12">
        <f t="shared" si="177"/>
        <v>101.87448689999999</v>
      </c>
      <c r="AE94" s="12">
        <f t="shared" si="178"/>
        <v>334.83</v>
      </c>
      <c r="AF94" s="12">
        <v>2411.65</v>
      </c>
      <c r="AG94" s="12">
        <f t="shared" si="179"/>
        <v>807.49276949999989</v>
      </c>
      <c r="AH94" s="12">
        <f t="shared" si="180"/>
        <v>749.3478879999999</v>
      </c>
      <c r="AI94" s="12">
        <f>24.11*AF94/1000</f>
        <v>58.144881500000004</v>
      </c>
      <c r="AJ94" s="12">
        <f t="shared" si="181"/>
        <v>233.87</v>
      </c>
      <c r="AK94" s="12">
        <v>2508.12</v>
      </c>
      <c r="AL94" s="12">
        <f t="shared" si="182"/>
        <v>586.57402439999998</v>
      </c>
      <c r="AM94" s="12">
        <f t="shared" si="183"/>
        <v>538.76925719999997</v>
      </c>
      <c r="AN94" s="12">
        <f>19.06*AK94/1000</f>
        <v>47.804767199999993</v>
      </c>
      <c r="AO94" s="12">
        <f t="shared" si="184"/>
        <v>568.70000000000005</v>
      </c>
      <c r="AP94" s="12">
        <f t="shared" si="185"/>
        <v>1394.0667939</v>
      </c>
      <c r="AQ94" s="12">
        <f t="shared" si="185"/>
        <v>1288.1171451999999</v>
      </c>
      <c r="AR94" s="12">
        <f t="shared" si="185"/>
        <v>105.9496487</v>
      </c>
    </row>
    <row r="95" spans="1:44" s="13" customFormat="1" x14ac:dyDescent="0.25">
      <c r="A95" s="11"/>
      <c r="B95" s="5" t="s">
        <v>51</v>
      </c>
      <c r="C95" s="12">
        <f>C15+C29+C84+C85+C86+C90+C91+C94+C87</f>
        <v>46089.419000000002</v>
      </c>
      <c r="D95" s="12"/>
      <c r="E95" s="12">
        <f>E15+E29+E84+E85+E86+E90+E91+E94+E87</f>
        <v>101883.88695883001</v>
      </c>
      <c r="F95" s="12">
        <f>F15+F29+F84+F85+F86+F90+F91+F94+F87</f>
        <v>99207.666708694102</v>
      </c>
      <c r="G95" s="12">
        <f>G15+G29+G84+G85+G86+G90+G91+G94+G87</f>
        <v>2676.2202501359161</v>
      </c>
      <c r="H95" s="12">
        <f>H15+H29+H84+H85+H86+H90+H91+H94+H87</f>
        <v>34070.551999999996</v>
      </c>
      <c r="I95" s="12"/>
      <c r="J95" s="12">
        <f t="shared" ref="J95:Q95" si="186">J15+J29+J84+J85+J86+J90+J91+J94+J87</f>
        <v>79005.862327279974</v>
      </c>
      <c r="K95" s="12">
        <f t="shared" si="186"/>
        <v>76846.277860640359</v>
      </c>
      <c r="L95" s="12">
        <f t="shared" si="186"/>
        <v>2159.584466639616</v>
      </c>
      <c r="M95" s="12">
        <f t="shared" si="186"/>
        <v>80159.970999999976</v>
      </c>
      <c r="N95" s="12">
        <f t="shared" si="186"/>
        <v>180889.74928610996</v>
      </c>
      <c r="O95" s="12">
        <f t="shared" si="186"/>
        <v>176053.9445693345</v>
      </c>
      <c r="P95" s="12">
        <f t="shared" si="186"/>
        <v>4835.8047167755312</v>
      </c>
      <c r="Q95" s="12">
        <f t="shared" si="186"/>
        <v>46089.419000000009</v>
      </c>
      <c r="R95" s="12"/>
      <c r="S95" s="12">
        <f>S15+S29+S84+S85+S86+S90+S91+S94+S87</f>
        <v>106876.29282490996</v>
      </c>
      <c r="T95" s="12">
        <f>T15+T29+T84+T85+T86+T90+T91+T94+T87</f>
        <v>104055.77950507046</v>
      </c>
      <c r="U95" s="12">
        <f>U15+U29+U84+U85+U86+U90+U91+U94+U87</f>
        <v>2820.5133198395315</v>
      </c>
      <c r="V95" s="12">
        <f>V15+V29+V84+V85+V86+V90+V91+V94+V87</f>
        <v>34070.551999999996</v>
      </c>
      <c r="W95" s="12"/>
      <c r="X95" s="12">
        <f t="shared" ref="X95:AE95" si="187">X15+X29+X84+X85+X86+X90+X91+X94+X87</f>
        <v>82166.246730800005</v>
      </c>
      <c r="Y95" s="12">
        <f t="shared" si="187"/>
        <v>79915.493760986239</v>
      </c>
      <c r="Z95" s="12">
        <f t="shared" si="187"/>
        <v>2250.7529698137605</v>
      </c>
      <c r="AA95" s="12">
        <f t="shared" si="187"/>
        <v>80159.970999999976</v>
      </c>
      <c r="AB95" s="12">
        <f t="shared" si="187"/>
        <v>189042.53955570998</v>
      </c>
      <c r="AC95" s="12">
        <f t="shared" si="187"/>
        <v>183971.27326605673</v>
      </c>
      <c r="AD95" s="12">
        <f t="shared" si="187"/>
        <v>5071.266289653292</v>
      </c>
      <c r="AE95" s="12">
        <f t="shared" si="187"/>
        <v>46089.419000000009</v>
      </c>
      <c r="AF95" s="12"/>
      <c r="AG95" s="12">
        <f>AG15+AG29+AG84+AG85+AG86+AG90+AG91+AG94+AG87</f>
        <v>111151.54733135001</v>
      </c>
      <c r="AH95" s="12">
        <f>AH15+AH29+AH84+AH85+AH86+AH90+AH91+AH94+AH87</f>
        <v>108207.46841747701</v>
      </c>
      <c r="AI95" s="12">
        <f>AI15+AI29+AI84+AI85+AI86+AI90+AI91+AI94+AI87</f>
        <v>2944.0789138730202</v>
      </c>
      <c r="AJ95" s="12">
        <f>AJ15+AJ29+AJ84+AJ85+AJ86+AJ90+AJ91+AJ94+AJ87</f>
        <v>34070.551999999996</v>
      </c>
      <c r="AK95" s="12"/>
      <c r="AL95" s="12">
        <f t="shared" ref="AL95:AR95" si="188">AL15+AL29+AL84+AL85+AL86+AL90+AL91+AL94+AL87</f>
        <v>85453.032882240004</v>
      </c>
      <c r="AM95" s="12">
        <f t="shared" si="188"/>
        <v>83107.465062262272</v>
      </c>
      <c r="AN95" s="12">
        <f t="shared" si="188"/>
        <v>2345.5678199777276</v>
      </c>
      <c r="AO95" s="12">
        <f t="shared" si="188"/>
        <v>80159.970999999976</v>
      </c>
      <c r="AP95" s="12">
        <f t="shared" si="188"/>
        <v>196604.58021359</v>
      </c>
      <c r="AQ95" s="12">
        <f t="shared" si="188"/>
        <v>191314.93347973924</v>
      </c>
      <c r="AR95" s="12">
        <f t="shared" si="188"/>
        <v>5289.6467338507482</v>
      </c>
    </row>
    <row r="97" spans="1:44" ht="24" hidden="1" customHeight="1" x14ac:dyDescent="0.25">
      <c r="M97" s="19"/>
    </row>
    <row r="98" spans="1:44" hidden="1" x14ac:dyDescent="0.25">
      <c r="B98" s="13" t="s">
        <v>171</v>
      </c>
    </row>
    <row r="99" spans="1:44" hidden="1" x14ac:dyDescent="0.25"/>
    <row r="100" spans="1:44" ht="94.5" hidden="1" x14ac:dyDescent="0.25">
      <c r="A100" s="30">
        <v>1</v>
      </c>
      <c r="B100" s="18" t="s">
        <v>172</v>
      </c>
      <c r="C100" s="16">
        <v>60.35</v>
      </c>
      <c r="D100" s="16">
        <v>2210.5700000000002</v>
      </c>
      <c r="E100" s="16">
        <f>C100*D100/1000</f>
        <v>133.40789950000001</v>
      </c>
      <c r="F100" s="16">
        <f t="shared" ref="F100" si="189">E100-G100</f>
        <v>133.40789950000001</v>
      </c>
      <c r="G100" s="16">
        <v>0</v>
      </c>
      <c r="H100" s="16">
        <v>40.25</v>
      </c>
      <c r="I100" s="16">
        <v>2318.89</v>
      </c>
      <c r="J100" s="16">
        <f>H100*I100/1000</f>
        <v>93.33532249999999</v>
      </c>
      <c r="K100" s="16">
        <f t="shared" ref="K100" si="190">J100-L100</f>
        <v>93.33532249999999</v>
      </c>
      <c r="L100" s="16">
        <v>0</v>
      </c>
      <c r="M100" s="16">
        <f>C100+H100</f>
        <v>100.6</v>
      </c>
      <c r="N100" s="16">
        <f>E100+J100</f>
        <v>226.743222</v>
      </c>
      <c r="O100" s="16">
        <f>F100+K100</f>
        <v>226.743222</v>
      </c>
      <c r="P100" s="16">
        <v>0</v>
      </c>
      <c r="Q100" s="16">
        <f t="shared" ref="Q100" si="191">C100</f>
        <v>60.35</v>
      </c>
      <c r="R100" s="16">
        <v>2318.89</v>
      </c>
      <c r="S100" s="16">
        <f>Q100*R100/1000</f>
        <v>139.94501149999999</v>
      </c>
      <c r="T100" s="16">
        <f t="shared" ref="T100" si="192">S100-U100</f>
        <v>139.94501149999999</v>
      </c>
      <c r="U100" s="16">
        <v>0</v>
      </c>
      <c r="V100" s="16">
        <f t="shared" ref="V100" si="193">H100</f>
        <v>40.25</v>
      </c>
      <c r="W100" s="16">
        <v>2411.65</v>
      </c>
      <c r="X100" s="16">
        <f>V100*W100/1000</f>
        <v>97.06891250000001</v>
      </c>
      <c r="Y100" s="16">
        <f t="shared" ref="Y100" si="194">X100-Z100</f>
        <v>97.06891250000001</v>
      </c>
      <c r="Z100" s="16">
        <v>0</v>
      </c>
      <c r="AA100" s="16">
        <f t="shared" ref="AA100" si="195">Q100+V100</f>
        <v>100.6</v>
      </c>
      <c r="AB100" s="16">
        <f t="shared" ref="AB100:AC100" si="196">S100+X100</f>
        <v>237.013924</v>
      </c>
      <c r="AC100" s="16">
        <f t="shared" si="196"/>
        <v>237.013924</v>
      </c>
      <c r="AD100" s="16">
        <v>0</v>
      </c>
      <c r="AE100" s="16">
        <f t="shared" ref="AE100" si="197">C100</f>
        <v>60.35</v>
      </c>
      <c r="AF100" s="16">
        <v>2411.65</v>
      </c>
      <c r="AG100" s="16">
        <f>AE100*AF100/1000</f>
        <v>145.54307750000001</v>
      </c>
      <c r="AH100" s="16">
        <f t="shared" ref="AH100" si="198">AG100-AI100</f>
        <v>145.54307750000001</v>
      </c>
      <c r="AI100" s="16">
        <v>0</v>
      </c>
      <c r="AJ100" s="16">
        <f t="shared" ref="AJ100" si="199">H100</f>
        <v>40.25</v>
      </c>
      <c r="AK100" s="16">
        <v>2508.12</v>
      </c>
      <c r="AL100" s="16">
        <f>AJ100*AK100/1000</f>
        <v>100.95183</v>
      </c>
      <c r="AM100" s="16">
        <f t="shared" ref="AM100" si="200">AL100-AN100</f>
        <v>100.95183</v>
      </c>
      <c r="AN100" s="16">
        <v>0</v>
      </c>
      <c r="AO100" s="16">
        <f t="shared" ref="AO100" si="201">AE100+AJ100</f>
        <v>100.6</v>
      </c>
      <c r="AP100" s="16">
        <f t="shared" ref="AP100:AQ100" si="202">AG100+AL100</f>
        <v>246.49490750000001</v>
      </c>
      <c r="AQ100" s="16">
        <f t="shared" si="202"/>
        <v>246.49490750000001</v>
      </c>
      <c r="AR100" s="16">
        <v>0</v>
      </c>
    </row>
    <row r="101" spans="1:44" ht="81.599999999999994" hidden="1" customHeight="1" x14ac:dyDescent="0.25">
      <c r="A101" s="30">
        <v>2</v>
      </c>
      <c r="B101" s="18" t="s">
        <v>173</v>
      </c>
      <c r="C101" s="16">
        <v>15.96</v>
      </c>
      <c r="D101" s="16">
        <v>2210.5700000000002</v>
      </c>
      <c r="E101" s="16">
        <f>C101*D101/1000</f>
        <v>35.280697200000006</v>
      </c>
      <c r="F101" s="16">
        <f>E101</f>
        <v>35.280697200000006</v>
      </c>
      <c r="G101" s="16">
        <v>0</v>
      </c>
      <c r="H101" s="16">
        <v>10.45</v>
      </c>
      <c r="I101" s="16">
        <v>2318.89</v>
      </c>
      <c r="J101" s="16">
        <f>H101*I101/1000</f>
        <v>24.232400499999997</v>
      </c>
      <c r="K101" s="16">
        <f>J101</f>
        <v>24.232400499999997</v>
      </c>
      <c r="L101" s="16">
        <v>0</v>
      </c>
      <c r="M101" s="16">
        <f>C101+H101</f>
        <v>26.41</v>
      </c>
      <c r="N101" s="16">
        <f>E101+J101</f>
        <v>59.513097700000003</v>
      </c>
      <c r="O101" s="16">
        <f>N101</f>
        <v>59.513097700000003</v>
      </c>
      <c r="P101" s="16">
        <v>0</v>
      </c>
      <c r="Q101" s="16">
        <f>C101</f>
        <v>15.96</v>
      </c>
      <c r="R101" s="16">
        <v>2318.89</v>
      </c>
      <c r="S101" s="16">
        <f>Q101*R101/1000</f>
        <v>37.009484399999998</v>
      </c>
      <c r="T101" s="16">
        <f>S101</f>
        <v>37.009484399999998</v>
      </c>
      <c r="U101" s="16">
        <v>0</v>
      </c>
      <c r="V101" s="16">
        <f>H101</f>
        <v>10.45</v>
      </c>
      <c r="W101" s="16">
        <v>2411.65</v>
      </c>
      <c r="X101" s="16">
        <f>V101*W101/1000</f>
        <v>25.201742500000002</v>
      </c>
      <c r="Y101" s="16">
        <f>X101</f>
        <v>25.201742500000002</v>
      </c>
      <c r="Z101" s="16">
        <v>0</v>
      </c>
      <c r="AA101" s="16">
        <f>Q101+V101</f>
        <v>26.41</v>
      </c>
      <c r="AB101" s="16">
        <f>S101+X101</f>
        <v>62.2112269</v>
      </c>
      <c r="AC101" s="16">
        <f>AB101</f>
        <v>62.2112269</v>
      </c>
      <c r="AD101" s="16">
        <v>0</v>
      </c>
      <c r="AE101" s="16">
        <f>C101</f>
        <v>15.96</v>
      </c>
      <c r="AF101" s="16">
        <v>2411.65</v>
      </c>
      <c r="AG101" s="16">
        <f>AE101*AF101/1000</f>
        <v>38.489933999999998</v>
      </c>
      <c r="AH101" s="16">
        <f>AG101</f>
        <v>38.489933999999998</v>
      </c>
      <c r="AI101" s="16">
        <v>0</v>
      </c>
      <c r="AJ101" s="16">
        <f>H101</f>
        <v>10.45</v>
      </c>
      <c r="AK101" s="16">
        <v>2508.12</v>
      </c>
      <c r="AL101" s="16">
        <f>AJ101*AK101/1000</f>
        <v>26.209853999999996</v>
      </c>
      <c r="AM101" s="16">
        <f>AL101</f>
        <v>26.209853999999996</v>
      </c>
      <c r="AN101" s="16">
        <v>0</v>
      </c>
      <c r="AO101" s="16">
        <f>AE101+AJ101</f>
        <v>26.41</v>
      </c>
      <c r="AP101" s="16">
        <f>AG101+AL101</f>
        <v>64.699787999999998</v>
      </c>
      <c r="AQ101" s="16">
        <f>AP101</f>
        <v>64.699787999999998</v>
      </c>
      <c r="AR101" s="16">
        <v>0</v>
      </c>
    </row>
    <row r="102" spans="1:44" ht="78.75" hidden="1" x14ac:dyDescent="0.25">
      <c r="A102" s="30">
        <v>3</v>
      </c>
      <c r="B102" s="18" t="s">
        <v>174</v>
      </c>
      <c r="C102" s="26">
        <v>273.95999999999998</v>
      </c>
      <c r="D102" s="16">
        <v>2210.5700000000002</v>
      </c>
      <c r="E102" s="16">
        <f>C102*D102/1000</f>
        <v>605.60775720000004</v>
      </c>
      <c r="F102" s="16">
        <f t="shared" ref="F102" si="203">E102-G102</f>
        <v>605.60775720000004</v>
      </c>
      <c r="G102" s="16">
        <v>0</v>
      </c>
      <c r="H102" s="26">
        <v>194.43</v>
      </c>
      <c r="I102" s="16">
        <v>2318.89</v>
      </c>
      <c r="J102" s="16">
        <f>H102*I102/1000</f>
        <v>450.86178269999999</v>
      </c>
      <c r="K102" s="16">
        <f t="shared" ref="K102" si="204">J102-L102</f>
        <v>450.86178269999999</v>
      </c>
      <c r="L102" s="16">
        <v>0</v>
      </c>
      <c r="M102" s="16">
        <f t="shared" ref="M102" si="205">C102+H102</f>
        <v>468.39</v>
      </c>
      <c r="N102" s="16">
        <f t="shared" ref="N102:O102" si="206">E102+J102</f>
        <v>1056.4695399</v>
      </c>
      <c r="O102" s="16">
        <f t="shared" si="206"/>
        <v>1056.4695399</v>
      </c>
      <c r="P102" s="16">
        <v>0</v>
      </c>
      <c r="Q102" s="26">
        <f>C102</f>
        <v>273.95999999999998</v>
      </c>
      <c r="R102" s="16">
        <v>2318.89</v>
      </c>
      <c r="S102" s="16">
        <f>Q102*R102/1000</f>
        <v>635.28310439999996</v>
      </c>
      <c r="T102" s="16">
        <f t="shared" ref="T102" si="207">S102-U102</f>
        <v>635.28310439999996</v>
      </c>
      <c r="U102" s="16">
        <v>0</v>
      </c>
      <c r="V102" s="26">
        <f>H102</f>
        <v>194.43</v>
      </c>
      <c r="W102" s="16">
        <v>2411.65</v>
      </c>
      <c r="X102" s="16">
        <f>V102*W102/1000</f>
        <v>468.8971095</v>
      </c>
      <c r="Y102" s="16">
        <f t="shared" ref="Y102" si="208">X102-Z102</f>
        <v>468.8971095</v>
      </c>
      <c r="Z102" s="16">
        <v>0</v>
      </c>
      <c r="AA102" s="16">
        <f t="shared" ref="AA102" si="209">Q102+V102</f>
        <v>468.39</v>
      </c>
      <c r="AB102" s="16">
        <f t="shared" ref="AB102:AC102" si="210">S102+X102</f>
        <v>1104.1802138999999</v>
      </c>
      <c r="AC102" s="16">
        <f t="shared" si="210"/>
        <v>1104.1802138999999</v>
      </c>
      <c r="AD102" s="16">
        <v>0</v>
      </c>
      <c r="AE102" s="26">
        <f>Q102</f>
        <v>273.95999999999998</v>
      </c>
      <c r="AF102" s="16">
        <v>2411.65</v>
      </c>
      <c r="AG102" s="16">
        <f>AE102*AF102/1000</f>
        <v>660.69563399999993</v>
      </c>
      <c r="AH102" s="16">
        <f t="shared" ref="AH102" si="211">AG102-AI102</f>
        <v>660.69563399999993</v>
      </c>
      <c r="AI102" s="16">
        <v>0</v>
      </c>
      <c r="AJ102" s="26">
        <f>V102</f>
        <v>194.43</v>
      </c>
      <c r="AK102" s="16">
        <v>2508.12</v>
      </c>
      <c r="AL102" s="16">
        <f>AJ102*AK102/1000</f>
        <v>487.65377159999997</v>
      </c>
      <c r="AM102" s="16">
        <f t="shared" ref="AM102" si="212">AL102-AN102</f>
        <v>487.65377159999997</v>
      </c>
      <c r="AN102" s="16">
        <v>0</v>
      </c>
      <c r="AO102" s="16">
        <f t="shared" ref="AO102" si="213">AE102+AJ102</f>
        <v>468.39</v>
      </c>
      <c r="AP102" s="16">
        <f t="shared" ref="AP102:AQ102" si="214">AG102+AL102</f>
        <v>1148.3494056</v>
      </c>
      <c r="AQ102" s="16">
        <f t="shared" si="214"/>
        <v>1148.3494056</v>
      </c>
      <c r="AR102" s="16">
        <v>0</v>
      </c>
    </row>
    <row r="103" spans="1:44" hidden="1" x14ac:dyDescent="0.25"/>
    <row r="104" spans="1:44" hidden="1" x14ac:dyDescent="0.25"/>
    <row r="105" spans="1:44" hidden="1" x14ac:dyDescent="0.25">
      <c r="C105" s="7">
        <v>46089.419000000002</v>
      </c>
      <c r="E105" s="7">
        <v>101883.88695883</v>
      </c>
      <c r="F105" s="7">
        <v>99207.666708694087</v>
      </c>
      <c r="G105" s="7">
        <v>2676.2202501359161</v>
      </c>
      <c r="H105" s="7">
        <v>34070.552000000003</v>
      </c>
      <c r="J105" s="7">
        <v>79005.86232727996</v>
      </c>
      <c r="K105" s="7">
        <v>76846.277860640359</v>
      </c>
      <c r="L105" s="7">
        <v>2159.584466639616</v>
      </c>
      <c r="M105" s="7">
        <v>80159.970999999976</v>
      </c>
      <c r="N105" s="7">
        <v>180889.74928610996</v>
      </c>
      <c r="O105" s="7">
        <v>176053.9445693345</v>
      </c>
      <c r="P105" s="7">
        <v>4835.8047167755312</v>
      </c>
      <c r="Q105" s="7">
        <v>46089.419000000002</v>
      </c>
      <c r="S105" s="7">
        <v>106876.29282490998</v>
      </c>
      <c r="T105" s="7">
        <v>104055.77950507046</v>
      </c>
      <c r="U105" s="7">
        <v>2820.5133198395315</v>
      </c>
      <c r="V105" s="7">
        <v>34070.552000000003</v>
      </c>
      <c r="X105" s="7">
        <v>82166.246730800005</v>
      </c>
      <c r="Y105" s="7">
        <v>79915.493760986239</v>
      </c>
      <c r="Z105" s="7">
        <v>2250.7529698137605</v>
      </c>
      <c r="AA105" s="7">
        <v>80159.970999999976</v>
      </c>
      <c r="AB105" s="7">
        <v>189042.53955570998</v>
      </c>
      <c r="AC105" s="7">
        <v>183971.27326605667</v>
      </c>
      <c r="AD105" s="7">
        <v>5071.266289653292</v>
      </c>
      <c r="AE105" s="7">
        <v>46089.419000000002</v>
      </c>
      <c r="AG105" s="7">
        <v>111151.54733135</v>
      </c>
      <c r="AH105" s="7">
        <v>108207.46841747699</v>
      </c>
      <c r="AI105" s="7">
        <v>2944.0789138730202</v>
      </c>
      <c r="AJ105" s="7">
        <v>34070.552000000003</v>
      </c>
      <c r="AL105" s="7">
        <v>85453.032882240004</v>
      </c>
      <c r="AM105" s="7">
        <v>83107.465062262272</v>
      </c>
      <c r="AN105" s="7">
        <v>2345.5678199777276</v>
      </c>
      <c r="AO105" s="7">
        <v>80159.970999999976</v>
      </c>
      <c r="AP105" s="7">
        <v>196604.58021359</v>
      </c>
      <c r="AQ105" s="7">
        <v>191314.93347973924</v>
      </c>
      <c r="AR105" s="7">
        <v>5289.6467338507482</v>
      </c>
    </row>
    <row r="106" spans="1:44" hidden="1" x14ac:dyDescent="0.25"/>
    <row r="107" spans="1:44" hidden="1" x14ac:dyDescent="0.25">
      <c r="C107" s="19">
        <f>C95-C105</f>
        <v>0</v>
      </c>
      <c r="D107" s="19">
        <f t="shared" ref="D107:AR107" si="215">D95-D105</f>
        <v>0</v>
      </c>
      <c r="E107" s="19">
        <f t="shared" si="215"/>
        <v>0</v>
      </c>
      <c r="F107" s="19">
        <f t="shared" si="215"/>
        <v>0</v>
      </c>
      <c r="G107" s="19">
        <f t="shared" si="215"/>
        <v>0</v>
      </c>
      <c r="H107" s="19">
        <f t="shared" si="215"/>
        <v>0</v>
      </c>
      <c r="I107" s="19">
        <f t="shared" si="215"/>
        <v>0</v>
      </c>
      <c r="J107" s="19">
        <f t="shared" si="215"/>
        <v>0</v>
      </c>
      <c r="K107" s="19">
        <f t="shared" si="215"/>
        <v>0</v>
      </c>
      <c r="L107" s="19">
        <f t="shared" si="215"/>
        <v>0</v>
      </c>
      <c r="M107" s="19">
        <f t="shared" si="215"/>
        <v>0</v>
      </c>
      <c r="N107" s="19">
        <f t="shared" si="215"/>
        <v>0</v>
      </c>
      <c r="O107" s="19">
        <f t="shared" si="215"/>
        <v>0</v>
      </c>
      <c r="P107" s="19">
        <f t="shared" si="215"/>
        <v>0</v>
      </c>
      <c r="Q107" s="19">
        <f t="shared" si="215"/>
        <v>0</v>
      </c>
      <c r="R107" s="19">
        <f t="shared" si="215"/>
        <v>0</v>
      </c>
      <c r="S107" s="19">
        <f t="shared" si="215"/>
        <v>0</v>
      </c>
      <c r="T107" s="19">
        <f t="shared" si="215"/>
        <v>0</v>
      </c>
      <c r="U107" s="19">
        <f t="shared" si="215"/>
        <v>0</v>
      </c>
      <c r="V107" s="19">
        <f t="shared" si="215"/>
        <v>0</v>
      </c>
      <c r="W107" s="19">
        <f t="shared" si="215"/>
        <v>0</v>
      </c>
      <c r="X107" s="19">
        <f t="shared" si="215"/>
        <v>0</v>
      </c>
      <c r="Y107" s="19">
        <f t="shared" si="215"/>
        <v>0</v>
      </c>
      <c r="Z107" s="19">
        <f t="shared" si="215"/>
        <v>0</v>
      </c>
      <c r="AA107" s="19">
        <f t="shared" si="215"/>
        <v>0</v>
      </c>
      <c r="AB107" s="19">
        <f t="shared" si="215"/>
        <v>0</v>
      </c>
      <c r="AC107" s="19">
        <f t="shared" si="215"/>
        <v>0</v>
      </c>
      <c r="AD107" s="19">
        <f t="shared" si="215"/>
        <v>0</v>
      </c>
      <c r="AE107" s="19">
        <f t="shared" si="215"/>
        <v>0</v>
      </c>
      <c r="AF107" s="19">
        <f t="shared" si="215"/>
        <v>0</v>
      </c>
      <c r="AG107" s="19">
        <f t="shared" si="215"/>
        <v>0</v>
      </c>
      <c r="AH107" s="19">
        <f t="shared" si="215"/>
        <v>0</v>
      </c>
      <c r="AI107" s="19">
        <f t="shared" si="215"/>
        <v>0</v>
      </c>
      <c r="AJ107" s="19">
        <f t="shared" si="215"/>
        <v>0</v>
      </c>
      <c r="AK107" s="19">
        <f t="shared" si="215"/>
        <v>0</v>
      </c>
      <c r="AL107" s="19">
        <f t="shared" si="215"/>
        <v>0</v>
      </c>
      <c r="AM107" s="19">
        <f t="shared" si="215"/>
        <v>0</v>
      </c>
      <c r="AN107" s="19">
        <f t="shared" si="215"/>
        <v>0</v>
      </c>
      <c r="AO107" s="19">
        <f t="shared" si="215"/>
        <v>0</v>
      </c>
      <c r="AP107" s="19">
        <f t="shared" si="215"/>
        <v>0</v>
      </c>
      <c r="AQ107" s="19">
        <f t="shared" si="215"/>
        <v>0</v>
      </c>
      <c r="AR107" s="19">
        <f t="shared" si="215"/>
        <v>0</v>
      </c>
    </row>
    <row r="108" spans="1:44" hidden="1" x14ac:dyDescent="0.25"/>
    <row r="109" spans="1:44" hidden="1" x14ac:dyDescent="0.25"/>
    <row r="110" spans="1:44" s="13" customFormat="1" ht="31.5" hidden="1" x14ac:dyDescent="0.25">
      <c r="A110" s="11" t="s">
        <v>57</v>
      </c>
      <c r="B110" s="4" t="s">
        <v>170</v>
      </c>
      <c r="C110" s="12">
        <v>25.38</v>
      </c>
      <c r="D110" s="12">
        <v>2210.5700000000002</v>
      </c>
      <c r="E110" s="12">
        <f t="shared" ref="E110" si="216">C110*D110/1000</f>
        <v>56.104266600000003</v>
      </c>
      <c r="F110" s="12">
        <f t="shared" ref="F110" si="217">E110-G110</f>
        <v>56.104266600000003</v>
      </c>
      <c r="G110" s="12">
        <v>0</v>
      </c>
      <c r="H110" s="12">
        <v>23.43</v>
      </c>
      <c r="I110" s="12">
        <v>2318.89</v>
      </c>
      <c r="J110" s="12">
        <f t="shared" ref="J110" si="218">H110*I110/1000</f>
        <v>54.331592699999995</v>
      </c>
      <c r="K110" s="12">
        <f t="shared" ref="K110" si="219">J110-L110</f>
        <v>54.331592699999995</v>
      </c>
      <c r="L110" s="12">
        <v>0</v>
      </c>
      <c r="M110" s="12">
        <f t="shared" ref="M110" si="220">C110+H110</f>
        <v>48.81</v>
      </c>
      <c r="N110" s="12">
        <f t="shared" ref="N110" si="221">E110+J110</f>
        <v>110.4358593</v>
      </c>
      <c r="O110" s="12">
        <f t="shared" ref="O110" si="222">F110+K110</f>
        <v>110.4358593</v>
      </c>
      <c r="P110" s="12">
        <f t="shared" ref="P110" si="223">G110+L110</f>
        <v>0</v>
      </c>
      <c r="Q110" s="12">
        <f t="shared" ref="Q110" si="224">C110</f>
        <v>25.38</v>
      </c>
      <c r="R110" s="12">
        <v>2318.89</v>
      </c>
      <c r="S110" s="12">
        <f t="shared" ref="S110" si="225">Q110*R110/1000</f>
        <v>58.853428199999996</v>
      </c>
      <c r="T110" s="12">
        <f t="shared" ref="T110" si="226">S110-U110</f>
        <v>58.853428199999996</v>
      </c>
      <c r="U110" s="12">
        <v>0</v>
      </c>
      <c r="V110" s="12">
        <f t="shared" ref="V110" si="227">H110</f>
        <v>23.43</v>
      </c>
      <c r="W110" s="12">
        <v>2411.65</v>
      </c>
      <c r="X110" s="12">
        <f t="shared" ref="X110" si="228">V110*W110/1000</f>
        <v>56.504959500000005</v>
      </c>
      <c r="Y110" s="12">
        <f t="shared" ref="Y110" si="229">X110-Z110</f>
        <v>56.504959500000005</v>
      </c>
      <c r="Z110" s="12">
        <v>0</v>
      </c>
      <c r="AA110" s="12">
        <f t="shared" ref="AA110" si="230">Q110+V110</f>
        <v>48.81</v>
      </c>
      <c r="AB110" s="12">
        <f t="shared" ref="AB110" si="231">S110+X110</f>
        <v>115.35838770000001</v>
      </c>
      <c r="AC110" s="12">
        <f t="shared" ref="AC110" si="232">T110+Y110</f>
        <v>115.35838770000001</v>
      </c>
      <c r="AD110" s="12">
        <f t="shared" ref="AD110" si="233">U110+Z110</f>
        <v>0</v>
      </c>
      <c r="AE110" s="12">
        <f t="shared" ref="AE110" si="234">C110</f>
        <v>25.38</v>
      </c>
      <c r="AF110" s="12">
        <v>2411.65</v>
      </c>
      <c r="AG110" s="12">
        <f t="shared" ref="AG110" si="235">AE110*AF110/1000</f>
        <v>61.207677000000004</v>
      </c>
      <c r="AH110" s="12">
        <f t="shared" ref="AH110" si="236">AG110-AI110</f>
        <v>61.207677000000004</v>
      </c>
      <c r="AI110" s="12">
        <v>0</v>
      </c>
      <c r="AJ110" s="12">
        <f t="shared" ref="AJ110" si="237">H110</f>
        <v>23.43</v>
      </c>
      <c r="AK110" s="12">
        <v>2508.12</v>
      </c>
      <c r="AL110" s="12">
        <f t="shared" ref="AL110" si="238">AJ110*AK110/1000</f>
        <v>58.765251599999999</v>
      </c>
      <c r="AM110" s="12">
        <f t="shared" ref="AM110" si="239">AL110-AN110</f>
        <v>58.765251599999999</v>
      </c>
      <c r="AN110" s="12">
        <v>0</v>
      </c>
      <c r="AO110" s="12">
        <f t="shared" ref="AO110" si="240">AE110+AJ110</f>
        <v>48.81</v>
      </c>
      <c r="AP110" s="12">
        <f t="shared" ref="AP110" si="241">AG110+AL110</f>
        <v>119.9729286</v>
      </c>
      <c r="AQ110" s="12">
        <f t="shared" ref="AQ110" si="242">AH110+AM110</f>
        <v>119.9729286</v>
      </c>
      <c r="AR110" s="12">
        <f t="shared" ref="AR110" si="243">AI110+AN110</f>
        <v>0</v>
      </c>
    </row>
  </sheetData>
  <mergeCells count="13">
    <mergeCell ref="AE11:AI12"/>
    <mergeCell ref="AJ11:AN12"/>
    <mergeCell ref="AO11:AR12"/>
    <mergeCell ref="A11:A13"/>
    <mergeCell ref="A8:AD8"/>
    <mergeCell ref="A9:AD9"/>
    <mergeCell ref="B11:B13"/>
    <mergeCell ref="AA11:AD12"/>
    <mergeCell ref="C11:G12"/>
    <mergeCell ref="H11:L12"/>
    <mergeCell ref="M11:P12"/>
    <mergeCell ref="Q11:U12"/>
    <mergeCell ref="V11:Z12"/>
  </mergeCells>
  <pageMargins left="0.31496062992125984" right="0.31496062992125984" top="0.94488188976377963" bottom="0.35433070866141736" header="0.31496062992125984" footer="0.31496062992125984"/>
  <pageSetup paperSize="9" scale="5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1</vt:lpstr>
      <vt:lpstr>Лист1</vt:lpstr>
      <vt:lpstr>'Приложение №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2024-03-28T01:37:35Z</dcterms:modified>
</cp:coreProperties>
</file>