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705" yWindow="-15" windowWidth="9540" windowHeight="119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</definedNames>
  <calcPr calcId="125725"/>
</workbook>
</file>

<file path=xl/calcChain.xml><?xml version="1.0" encoding="utf-8"?>
<calcChain xmlns="http://schemas.openxmlformats.org/spreadsheetml/2006/main">
  <c r="F505" i="1"/>
  <c r="F500"/>
  <c r="F495" l="1"/>
  <c r="F496"/>
  <c r="F497"/>
  <c r="F513"/>
  <c r="F514"/>
  <c r="F623" l="1"/>
  <c r="F658"/>
  <c r="F659"/>
  <c r="F344"/>
  <c r="F343" s="1"/>
  <c r="F342" s="1"/>
  <c r="F341" s="1"/>
  <c r="H643" l="1"/>
  <c r="G640"/>
  <c r="H640"/>
  <c r="G637"/>
  <c r="H637"/>
  <c r="G630"/>
  <c r="H630"/>
  <c r="G610"/>
  <c r="H610"/>
  <c r="H633"/>
  <c r="H614"/>
  <c r="H620"/>
  <c r="H603"/>
  <c r="H612"/>
  <c r="H625"/>
  <c r="F643"/>
  <c r="F634"/>
  <c r="G634" s="1"/>
  <c r="F638"/>
  <c r="F611"/>
  <c r="F610" s="1"/>
  <c r="F608"/>
  <c r="F604"/>
  <c r="F276"/>
  <c r="H646" l="1"/>
  <c r="F522"/>
  <c r="F573"/>
  <c r="F572" s="1"/>
  <c r="F571" s="1"/>
  <c r="F570" s="1"/>
  <c r="F569" s="1"/>
  <c r="F567"/>
  <c r="F566" s="1"/>
  <c r="F565" s="1"/>
  <c r="F564" s="1"/>
  <c r="F562"/>
  <c r="F561" s="1"/>
  <c r="F560" s="1"/>
  <c r="F558"/>
  <c r="F557" s="1"/>
  <c r="F556" s="1"/>
  <c r="F551"/>
  <c r="F550" s="1"/>
  <c r="F549" s="1"/>
  <c r="F548" s="1"/>
  <c r="F546"/>
  <c r="F545" s="1"/>
  <c r="F544" s="1"/>
  <c r="F543" s="1"/>
  <c r="F541"/>
  <c r="F540" s="1"/>
  <c r="F536"/>
  <c r="F535" s="1"/>
  <c r="F534" s="1"/>
  <c r="F533" s="1"/>
  <c r="F529"/>
  <c r="F528" s="1"/>
  <c r="F527" s="1"/>
  <c r="F526" s="1"/>
  <c r="F555" l="1"/>
  <c r="F651" s="1"/>
  <c r="F539"/>
  <c r="F538" s="1"/>
  <c r="F554"/>
  <c r="F553" s="1"/>
  <c r="F521" l="1"/>
  <c r="F520" s="1"/>
  <c r="F519" s="1"/>
  <c r="F230"/>
  <c r="F226" s="1"/>
  <c r="F209"/>
  <c r="F208" s="1"/>
  <c r="F194"/>
  <c r="F81"/>
  <c r="F78" s="1"/>
  <c r="F64"/>
  <c r="F59" s="1"/>
  <c r="F55"/>
  <c r="F52"/>
  <c r="F49"/>
  <c r="F44"/>
  <c r="F43" s="1"/>
  <c r="F490"/>
  <c r="F507"/>
  <c r="F506" s="1"/>
  <c r="F499" l="1"/>
  <c r="F632" s="1"/>
  <c r="F598"/>
  <c r="F595" s="1"/>
  <c r="F489"/>
  <c r="F631" s="1"/>
  <c r="F655"/>
  <c r="F193"/>
  <c r="F657"/>
  <c r="F225"/>
  <c r="F656"/>
  <c r="F203"/>
  <c r="F635"/>
  <c r="F630"/>
  <c r="F192"/>
  <c r="F219"/>
  <c r="F639"/>
  <c r="F637" s="1"/>
  <c r="F488"/>
  <c r="F480" s="1"/>
  <c r="F48"/>
  <c r="F42" s="1"/>
  <c r="F606" s="1"/>
  <c r="G606" s="1"/>
  <c r="G603" s="1"/>
  <c r="G635" l="1"/>
  <c r="F20"/>
  <c r="F13" s="1"/>
  <c r="F12" s="1"/>
  <c r="F11" l="1"/>
  <c r="F10" s="1"/>
  <c r="F605"/>
  <c r="F260"/>
  <c r="F259" s="1"/>
  <c r="F258" s="1"/>
  <c r="F350"/>
  <c r="F580"/>
  <c r="F579" s="1"/>
  <c r="F578" s="1"/>
  <c r="F577" s="1"/>
  <c r="F576" s="1"/>
  <c r="F371"/>
  <c r="F370" s="1"/>
  <c r="F365"/>
  <c r="F364" s="1"/>
  <c r="F383"/>
  <c r="F382" s="1"/>
  <c r="F381" s="1"/>
  <c r="F378"/>
  <c r="F377" s="1"/>
  <c r="F376" s="1"/>
  <c r="F607" l="1"/>
  <c r="F257"/>
  <c r="F256" s="1"/>
  <c r="F349"/>
  <c r="F348" s="1"/>
  <c r="F347" s="1"/>
  <c r="F346" s="1"/>
  <c r="F363"/>
  <c r="F362" s="1"/>
  <c r="F361" l="1"/>
  <c r="F355" s="1"/>
  <c r="F613"/>
  <c r="F413"/>
  <c r="F414" s="1"/>
  <c r="F400"/>
  <c r="F399" s="1"/>
  <c r="F398" s="1"/>
  <c r="F397" s="1"/>
  <c r="F465"/>
  <c r="F476"/>
  <c r="F473"/>
  <c r="F470"/>
  <c r="F456"/>
  <c r="F452"/>
  <c r="F447"/>
  <c r="F446" s="1"/>
  <c r="F445" s="1"/>
  <c r="F439"/>
  <c r="F434" s="1"/>
  <c r="F433" s="1"/>
  <c r="F432" s="1"/>
  <c r="F431" s="1"/>
  <c r="F628" s="1"/>
  <c r="G628" s="1"/>
  <c r="F429"/>
  <c r="F339"/>
  <c r="F337"/>
  <c r="F335"/>
  <c r="F333"/>
  <c r="F331"/>
  <c r="F325"/>
  <c r="F323"/>
  <c r="F321"/>
  <c r="F316"/>
  <c r="F315" s="1"/>
  <c r="F314" s="1"/>
  <c r="F311"/>
  <c r="F310" s="1"/>
  <c r="F662" s="1"/>
  <c r="F308"/>
  <c r="F307" s="1"/>
  <c r="F305"/>
  <c r="F304" s="1"/>
  <c r="F298"/>
  <c r="F296"/>
  <c r="F294"/>
  <c r="F288"/>
  <c r="F286" s="1"/>
  <c r="F285" s="1"/>
  <c r="F283"/>
  <c r="F282" s="1"/>
  <c r="F281" s="1"/>
  <c r="F599" s="1"/>
  <c r="F277"/>
  <c r="F275" s="1"/>
  <c r="F274" s="1"/>
  <c r="F248"/>
  <c r="F247" s="1"/>
  <c r="F246" s="1"/>
  <c r="F245" s="1"/>
  <c r="F642" s="1"/>
  <c r="F243"/>
  <c r="F242" s="1"/>
  <c r="F241" s="1"/>
  <c r="F74"/>
  <c r="F72"/>
  <c r="F188"/>
  <c r="F187" s="1"/>
  <c r="F186" s="1"/>
  <c r="F185" s="1"/>
  <c r="F624" s="1"/>
  <c r="F183"/>
  <c r="F181"/>
  <c r="F179"/>
  <c r="F177"/>
  <c r="F175"/>
  <c r="F169"/>
  <c r="F167" s="1"/>
  <c r="F165"/>
  <c r="F164" s="1"/>
  <c r="F163" s="1"/>
  <c r="F158"/>
  <c r="F156"/>
  <c r="F153"/>
  <c r="F151"/>
  <c r="F149"/>
  <c r="F147"/>
  <c r="F145"/>
  <c r="F141"/>
  <c r="F139"/>
  <c r="F134"/>
  <c r="F133" s="1"/>
  <c r="F131"/>
  <c r="F130" s="1"/>
  <c r="F126"/>
  <c r="F125" s="1"/>
  <c r="F124" s="1"/>
  <c r="F123" s="1"/>
  <c r="F121"/>
  <c r="F119"/>
  <c r="F117"/>
  <c r="F115"/>
  <c r="F113"/>
  <c r="F111"/>
  <c r="F109"/>
  <c r="F103"/>
  <c r="F101"/>
  <c r="F99"/>
  <c r="F97"/>
  <c r="F91"/>
  <c r="F90" s="1"/>
  <c r="F89" s="1"/>
  <c r="F88" s="1"/>
  <c r="F87" s="1"/>
  <c r="F616" s="1"/>
  <c r="F240" l="1"/>
  <c r="F426"/>
  <c r="F425" s="1"/>
  <c r="F412" s="1"/>
  <c r="F239"/>
  <c r="F641"/>
  <c r="F640" s="1"/>
  <c r="F70"/>
  <c r="F612"/>
  <c r="G613"/>
  <c r="G612" s="1"/>
  <c r="F451"/>
  <c r="F450" s="1"/>
  <c r="F468"/>
  <c r="F463" s="1"/>
  <c r="F462" s="1"/>
  <c r="F444"/>
  <c r="F443" s="1"/>
  <c r="F629" s="1"/>
  <c r="G629" s="1"/>
  <c r="F396"/>
  <c r="F626" s="1"/>
  <c r="F330"/>
  <c r="F329" s="1"/>
  <c r="F328" s="1"/>
  <c r="F138"/>
  <c r="F137" s="1"/>
  <c r="F320"/>
  <c r="F319" s="1"/>
  <c r="F318" s="1"/>
  <c r="F313" s="1"/>
  <c r="F280"/>
  <c r="F615" s="1"/>
  <c r="F293"/>
  <c r="F292" s="1"/>
  <c r="F291" s="1"/>
  <c r="F290" s="1"/>
  <c r="F303"/>
  <c r="F302" s="1"/>
  <c r="F301" s="1"/>
  <c r="F162"/>
  <c r="F161" s="1"/>
  <c r="F174"/>
  <c r="F173" s="1"/>
  <c r="F172" s="1"/>
  <c r="F171" s="1"/>
  <c r="F96"/>
  <c r="F95" s="1"/>
  <c r="F94" s="1"/>
  <c r="F108"/>
  <c r="F107" s="1"/>
  <c r="F106" s="1"/>
  <c r="F105" s="1"/>
  <c r="F129"/>
  <c r="F661" s="1"/>
  <c r="F144"/>
  <c r="F155"/>
  <c r="F621" l="1"/>
  <c r="F160"/>
  <c r="F411"/>
  <c r="F627" s="1"/>
  <c r="G627" s="1"/>
  <c r="F654"/>
  <c r="F327"/>
  <c r="F93"/>
  <c r="F617" s="1"/>
  <c r="F652"/>
  <c r="F660"/>
  <c r="F58"/>
  <c r="F609" s="1"/>
  <c r="F653"/>
  <c r="F461"/>
  <c r="F636"/>
  <c r="G615"/>
  <c r="G614" s="1"/>
  <c r="G626"/>
  <c r="G625" s="1"/>
  <c r="F625"/>
  <c r="F618"/>
  <c r="F37"/>
  <c r="F603"/>
  <c r="F622"/>
  <c r="F300"/>
  <c r="F395"/>
  <c r="F518"/>
  <c r="F143"/>
  <c r="F136" s="1"/>
  <c r="F279"/>
  <c r="F128" l="1"/>
  <c r="F619" s="1"/>
  <c r="F664"/>
  <c r="F388"/>
  <c r="F614"/>
  <c r="F620"/>
  <c r="G622"/>
  <c r="G620" s="1"/>
  <c r="G636"/>
  <c r="G633" s="1"/>
  <c r="F633"/>
  <c r="F86"/>
  <c r="F36" s="1"/>
  <c r="F273"/>
  <c r="G646" l="1"/>
  <c r="F649" s="1"/>
  <c r="F667" s="1"/>
  <c r="F646"/>
  <c r="H647" s="1"/>
  <c r="F591"/>
  <c r="H595" s="1"/>
  <c r="G647" l="1"/>
  <c r="J638"/>
  <c r="J634"/>
  <c r="J628"/>
  <c r="J624"/>
  <c r="J618"/>
  <c r="J608"/>
  <c r="J641"/>
  <c r="J635"/>
  <c r="J629"/>
  <c r="J623"/>
  <c r="J619"/>
  <c r="J615"/>
  <c r="J607"/>
  <c r="J610"/>
  <c r="J625"/>
  <c r="J630"/>
  <c r="J612"/>
  <c r="J604"/>
  <c r="J603"/>
  <c r="J642"/>
  <c r="J636"/>
  <c r="J632"/>
  <c r="J626"/>
  <c r="J622"/>
  <c r="J616"/>
  <c r="J643"/>
  <c r="J639"/>
  <c r="J631"/>
  <c r="J627"/>
  <c r="J621"/>
  <c r="J617"/>
  <c r="J609"/>
  <c r="J637"/>
  <c r="J633"/>
  <c r="J614"/>
  <c r="J640"/>
  <c r="J620"/>
  <c r="J606"/>
  <c r="J605"/>
  <c r="F648"/>
</calcChain>
</file>

<file path=xl/sharedStrings.xml><?xml version="1.0" encoding="utf-8"?>
<sst xmlns="http://schemas.openxmlformats.org/spreadsheetml/2006/main" count="2280" uniqueCount="575">
  <si>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</si>
  <si>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</si>
  <si>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</si>
  <si>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</si>
  <si>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</si>
  <si>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</si>
  <si>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всего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</si>
  <si>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</si>
  <si>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</si>
  <si>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</si>
  <si>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</si>
  <si>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</si>
  <si>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</si>
  <si>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</si>
  <si>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Председатель представительного органа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</si>
  <si>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</si>
  <si>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</si>
  <si>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</si>
  <si>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</si>
  <si>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</si>
  <si>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</si>
  <si>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</si>
  <si>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</si>
  <si>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</si>
  <si>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</si>
  <si>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</si>
  <si>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</si>
  <si>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</si>
  <si>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</si>
  <si>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</si>
  <si>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</si>
  <si>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</si>
  <si>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</si>
  <si>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</si>
  <si>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</si>
  <si>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</si>
  <si>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</si>
  <si>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</si>
  <si>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</si>
  <si>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</si>
  <si>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</si>
  <si>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</si>
  <si>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</si>
  <si>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 xml:space="preserve">002 </t>
  </si>
  <si>
    <t>100</t>
  </si>
  <si>
    <t>200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</si>
  <si>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</si>
  <si>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</si>
  <si>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</si>
  <si>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Расходы  на оплату исполнительных документов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</si>
  <si>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</si>
  <si>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</si>
  <si>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</si>
  <si>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</si>
  <si>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</si>
  <si>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</si>
  <si>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</si>
  <si>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</si>
  <si>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</si>
  <si>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Мобилизационная подготовка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</si>
  <si>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</si>
  <si>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</si>
  <si>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</si>
  <si>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</si>
  <si>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</si>
  <si>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Подпрограмма "Охрана окружающей среды и обеспечение экологической безопасности населения города Благовещенска"</t>
  </si>
  <si>
    <t xml:space="preserve">Берегоукрепление и реконструкция набережной р. Амур, г. Благовещенск 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</si>
  <si>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</si>
  <si>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</si>
  <si>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</si>
  <si>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</si>
  <si>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Подпрограмма "Развитие пассажирского транспорта в городе Благовещенске"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</si>
  <si>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</si>
  <si>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</si>
  <si>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</si>
  <si>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</si>
  <si>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</si>
  <si>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</si>
  <si>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Ремонт улично-дорожной сети города Благовещенска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</si>
  <si>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</si>
  <si>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</si>
  <si>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</si>
  <si>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</si>
  <si>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</si>
  <si>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</si>
  <si>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</si>
  <si>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</si>
  <si>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</si>
  <si>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</si>
  <si>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</si>
  <si>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Подпрограмма "Развитие малого и среднего предпринимательства"</t>
  </si>
  <si>
    <t>09 2 0000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</si>
  <si>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</si>
  <si>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Гранты в форме субсидии начинающим субъектам малого предпринимательства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</si>
  <si>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</si>
  <si>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</si>
  <si>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</si>
  <si>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</si>
  <si>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</si>
  <si>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</si>
  <si>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</si>
  <si>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</si>
  <si>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</si>
  <si>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</si>
  <si>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Подпрограмма "Капитальный ремонт жилищного фонда города Благовещенска"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</si>
  <si>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</si>
  <si>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005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</si>
  <si>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</si>
  <si>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</si>
  <si>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</si>
  <si>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Строительство водопроводных сетей в районе "5 стройка"</t>
  </si>
  <si>
    <t>Очистные сооружения ливневой канализации в Северном планировочном районе (проектные работы)</t>
  </si>
  <si>
    <t>Реконструкция очистных сооружений Северного жилого района, г.Благовещенск, Амурская область (в т.ч. проектные работы)</t>
  </si>
  <si>
    <t xml:space="preserve">Благоустройство </t>
  </si>
  <si>
    <t>0503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</si>
  <si>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</si>
  <si>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</si>
  <si>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</si>
  <si>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Городское кладбище (проектные работы)</t>
  </si>
  <si>
    <t>08 4 4038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</si>
  <si>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</si>
  <si>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</si>
  <si>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</si>
  <si>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</si>
  <si>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</si>
  <si>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</si>
  <si>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</si>
  <si>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</si>
  <si>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Пенсионное обеспечение</t>
  </si>
  <si>
    <t>1001</t>
  </si>
  <si>
    <t>Доплаты к пенсиям муниципальных служащих</t>
  </si>
  <si>
    <t>Дополнительное материальное обеспечение ветеранов культуры, искусства и спорта</t>
  </si>
  <si>
    <t>Предоставление мер социальной поддержки гражданам, награжденным званием "Почётный гражданин города Благовещенска"</t>
  </si>
  <si>
    <t xml:space="preserve">Мероприятия  в области социальной политики 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</si>
  <si>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</si>
  <si>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</si>
  <si>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</si>
  <si>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</si>
  <si>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</si>
  <si>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</si>
  <si>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</si>
  <si>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Массовый спорт</t>
  </si>
  <si>
    <t>1102</t>
  </si>
  <si>
    <t>Развитие массовой физкультурно-оздоровительной и спортивной работы с населением</t>
  </si>
  <si>
    <t>Создание условий для развития физической культуры и спорта  среди лиц с ограниченными физическими возможностями здоровья</t>
  </si>
  <si>
    <t>Средства массовой  информации</t>
  </si>
  <si>
    <t>1200</t>
  </si>
  <si>
    <t>Телевидение и радиовещание</t>
  </si>
  <si>
    <t>1201</t>
  </si>
  <si>
    <t>муниципальная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</si>
  <si>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</si>
  <si>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</si>
  <si>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</si>
  <si>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</si>
  <si>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</si>
  <si>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</si>
  <si>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</si>
  <si>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</si>
  <si>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</si>
  <si>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</si>
  <si>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</si>
  <si>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</si>
  <si>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</si>
  <si>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</si>
  <si>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</si>
  <si>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 xml:space="preserve">Управление ЖКХ администрации города Благовещенска </t>
  </si>
  <si>
    <t>Сельское хозяйство и рыболовство</t>
  </si>
  <si>
    <t>0405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</si>
  <si>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</si>
  <si>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</si>
  <si>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</si>
  <si>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Расходы на организацию проведения конкурсов по отбору управляющих организаций</t>
  </si>
  <si>
    <t>Обеспечение мероприятий по сносу аварийных домов</t>
  </si>
  <si>
    <t>Субсидии юридическим лицам, предоставляющим населению услуги в отделениях бань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</si>
  <si>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</si>
  <si>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Оплата услуг по поставке электроэнергии на  уличное  освещение</t>
  </si>
  <si>
    <t xml:space="preserve">Прочие мероприятия по  благоустройству  городского округа 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</si>
  <si>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</si>
  <si>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</si>
  <si>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</si>
  <si>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</si>
  <si>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</si>
  <si>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</si>
  <si>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</si>
  <si>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</si>
  <si>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</si>
  <si>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ситуаций природного и техногенного характера, а также обеспечение безопасности населения области на 2014-2020 годы"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</si>
  <si>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</si>
  <si>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Подпрограмма "Обеспечение первичных   мер  пожарной безопасности на территории города Благовещенска"</t>
  </si>
  <si>
    <t>Управление образования администрации города Благовещенска</t>
  </si>
  <si>
    <t>007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</si>
  <si>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</si>
  <si>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09 2 8000</t>
  </si>
  <si>
    <t>09 2 8003</t>
  </si>
  <si>
    <t>800</t>
  </si>
  <si>
    <t>Подпрограмма "Развитие дошкольного, общего и дополнительного  образования детей"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</si>
  <si>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</si>
  <si>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600</t>
  </si>
  <si>
    <t xml:space="preserve">Капитальные вложения в объекты муниципальной собственности </t>
  </si>
  <si>
    <t xml:space="preserve">Общее образование </t>
  </si>
  <si>
    <t>0702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</si>
  <si>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</si>
  <si>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Подпрограмма  "Развитие системы защиты прав детей"</t>
  </si>
  <si>
    <t>Проведение  мероприятий  по организации отдыха детей в каникулярное время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</si>
  <si>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</si>
  <si>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Другие вопросы в области образования</t>
  </si>
  <si>
    <t>0709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</si>
  <si>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</si>
  <si>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</si>
  <si>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</si>
  <si>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</si>
  <si>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</si>
  <si>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</si>
  <si>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</si>
  <si>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</si>
  <si>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</si>
  <si>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Подпрограмма " Дополнительное образование детей в сфере культуры"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</si>
  <si>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</si>
  <si>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</si>
  <si>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</si>
  <si>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</si>
  <si>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</si>
  <si>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Подпрограмма  "Народное творчество и культурно-досуговая деятельность"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</si>
  <si>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</si>
  <si>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</si>
  <si>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</si>
  <si>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Работы по сохранению объектов историко-культурного наследия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</si>
  <si>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</si>
  <si>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</si>
  <si>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</si>
  <si>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</si>
  <si>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</si>
  <si>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</si>
  <si>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Приобретение квартир в муниципальную собственность по решениям суда</t>
  </si>
  <si>
    <t>Содержание муниципального жилья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</si>
  <si>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</si>
  <si>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Подпрограмма "Обеспечение жильём молодых семей"</t>
  </si>
  <si>
    <t>Предоставление молодым семьям социальных выплат на приобретение (строительство) жилья</t>
  </si>
  <si>
    <t>Субсидии гражданам на приобретение жилья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</si>
  <si>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</si>
  <si>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</si>
  <si>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</si>
  <si>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</si>
  <si>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</si>
  <si>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</si>
  <si>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Ведомственная структура расходов городского бюджета  на 2016 год</t>
  </si>
  <si>
    <t>00 0 00 00000</t>
  </si>
  <si>
    <t>00 0 00 00020</t>
  </si>
  <si>
    <t>00 0 00 00030</t>
  </si>
  <si>
    <t>00 0 00 00040</t>
  </si>
  <si>
    <t>00 0 00 00050</t>
  </si>
  <si>
    <t>00 0 00 00060</t>
  </si>
  <si>
    <t>00 0 00 80100</t>
  </si>
  <si>
    <t>00 0 00 80110</t>
  </si>
  <si>
    <t>00 0 00 00010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</si>
  <si>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</si>
  <si>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</si>
  <si>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</si>
  <si>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</si>
  <si>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</si>
  <si>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</si>
  <si>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00 1 00 87290</t>
  </si>
  <si>
    <t>00 0  00 60250</t>
  </si>
  <si>
    <t>00 0 00 10590</t>
  </si>
  <si>
    <t>00 0 00 70020</t>
  </si>
  <si>
    <t>10 0 00 00000</t>
  </si>
  <si>
    <t>00 0 00 00080</t>
  </si>
  <si>
    <t>00 0 00 00090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</si>
  <si>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</si>
  <si>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</si>
  <si>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</si>
  <si>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</si>
  <si>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</si>
  <si>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</si>
  <si>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</si>
  <si>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</si>
  <si>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</si>
  <si>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00 0 00 80120</t>
  </si>
  <si>
    <t>00 0 00 80080</t>
  </si>
  <si>
    <t>00 0 00 80090</t>
  </si>
  <si>
    <t>00 0 00 80130</t>
  </si>
  <si>
    <t>00 0 00 80140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</si>
  <si>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</si>
  <si>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</si>
  <si>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</si>
  <si>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</si>
  <si>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</si>
  <si>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06 0 00 00000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</si>
  <si>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</si>
  <si>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</si>
  <si>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</si>
  <si>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</si>
  <si>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</si>
  <si>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</si>
  <si>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</si>
  <si>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</si>
  <si>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</si>
  <si>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06 0 03 10160</t>
  </si>
  <si>
    <t>00 0 00 70010</t>
  </si>
  <si>
    <t>00 0 00 20010</t>
  </si>
  <si>
    <t>00 0 00  20010</t>
  </si>
  <si>
    <t>00 0 00 60250</t>
  </si>
  <si>
    <t>08 0 00 00000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</si>
  <si>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</si>
  <si>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</si>
  <si>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</si>
  <si>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08 4 01 40020</t>
  </si>
  <si>
    <t>02 0 00 00000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</si>
  <si>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</si>
  <si>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</si>
  <si>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</si>
  <si>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</si>
  <si>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02 2 01 60020</t>
  </si>
  <si>
    <t>02 2 01 60030</t>
  </si>
  <si>
    <t>02 2 01 60040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</si>
  <si>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</si>
  <si>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</si>
  <si>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</si>
  <si>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</si>
  <si>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02 1 01 40060</t>
  </si>
  <si>
    <t>02 1 01 40070</t>
  </si>
  <si>
    <t>Капитальный ремонт ул.Лазо от ул.Ленина до ул.Горького (проектные работы)</t>
  </si>
  <si>
    <t>02 1 01 40250</t>
  </si>
  <si>
    <t>02 1 01 40320</t>
  </si>
  <si>
    <t>02 1 01 40590</t>
  </si>
  <si>
    <t>02 1 01 60090</t>
  </si>
  <si>
    <t>03 0 00 00000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</si>
  <si>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</si>
  <si>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</si>
  <si>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</si>
  <si>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</si>
  <si>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03 4 04 60110</t>
  </si>
  <si>
    <t>11 0 00 00000</t>
  </si>
  <si>
    <t>Основное мероприятие "Обеспечение мероприятия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</si>
  <si>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</si>
  <si>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</si>
  <si>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</si>
  <si>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</si>
  <si>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</si>
  <si>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</si>
  <si>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</si>
  <si>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</si>
  <si>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</si>
  <si>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</si>
  <si>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</si>
  <si>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09 1 01 40100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</si>
  <si>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</si>
  <si>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</si>
  <si>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</si>
  <si>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</si>
  <si>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</si>
  <si>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09 2 01 10320</t>
  </si>
  <si>
    <t>09 2 01 80040</t>
  </si>
  <si>
    <t>09 2 01 80050</t>
  </si>
  <si>
    <t>09 2 01 80160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</si>
  <si>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</si>
  <si>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</si>
  <si>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</si>
  <si>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</si>
  <si>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</si>
  <si>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</si>
  <si>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</si>
  <si>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</si>
  <si>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</si>
  <si>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</si>
  <si>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03 1 03 60130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</si>
  <si>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</si>
  <si>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</si>
  <si>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</si>
  <si>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</si>
  <si>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</si>
  <si>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</si>
  <si>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</si>
  <si>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</si>
  <si>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</si>
  <si>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</si>
  <si>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</si>
  <si>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</si>
  <si>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</si>
  <si>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03 1 01 40330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</si>
  <si>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</si>
  <si>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</si>
  <si>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</si>
  <si>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</si>
  <si>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10 0 01 00000</t>
  </si>
  <si>
    <t>10 0 01 10300</t>
  </si>
  <si>
    <t>10 0 01 10590</t>
  </si>
  <si>
    <t>Основное мероприятие "Развитие муниципальных средств массовой информации"</t>
  </si>
  <si>
    <t>10 0 02 00000</t>
  </si>
  <si>
    <t>10 0 02 10590</t>
  </si>
  <si>
    <t>10 0 02 60220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</si>
  <si>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</si>
  <si>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</si>
  <si>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</si>
  <si>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</si>
  <si>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</si>
  <si>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</si>
  <si>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</si>
  <si>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</si>
  <si>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</si>
  <si>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</si>
  <si>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</si>
  <si>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03 1 02 60120</t>
  </si>
  <si>
    <t>03 1 03 60140</t>
  </si>
  <si>
    <t>12 0 00 00000</t>
  </si>
  <si>
    <t>12 0 00 10510</t>
  </si>
  <si>
    <t>00 1 00 87120</t>
  </si>
  <si>
    <t>03 1 02 60150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</si>
  <si>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</si>
  <si>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</si>
  <si>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</si>
  <si>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>03 4 01 60170</t>
  </si>
  <si>
    <t>03 4 01 60210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</si>
  <si>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</si>
  <si>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</si>
  <si>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</si>
  <si>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</si>
  <si>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</si>
  <si>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</si>
  <si>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</si>
  <si>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</si>
  <si>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</si>
  <si>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</si>
  <si>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</si>
  <si>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</si>
  <si>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</si>
  <si>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</si>
  <si>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</si>
  <si>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00 0 00 70030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</si>
  <si>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</si>
  <si>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</si>
  <si>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</si>
  <si>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</si>
  <si>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</si>
  <si>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</si>
  <si>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 xml:space="preserve">1003 </t>
  </si>
  <si>
    <t>01 2 01 80070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</si>
  <si>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</si>
  <si>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</si>
  <si>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</si>
  <si>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01 3 03 80080</t>
  </si>
  <si>
    <t>00 1 00 R0820</t>
  </si>
  <si>
    <t>Закупка товаров, работ и услуг для обеспечения государственных(муниципальных) нужд</t>
  </si>
  <si>
    <t>04 0 00 00000</t>
  </si>
  <si>
    <t>04 1 00 00000</t>
  </si>
  <si>
    <t>04 1 01 10590</t>
  </si>
  <si>
    <t>04 1  01 87510</t>
  </si>
  <si>
    <t>04  1 02 00000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</si>
  <si>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</si>
  <si>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</si>
  <si>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</si>
  <si>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</si>
  <si>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</si>
  <si>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</si>
  <si>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04 1 01 00000</t>
  </si>
  <si>
    <t>Капитальный ремонт перекрестка ул.Мухина и ул.Игнатьевское шоссе (в т.ч. проектные работы)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</si>
  <si>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</si>
  <si>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</si>
  <si>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 xml:space="preserve">Стипендия одаренным  детям, обучающимся в общеобразовательных учреждениях   города Благовещенска 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</si>
  <si>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</si>
  <si>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04 1 01 10570</t>
  </si>
  <si>
    <t>04 1 01 10580</t>
  </si>
  <si>
    <t>04 1 01 10600</t>
  </si>
  <si>
    <t>04 1 01 87260</t>
  </si>
  <si>
    <t>04 2 02 00000</t>
  </si>
  <si>
    <t>04 2 00 00000</t>
  </si>
  <si>
    <t>04 2 02 10040</t>
  </si>
  <si>
    <t>04 2 02 80010</t>
  </si>
  <si>
    <t>04 2 02 87500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</si>
  <si>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</si>
  <si>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</si>
  <si>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</si>
  <si>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</si>
  <si>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04 3 01 00000</t>
  </si>
  <si>
    <t>04 3 01 00070</t>
  </si>
  <si>
    <t>04 3 01 10590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</si>
  <si>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</si>
  <si>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</si>
  <si>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</si>
  <si>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</si>
  <si>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</si>
  <si>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</si>
  <si>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08 1 00 00000</t>
  </si>
  <si>
    <t>08 1 01 00000</t>
  </si>
  <si>
    <t>Обеспечение  функционирования АПК "Безопасный город"</t>
  </si>
  <si>
    <t>08 1  01 10340</t>
  </si>
  <si>
    <t>08 1 01 11590</t>
  </si>
  <si>
    <t>08 2 00 00000</t>
  </si>
  <si>
    <t>08 2 01 00000</t>
  </si>
  <si>
    <t>08 2 01 10360</t>
  </si>
  <si>
    <t>Обеспечение  и проведение мероприятий по созданию спасательных постов</t>
  </si>
  <si>
    <t>08 2 01 10390</t>
  </si>
  <si>
    <t>Основное мероприятие "Осуществление мероприятий по выполнению требований пожарной безопасности"</t>
  </si>
  <si>
    <t>08 3 00 00000</t>
  </si>
  <si>
    <t>08 3 01 00000</t>
  </si>
  <si>
    <t>Предупреждение  пожаров в границах городского округа</t>
  </si>
  <si>
    <t>08 3 01 10420</t>
  </si>
  <si>
    <t>Основное мероприятие "Организация управления системой обеспечения жизнедеятельности населения и территории"</t>
  </si>
  <si>
    <t>тыс.рублей</t>
  </si>
  <si>
    <t>город</t>
  </si>
  <si>
    <t>05 2 00 0000</t>
  </si>
  <si>
    <t>05 2 01 00000</t>
  </si>
  <si>
    <t>05 2 01 10590</t>
  </si>
  <si>
    <t>05 0 00 00000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</si>
  <si>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</si>
  <si>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</si>
  <si>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</si>
  <si>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</si>
  <si>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</si>
  <si>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</si>
  <si>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</si>
  <si>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</si>
  <si>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Основное мероприятие "Обеспечение сохранности объектов историко-культурного наследия"</t>
  </si>
  <si>
    <t>05 1 00 00000</t>
  </si>
  <si>
    <t>05 1 01 00000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</si>
  <si>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</si>
  <si>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</si>
  <si>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</si>
  <si>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</si>
  <si>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</si>
  <si>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</si>
  <si>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</si>
  <si>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</si>
  <si>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</si>
  <si>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</si>
  <si>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</si>
  <si>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</si>
  <si>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Основное мероприятие "Организация предоставления государственных и муниципальных услуг"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</si>
  <si>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</si>
  <si>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</si>
  <si>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</si>
  <si>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Основное мероприятие "Организация противодействия терроризму и преступности на территории города Благовещенска"</t>
  </si>
  <si>
    <t>Основное мероприятие "Организация мероприятий в сфере  обеспечения безопасности   людей на водных объектах"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</si>
  <si>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</si>
  <si>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</si>
  <si>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</si>
  <si>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</si>
  <si>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</si>
  <si>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</si>
  <si>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Основное мероприятие "Развитие инфраструктуры  дошкольного и общего образования"</t>
  </si>
  <si>
    <t>Основное мероприятие "Развитие, поддержка и совершенствование системы кадрового потенциала педагогического корпуса"</t>
  </si>
  <si>
    <t>Основное мероприятие "Организация  и обеспечение проведения оздоровительной кампании детей"</t>
  </si>
  <si>
    <t>Основное мероприятие "Реализация прав и гарантий на государственную поддержку отдельных категорий граждан"</t>
  </si>
  <si>
    <t>Основное мероприятие "Организация деятельности в сфере образования"</t>
  </si>
  <si>
    <t>Основное мероприятие "Организация дополнительного образования детей в сфере культуры"</t>
  </si>
  <si>
    <t>программные</t>
  </si>
  <si>
    <t>непрограммные</t>
  </si>
  <si>
    <t xml:space="preserve"> Организации проведение мероприятий по работе с молодежью</t>
  </si>
  <si>
    <t>08 4 01 60260</t>
  </si>
  <si>
    <t xml:space="preserve">область </t>
  </si>
  <si>
    <t>Развитие кадрового потенциала муниципальных организаций (учреждений)</t>
  </si>
  <si>
    <t>04 3 02 10020</t>
  </si>
  <si>
    <t>03 3 01 10550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</si>
  <si>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</si>
  <si>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</si>
  <si>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</si>
  <si>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</si>
  <si>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</si>
  <si>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</si>
  <si>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</si>
  <si>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</si>
  <si>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</si>
  <si>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</si>
  <si>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</si>
  <si>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</si>
  <si>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программы</t>
  </si>
  <si>
    <t>непрограммы</t>
  </si>
  <si>
    <t>Приложение № 7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</si>
  <si>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</si>
  <si>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</si>
  <si>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08 5 01 00000</t>
  </si>
  <si>
    <t>08 5  01 10590</t>
  </si>
  <si>
    <t>08 5 01 10590</t>
  </si>
  <si>
    <t>Код главы</t>
  </si>
  <si>
    <t>Поддержка творческих инициатив в сфере культуры города Благовещенска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</si>
</sst>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9" fillId="0" borderId="0"/>
    <xf numFmtId="0" fontId="2" fillId="0" borderId="0"/>
  </cellStyleXfs>
  <cellXfs count="89">
    <xf numFmtId="0" fontId="0" fillId="0" borderId="0" xfId="0"/>
    <xf numFmtId="0" fontId="3" fillId="0" borderId="0" xfId="1" applyFont="1" applyFill="1" applyAlignment="1">
      <alignment vertical="center" wrapText="1"/>
    </xf>
    <xf numFmtId="0" fontId="4" fillId="0" borderId="0" xfId="2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1" applyFont="1" applyFill="1" applyBorder="1" applyAlignment="1">
      <alignment horizontal="right"/>
    </xf>
    <xf numFmtId="0" fontId="4" fillId="0" borderId="0" xfId="0" applyFont="1" applyFill="1"/>
    <xf numFmtId="49" fontId="3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/>
    </xf>
    <xf numFmtId="164" fontId="8" fillId="0" borderId="0" xfId="0" applyNumberFormat="1" applyFont="1" applyFill="1"/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3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0" fontId="1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/>
    <xf numFmtId="164" fontId="3" fillId="0" borderId="0" xfId="0" applyNumberFormat="1" applyFont="1" applyFill="1" applyBorder="1" applyAlignment="1"/>
    <xf numFmtId="49" fontId="3" fillId="0" borderId="0" xfId="4" applyNumberFormat="1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1" fontId="3" fillId="0" borderId="0" xfId="1" applyNumberFormat="1" applyFont="1" applyFill="1" applyBorder="1" applyAlignment="1">
      <alignment horizontal="left" wrapText="1"/>
    </xf>
    <xf numFmtId="164" fontId="3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vertical="center" wrapText="1"/>
    </xf>
    <xf numFmtId="49" fontId="8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5" fillId="0" borderId="0" xfId="2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4" fontId="15" fillId="0" borderId="0" xfId="0" applyNumberFormat="1" applyFont="1" applyFill="1"/>
    <xf numFmtId="165" fontId="4" fillId="0" borderId="0" xfId="0" applyNumberFormat="1" applyFont="1" applyFill="1"/>
    <xf numFmtId="165" fontId="11" fillId="0" borderId="0" xfId="0" applyNumberFormat="1" applyFont="1" applyFill="1"/>
    <xf numFmtId="165" fontId="12" fillId="0" borderId="0" xfId="0" applyNumberFormat="1" applyFont="1" applyFill="1"/>
    <xf numFmtId="165" fontId="3" fillId="0" borderId="0" xfId="0" applyNumberFormat="1" applyFont="1" applyFill="1"/>
    <xf numFmtId="165" fontId="15" fillId="0" borderId="0" xfId="0" applyNumberFormat="1" applyFont="1" applyFill="1"/>
    <xf numFmtId="0" fontId="5" fillId="0" borderId="0" xfId="1" applyFont="1" applyFill="1" applyBorder="1" applyAlignment="1">
      <alignment horizontal="center" wrapText="1"/>
    </xf>
    <xf numFmtId="0" fontId="4" fillId="0" borderId="0" xfId="0" applyFont="1" applyAlignment="1"/>
    <xf numFmtId="1" fontId="3" fillId="0" borderId="0" xfId="1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0" fontId="3" fillId="0" borderId="0" xfId="1" applyFont="1" applyFill="1" applyAlignment="1">
      <alignment horizontal="left" wrapText="1"/>
    </xf>
    <xf numFmtId="0" fontId="3" fillId="0" borderId="0" xfId="1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0" fontId="3" fillId="0" borderId="0" xfId="4" applyFont="1" applyFill="1" applyBorder="1" applyAlignment="1">
      <alignment horizontal="left" wrapText="1"/>
    </xf>
    <xf numFmtId="4" fontId="3" fillId="0" borderId="0" xfId="4" applyNumberFormat="1" applyFont="1" applyFill="1" applyBorder="1" applyAlignment="1">
      <alignment horizontal="left" wrapText="1"/>
    </xf>
    <xf numFmtId="1" fontId="3" fillId="0" borderId="0" xfId="4" applyNumberFormat="1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left" wrapText="1"/>
    </xf>
    <xf numFmtId="49" fontId="14" fillId="0" borderId="0" xfId="2" applyNumberFormat="1" applyFont="1" applyFill="1" applyAlignment="1">
      <alignment horizontal="left" wrapText="1"/>
    </xf>
    <xf numFmtId="49" fontId="6" fillId="0" borderId="0" xfId="2" applyNumberFormat="1" applyFont="1" applyFill="1" applyAlignment="1">
      <alignment horizontal="left" wrapText="1"/>
    </xf>
    <xf numFmtId="49" fontId="15" fillId="0" borderId="0" xfId="2" applyNumberFormat="1" applyFont="1" applyFill="1" applyAlignment="1">
      <alignment horizontal="left" wrapText="1"/>
    </xf>
    <xf numFmtId="49" fontId="4" fillId="0" borderId="0" xfId="2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49" fontId="15" fillId="0" borderId="0" xfId="0" applyNumberFormat="1" applyFont="1" applyFill="1" applyAlignment="1">
      <alignment horizontal="left" wrapText="1"/>
    </xf>
    <xf numFmtId="0" fontId="5" fillId="0" borderId="0" xfId="1" applyFont="1" applyFill="1" applyBorder="1" applyAlignment="1">
      <alignment horizontal="center" wrapText="1"/>
    </xf>
    <xf numFmtId="0" fontId="4" fillId="0" borderId="0" xfId="0" applyFont="1" applyAlignment="1"/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43"/>
  <sheetViews>
    <sheetView tabSelected="1" topLeftCell="A293" zoomScaleNormal="100" workbookViewId="0">
      <selection activeCell="A284" sqref="A284:XFD284"/>
    </sheetView>
  </sheetViews>
  <sheetFormatPr defaultColWidth="9.140625" defaultRowHeight="15"/>
  <cols>
    <col min="1" max="1" width="55.85546875" style="26" customWidth="1"/>
    <col min="2" max="2" width="5" style="3" customWidth="1"/>
    <col min="3" max="3" width="6.140625" style="3" customWidth="1"/>
    <col min="4" max="4" width="15.28515625" style="3" customWidth="1"/>
    <col min="5" max="5" width="6.5703125" style="3" customWidth="1"/>
    <col min="6" max="6" width="13.140625" style="41" customWidth="1"/>
    <col min="7" max="7" width="12.85546875" style="5" customWidth="1"/>
    <col min="8" max="8" width="14.42578125" style="5" customWidth="1"/>
    <col min="9" max="9" width="9.140625" style="5"/>
    <col min="10" max="10" width="14.85546875" style="50" hidden="1" customWidth="1"/>
    <col min="11" max="11" width="9.140625" style="5"/>
    <col min="12" max="12" width="9.7109375" style="5" bestFit="1" customWidth="1"/>
    <col min="13" max="16384" width="9.140625" style="5"/>
  </cols>
  <sheetData>
    <row r="1" spans="1:6">
      <c r="A1" s="1"/>
      <c r="B1" s="2"/>
      <c r="E1" s="4"/>
      <c r="F1" s="4" t="s">
        <v>567</v>
      </c>
    </row>
    <row r="2" spans="1:6">
      <c r="A2" s="1"/>
      <c r="B2" s="2"/>
      <c r="E2" s="6"/>
      <c r="F2" s="6" t="s">
        <v>0</v>
      </c>
    </row>
    <row r="3" spans="1:6">
      <c r="A3" s="1"/>
      <c r="B3" s="2"/>
      <c r="E3" s="6"/>
      <c r="F3" s="6" t="s">
        <v>1</v>
      </c>
    </row>
    <row r="4" spans="1:6">
      <c r="A4" s="1"/>
      <c r="B4" s="2"/>
      <c r="C4" s="7"/>
      <c r="D4" s="7"/>
      <c r="E4" s="7"/>
    </row>
    <row r="5" spans="1:6" ht="18.75">
      <c r="A5" s="87" t="s">
        <v>245</v>
      </c>
      <c r="B5" s="87"/>
      <c r="C5" s="87"/>
      <c r="D5" s="87"/>
      <c r="E5" s="87"/>
      <c r="F5" s="88"/>
    </row>
    <row r="6" spans="1:6" ht="18.75">
      <c r="A6" s="55"/>
      <c r="B6" s="55"/>
      <c r="C6" s="55"/>
      <c r="D6" s="55"/>
      <c r="E6" s="55"/>
      <c r="F6" s="56"/>
    </row>
    <row r="7" spans="1:6">
      <c r="A7" s="1"/>
      <c r="B7" s="9"/>
      <c r="C7" s="10"/>
      <c r="D7" s="11"/>
      <c r="E7" s="12"/>
      <c r="F7" s="41" t="s">
        <v>498</v>
      </c>
    </row>
    <row r="8" spans="1:6" ht="46.15" customHeight="1">
      <c r="A8" s="13" t="s">
        <v>2</v>
      </c>
      <c r="B8" s="14" t="s">
        <v>573</v>
      </c>
      <c r="C8" s="14" t="s">
        <v>3</v>
      </c>
      <c r="D8" s="14" t="s">
        <v>4</v>
      </c>
      <c r="E8" s="15" t="s">
        <v>5</v>
      </c>
      <c r="F8" s="27" t="s">
        <v>6</v>
      </c>
    </row>
    <row r="9" spans="1:6">
      <c r="A9" s="39"/>
      <c r="B9" s="16"/>
      <c r="C9" s="10"/>
      <c r="D9" s="16"/>
      <c r="E9" s="9"/>
      <c r="F9" s="40"/>
    </row>
    <row r="10" spans="1:6">
      <c r="A10" s="62" t="s">
        <v>7</v>
      </c>
      <c r="B10" s="17" t="s">
        <v>8</v>
      </c>
      <c r="C10" s="10"/>
      <c r="D10" s="17"/>
      <c r="E10" s="9"/>
      <c r="F10" s="18">
        <f>SUM(F11++F30)</f>
        <v>32635.3</v>
      </c>
    </row>
    <row r="11" spans="1:6">
      <c r="A11" s="39" t="s">
        <v>9</v>
      </c>
      <c r="B11" s="28" t="s">
        <v>8</v>
      </c>
      <c r="C11" s="10" t="s">
        <v>10</v>
      </c>
      <c r="D11" s="28"/>
      <c r="E11" s="9"/>
      <c r="F11" s="40">
        <f>SUM(F12+F26)</f>
        <v>32347.8</v>
      </c>
    </row>
    <row r="12" spans="1:6" ht="45">
      <c r="A12" s="39" t="s">
        <v>11</v>
      </c>
      <c r="B12" s="28" t="s">
        <v>8</v>
      </c>
      <c r="C12" s="10" t="s">
        <v>12</v>
      </c>
      <c r="D12" s="28"/>
      <c r="E12" s="9"/>
      <c r="F12" s="40">
        <f>SUM(F13)</f>
        <v>31960.3</v>
      </c>
    </row>
    <row r="13" spans="1:6">
      <c r="A13" s="39" t="s">
        <v>13</v>
      </c>
      <c r="B13" s="28" t="s">
        <v>8</v>
      </c>
      <c r="C13" s="10" t="s">
        <v>12</v>
      </c>
      <c r="D13" s="28" t="s">
        <v>246</v>
      </c>
      <c r="E13" s="9"/>
      <c r="F13" s="40">
        <f>SUM(F14+F16+F18+F20+F24)</f>
        <v>31960.3</v>
      </c>
    </row>
    <row r="14" spans="1:6" ht="30">
      <c r="A14" s="39" t="s">
        <v>14</v>
      </c>
      <c r="B14" s="28" t="s">
        <v>8</v>
      </c>
      <c r="C14" s="10" t="s">
        <v>12</v>
      </c>
      <c r="D14" s="28" t="s">
        <v>247</v>
      </c>
      <c r="E14" s="9"/>
      <c r="F14" s="40">
        <v>2087.6</v>
      </c>
    </row>
    <row r="15" spans="1:6" ht="78.75" customHeight="1">
      <c r="A15" s="39" t="s">
        <v>15</v>
      </c>
      <c r="B15" s="28" t="s">
        <v>8</v>
      </c>
      <c r="C15" s="10" t="s">
        <v>12</v>
      </c>
      <c r="D15" s="28" t="s">
        <v>247</v>
      </c>
      <c r="E15" s="9">
        <v>100</v>
      </c>
      <c r="F15" s="40">
        <v>2087.6</v>
      </c>
    </row>
    <row r="16" spans="1:6" ht="30">
      <c r="A16" s="39" t="s">
        <v>16</v>
      </c>
      <c r="B16" s="28" t="s">
        <v>8</v>
      </c>
      <c r="C16" s="10" t="s">
        <v>12</v>
      </c>
      <c r="D16" s="28" t="s">
        <v>248</v>
      </c>
      <c r="E16" s="9"/>
      <c r="F16" s="40">
        <v>1911.4</v>
      </c>
    </row>
    <row r="17" spans="1:6" ht="84.75" customHeight="1">
      <c r="A17" s="39" t="s">
        <v>15</v>
      </c>
      <c r="B17" s="28" t="s">
        <v>8</v>
      </c>
      <c r="C17" s="10" t="s">
        <v>12</v>
      </c>
      <c r="D17" s="28" t="s">
        <v>248</v>
      </c>
      <c r="E17" s="9">
        <v>100</v>
      </c>
      <c r="F17" s="40">
        <v>1911.4</v>
      </c>
    </row>
    <row r="18" spans="1:6" ht="30">
      <c r="A18" s="39" t="s">
        <v>17</v>
      </c>
      <c r="B18" s="28" t="s">
        <v>8</v>
      </c>
      <c r="C18" s="10" t="s">
        <v>12</v>
      </c>
      <c r="D18" s="28" t="s">
        <v>249</v>
      </c>
      <c r="E18" s="9"/>
      <c r="F18" s="40">
        <v>1777</v>
      </c>
    </row>
    <row r="19" spans="1:6" ht="87" customHeight="1">
      <c r="A19" s="39" t="s">
        <v>15</v>
      </c>
      <c r="B19" s="28" t="s">
        <v>8</v>
      </c>
      <c r="C19" s="10" t="s">
        <v>12</v>
      </c>
      <c r="D19" s="28" t="s">
        <v>249</v>
      </c>
      <c r="E19" s="9">
        <v>100</v>
      </c>
      <c r="F19" s="40">
        <v>1777</v>
      </c>
    </row>
    <row r="20" spans="1:6" ht="30">
      <c r="A20" s="63" t="s">
        <v>18</v>
      </c>
      <c r="B20" s="28" t="s">
        <v>8</v>
      </c>
      <c r="C20" s="10" t="s">
        <v>12</v>
      </c>
      <c r="D20" s="28" t="s">
        <v>250</v>
      </c>
      <c r="E20" s="9"/>
      <c r="F20" s="40">
        <f>SUM(F21:F23)</f>
        <v>16481.8</v>
      </c>
    </row>
    <row r="21" spans="1:6" ht="78.75" customHeight="1">
      <c r="A21" s="39" t="s">
        <v>15</v>
      </c>
      <c r="B21" s="28" t="s">
        <v>8</v>
      </c>
      <c r="C21" s="10" t="s">
        <v>12</v>
      </c>
      <c r="D21" s="28" t="s">
        <v>250</v>
      </c>
      <c r="E21" s="9">
        <v>100</v>
      </c>
      <c r="F21" s="40">
        <v>12268.9</v>
      </c>
    </row>
    <row r="22" spans="1:6" ht="30">
      <c r="A22" s="39" t="s">
        <v>442</v>
      </c>
      <c r="B22" s="28" t="s">
        <v>8</v>
      </c>
      <c r="C22" s="10" t="s">
        <v>12</v>
      </c>
      <c r="D22" s="28" t="s">
        <v>250</v>
      </c>
      <c r="E22" s="9">
        <v>200</v>
      </c>
      <c r="F22" s="40">
        <v>4208.8999999999996</v>
      </c>
    </row>
    <row r="23" spans="1:6">
      <c r="A23" s="63" t="s">
        <v>20</v>
      </c>
      <c r="B23" s="28" t="s">
        <v>8</v>
      </c>
      <c r="C23" s="10" t="s">
        <v>12</v>
      </c>
      <c r="D23" s="28" t="s">
        <v>250</v>
      </c>
      <c r="E23" s="9">
        <v>800</v>
      </c>
      <c r="F23" s="40">
        <v>4</v>
      </c>
    </row>
    <row r="24" spans="1:6" ht="30">
      <c r="A24" s="39" t="s">
        <v>21</v>
      </c>
      <c r="B24" s="28" t="s">
        <v>8</v>
      </c>
      <c r="C24" s="10" t="s">
        <v>12</v>
      </c>
      <c r="D24" s="28" t="s">
        <v>251</v>
      </c>
      <c r="E24" s="9"/>
      <c r="F24" s="40">
        <v>9702.5</v>
      </c>
    </row>
    <row r="25" spans="1:6" ht="84" customHeight="1">
      <c r="A25" s="39" t="s">
        <v>15</v>
      </c>
      <c r="B25" s="28" t="s">
        <v>8</v>
      </c>
      <c r="C25" s="10" t="s">
        <v>12</v>
      </c>
      <c r="D25" s="28" t="s">
        <v>251</v>
      </c>
      <c r="E25" s="9">
        <v>100</v>
      </c>
      <c r="F25" s="40">
        <v>9702.5</v>
      </c>
    </row>
    <row r="26" spans="1:6">
      <c r="A26" s="39" t="s">
        <v>22</v>
      </c>
      <c r="B26" s="28" t="s">
        <v>8</v>
      </c>
      <c r="C26" s="10" t="s">
        <v>23</v>
      </c>
      <c r="D26" s="28"/>
      <c r="E26" s="9"/>
      <c r="F26" s="40">
        <v>387.5</v>
      </c>
    </row>
    <row r="27" spans="1:6">
      <c r="A27" s="39" t="s">
        <v>13</v>
      </c>
      <c r="B27" s="28" t="s">
        <v>8</v>
      </c>
      <c r="C27" s="10" t="s">
        <v>23</v>
      </c>
      <c r="D27" s="28" t="s">
        <v>246</v>
      </c>
      <c r="E27" s="9"/>
      <c r="F27" s="40">
        <v>387.5</v>
      </c>
    </row>
    <row r="28" spans="1:6" ht="30">
      <c r="A28" s="39" t="s">
        <v>24</v>
      </c>
      <c r="B28" s="28" t="s">
        <v>8</v>
      </c>
      <c r="C28" s="10" t="s">
        <v>23</v>
      </c>
      <c r="D28" s="28" t="s">
        <v>253</v>
      </c>
      <c r="E28" s="9"/>
      <c r="F28" s="40">
        <v>387.5</v>
      </c>
    </row>
    <row r="29" spans="1:6">
      <c r="A29" s="39" t="s">
        <v>25</v>
      </c>
      <c r="B29" s="28" t="s">
        <v>8</v>
      </c>
      <c r="C29" s="10" t="s">
        <v>23</v>
      </c>
      <c r="D29" s="28" t="s">
        <v>253</v>
      </c>
      <c r="E29" s="9">
        <v>300</v>
      </c>
      <c r="F29" s="40">
        <v>387.5</v>
      </c>
    </row>
    <row r="30" spans="1:6">
      <c r="A30" s="39" t="s">
        <v>26</v>
      </c>
      <c r="B30" s="28" t="s">
        <v>8</v>
      </c>
      <c r="C30" s="10" t="s">
        <v>27</v>
      </c>
      <c r="D30" s="28"/>
      <c r="E30" s="9"/>
      <c r="F30" s="40">
        <v>287.5</v>
      </c>
    </row>
    <row r="31" spans="1:6">
      <c r="A31" s="39" t="s">
        <v>28</v>
      </c>
      <c r="B31" s="28" t="s">
        <v>8</v>
      </c>
      <c r="C31" s="10">
        <v>1003</v>
      </c>
      <c r="D31" s="28"/>
      <c r="E31" s="9"/>
      <c r="F31" s="40">
        <v>287.5</v>
      </c>
    </row>
    <row r="32" spans="1:6">
      <c r="A32" s="39" t="s">
        <v>13</v>
      </c>
      <c r="B32" s="28" t="s">
        <v>8</v>
      </c>
      <c r="C32" s="10" t="s">
        <v>29</v>
      </c>
      <c r="D32" s="28" t="s">
        <v>246</v>
      </c>
      <c r="E32" s="9"/>
      <c r="F32" s="40">
        <v>287.5</v>
      </c>
    </row>
    <row r="33" spans="1:6" ht="30">
      <c r="A33" s="63" t="s">
        <v>30</v>
      </c>
      <c r="B33" s="28" t="s">
        <v>31</v>
      </c>
      <c r="C33" s="10" t="s">
        <v>29</v>
      </c>
      <c r="D33" s="28" t="s">
        <v>252</v>
      </c>
      <c r="E33" s="9"/>
      <c r="F33" s="40">
        <v>287.5</v>
      </c>
    </row>
    <row r="34" spans="1:6">
      <c r="A34" s="39" t="s">
        <v>25</v>
      </c>
      <c r="B34" s="28" t="s">
        <v>8</v>
      </c>
      <c r="C34" s="10" t="s">
        <v>29</v>
      </c>
      <c r="D34" s="28" t="s">
        <v>252</v>
      </c>
      <c r="E34" s="9">
        <v>300</v>
      </c>
      <c r="F34" s="40">
        <v>287.5</v>
      </c>
    </row>
    <row r="35" spans="1:6">
      <c r="A35" s="39"/>
      <c r="B35" s="28"/>
      <c r="C35" s="10" t="s">
        <v>32</v>
      </c>
      <c r="D35" s="28"/>
      <c r="E35" s="9"/>
      <c r="F35" s="40"/>
    </row>
    <row r="36" spans="1:6">
      <c r="A36" s="62" t="s">
        <v>33</v>
      </c>
      <c r="B36" s="17" t="s">
        <v>34</v>
      </c>
      <c r="C36" s="10" t="s">
        <v>32</v>
      </c>
      <c r="D36" s="17"/>
      <c r="E36" s="9"/>
      <c r="F36" s="18">
        <f>SUM(F37+F76+++F86++F160+F192+F203++++F219+F239++F250)</f>
        <v>795665.5</v>
      </c>
    </row>
    <row r="37" spans="1:6">
      <c r="A37" s="39" t="s">
        <v>9</v>
      </c>
      <c r="B37" s="57" t="s">
        <v>34</v>
      </c>
      <c r="C37" s="10" t="s">
        <v>10</v>
      </c>
      <c r="D37" s="57"/>
      <c r="E37" s="9"/>
      <c r="F37" s="40">
        <f>SUM(F38++F42++F58)</f>
        <v>334740.2</v>
      </c>
    </row>
    <row r="38" spans="1:6" ht="30">
      <c r="A38" s="39" t="s">
        <v>35</v>
      </c>
      <c r="B38" s="28" t="s">
        <v>34</v>
      </c>
      <c r="C38" s="10" t="s">
        <v>36</v>
      </c>
      <c r="D38" s="28"/>
      <c r="E38" s="9"/>
      <c r="F38" s="40">
        <v>2269.1999999999998</v>
      </c>
    </row>
    <row r="39" spans="1:6">
      <c r="A39" s="39" t="s">
        <v>13</v>
      </c>
      <c r="B39" s="28" t="s">
        <v>34</v>
      </c>
      <c r="C39" s="10" t="s">
        <v>36</v>
      </c>
      <c r="D39" s="28" t="s">
        <v>246</v>
      </c>
      <c r="E39" s="9"/>
      <c r="F39" s="40">
        <v>2269.1999999999998</v>
      </c>
    </row>
    <row r="40" spans="1:6">
      <c r="A40" s="39" t="s">
        <v>37</v>
      </c>
      <c r="B40" s="28" t="s">
        <v>34</v>
      </c>
      <c r="C40" s="10" t="s">
        <v>36</v>
      </c>
      <c r="D40" s="28" t="s">
        <v>254</v>
      </c>
      <c r="E40" s="9"/>
      <c r="F40" s="40">
        <v>2269.1999999999998</v>
      </c>
    </row>
    <row r="41" spans="1:6" ht="60">
      <c r="A41" s="39" t="s">
        <v>15</v>
      </c>
      <c r="B41" s="28" t="s">
        <v>34</v>
      </c>
      <c r="C41" s="10" t="s">
        <v>36</v>
      </c>
      <c r="D41" s="28" t="s">
        <v>254</v>
      </c>
      <c r="E41" s="9">
        <v>100</v>
      </c>
      <c r="F41" s="40">
        <v>2269.1999999999998</v>
      </c>
    </row>
    <row r="42" spans="1:6" ht="60">
      <c r="A42" s="39" t="s">
        <v>38</v>
      </c>
      <c r="B42" s="28" t="s">
        <v>34</v>
      </c>
      <c r="C42" s="10" t="s">
        <v>39</v>
      </c>
      <c r="D42" s="28"/>
      <c r="E42" s="9"/>
      <c r="F42" s="40">
        <f>SUM(F43+F48)</f>
        <v>175148.6</v>
      </c>
    </row>
    <row r="43" spans="1:6">
      <c r="A43" s="39" t="s">
        <v>13</v>
      </c>
      <c r="B43" s="28" t="s">
        <v>34</v>
      </c>
      <c r="C43" s="10" t="s">
        <v>39</v>
      </c>
      <c r="D43" s="28" t="s">
        <v>246</v>
      </c>
      <c r="E43" s="9"/>
      <c r="F43" s="40">
        <f>SUM(F44)</f>
        <v>169818.4</v>
      </c>
    </row>
    <row r="44" spans="1:6" ht="45">
      <c r="A44" s="38" t="s">
        <v>40</v>
      </c>
      <c r="B44" s="28" t="s">
        <v>34</v>
      </c>
      <c r="C44" s="10" t="s">
        <v>39</v>
      </c>
      <c r="D44" s="28" t="s">
        <v>255</v>
      </c>
      <c r="E44" s="9"/>
      <c r="F44" s="40">
        <f>SUM(F45:F47)</f>
        <v>169818.4</v>
      </c>
    </row>
    <row r="45" spans="1:6" ht="77.25" customHeight="1">
      <c r="A45" s="39" t="s">
        <v>15</v>
      </c>
      <c r="B45" s="28" t="s">
        <v>34</v>
      </c>
      <c r="C45" s="10" t="s">
        <v>39</v>
      </c>
      <c r="D45" s="28" t="s">
        <v>255</v>
      </c>
      <c r="E45" s="9">
        <v>100</v>
      </c>
      <c r="F45" s="40">
        <v>154057.9</v>
      </c>
    </row>
    <row r="46" spans="1:6" ht="30">
      <c r="A46" s="39" t="s">
        <v>442</v>
      </c>
      <c r="B46" s="28" t="s">
        <v>34</v>
      </c>
      <c r="C46" s="10" t="s">
        <v>39</v>
      </c>
      <c r="D46" s="28" t="s">
        <v>255</v>
      </c>
      <c r="E46" s="9">
        <v>200</v>
      </c>
      <c r="F46" s="40">
        <v>15210.5</v>
      </c>
    </row>
    <row r="47" spans="1:6">
      <c r="A47" s="63" t="s">
        <v>20</v>
      </c>
      <c r="B47" s="28" t="s">
        <v>34</v>
      </c>
      <c r="C47" s="10" t="s">
        <v>39</v>
      </c>
      <c r="D47" s="28" t="s">
        <v>255</v>
      </c>
      <c r="E47" s="9">
        <v>800</v>
      </c>
      <c r="F47" s="40">
        <v>550</v>
      </c>
    </row>
    <row r="48" spans="1:6">
      <c r="A48" s="63" t="s">
        <v>42</v>
      </c>
      <c r="B48" s="28" t="s">
        <v>43</v>
      </c>
      <c r="C48" s="10" t="s">
        <v>39</v>
      </c>
      <c r="D48" s="28" t="s">
        <v>256</v>
      </c>
      <c r="E48" s="9"/>
      <c r="F48" s="40">
        <f>SUM(F49++F52++++F55)</f>
        <v>5330.2</v>
      </c>
    </row>
    <row r="49" spans="1:6" ht="180">
      <c r="A49" s="39" t="s">
        <v>257</v>
      </c>
      <c r="B49" s="28" t="s">
        <v>34</v>
      </c>
      <c r="C49" s="10" t="s">
        <v>39</v>
      </c>
      <c r="D49" s="28" t="s">
        <v>258</v>
      </c>
      <c r="E49" s="28"/>
      <c r="F49" s="40">
        <f>SUM(F50:F51)</f>
        <v>2118.9</v>
      </c>
    </row>
    <row r="50" spans="1:6" ht="82.5" customHeight="1">
      <c r="A50" s="39" t="s">
        <v>15</v>
      </c>
      <c r="B50" s="28" t="s">
        <v>34</v>
      </c>
      <c r="C50" s="10" t="s">
        <v>39</v>
      </c>
      <c r="D50" s="28" t="s">
        <v>258</v>
      </c>
      <c r="E50" s="28" t="s">
        <v>44</v>
      </c>
      <c r="F50" s="40">
        <v>1952.1</v>
      </c>
    </row>
    <row r="51" spans="1:6" ht="30">
      <c r="A51" s="39" t="s">
        <v>442</v>
      </c>
      <c r="B51" s="28" t="s">
        <v>34</v>
      </c>
      <c r="C51" s="10" t="s">
        <v>39</v>
      </c>
      <c r="D51" s="28" t="s">
        <v>258</v>
      </c>
      <c r="E51" s="28" t="s">
        <v>45</v>
      </c>
      <c r="F51" s="40">
        <v>166.8</v>
      </c>
    </row>
    <row r="52" spans="1:6" ht="150">
      <c r="A52" s="64" t="s">
        <v>259</v>
      </c>
      <c r="B52" s="28" t="s">
        <v>43</v>
      </c>
      <c r="C52" s="10" t="s">
        <v>39</v>
      </c>
      <c r="D52" s="58" t="s">
        <v>260</v>
      </c>
      <c r="E52" s="24"/>
      <c r="F52" s="40">
        <f>SUM(F53:F54)</f>
        <v>1622.1</v>
      </c>
    </row>
    <row r="53" spans="1:6" ht="76.5" customHeight="1">
      <c r="A53" s="39" t="s">
        <v>15</v>
      </c>
      <c r="B53" s="28" t="s">
        <v>43</v>
      </c>
      <c r="C53" s="10" t="s">
        <v>39</v>
      </c>
      <c r="D53" s="58" t="s">
        <v>260</v>
      </c>
      <c r="E53" s="24">
        <v>100</v>
      </c>
      <c r="F53" s="40">
        <v>1464</v>
      </c>
    </row>
    <row r="54" spans="1:6" ht="30">
      <c r="A54" s="39" t="s">
        <v>442</v>
      </c>
      <c r="B54" s="28" t="s">
        <v>34</v>
      </c>
      <c r="C54" s="10" t="s">
        <v>39</v>
      </c>
      <c r="D54" s="58" t="s">
        <v>260</v>
      </c>
      <c r="E54" s="24">
        <v>200</v>
      </c>
      <c r="F54" s="40">
        <v>158.1</v>
      </c>
    </row>
    <row r="55" spans="1:6" ht="90">
      <c r="A55" s="64" t="s">
        <v>526</v>
      </c>
      <c r="B55" s="28" t="s">
        <v>34</v>
      </c>
      <c r="C55" s="10" t="s">
        <v>39</v>
      </c>
      <c r="D55" s="58" t="s">
        <v>261</v>
      </c>
      <c r="E55" s="24"/>
      <c r="F55" s="40">
        <f>SUM(F56:F57)</f>
        <v>1589.1999999999998</v>
      </c>
    </row>
    <row r="56" spans="1:6" ht="75" customHeight="1">
      <c r="A56" s="39" t="s">
        <v>15</v>
      </c>
      <c r="B56" s="28" t="s">
        <v>34</v>
      </c>
      <c r="C56" s="10" t="s">
        <v>39</v>
      </c>
      <c r="D56" s="58" t="s">
        <v>261</v>
      </c>
      <c r="E56" s="24">
        <v>100</v>
      </c>
      <c r="F56" s="40">
        <v>1464.1</v>
      </c>
    </row>
    <row r="57" spans="1:6" ht="30">
      <c r="A57" s="39" t="s">
        <v>442</v>
      </c>
      <c r="B57" s="28" t="s">
        <v>34</v>
      </c>
      <c r="C57" s="10" t="s">
        <v>39</v>
      </c>
      <c r="D57" s="58" t="s">
        <v>261</v>
      </c>
      <c r="E57" s="24">
        <v>200</v>
      </c>
      <c r="F57" s="40">
        <v>125.1</v>
      </c>
    </row>
    <row r="58" spans="1:6">
      <c r="A58" s="39" t="s">
        <v>22</v>
      </c>
      <c r="B58" s="28" t="s">
        <v>34</v>
      </c>
      <c r="C58" s="10" t="s">
        <v>23</v>
      </c>
      <c r="D58" s="28"/>
      <c r="E58" s="24"/>
      <c r="F58" s="40">
        <f>SUM(F59+F70)</f>
        <v>157322.4</v>
      </c>
    </row>
    <row r="59" spans="1:6">
      <c r="A59" s="39" t="s">
        <v>13</v>
      </c>
      <c r="B59" s="28" t="s">
        <v>34</v>
      </c>
      <c r="C59" s="10" t="s">
        <v>23</v>
      </c>
      <c r="D59" s="28" t="s">
        <v>246</v>
      </c>
      <c r="E59" s="24"/>
      <c r="F59" s="40">
        <f>SUM(F60+F62+F64+F68)</f>
        <v>107257.8</v>
      </c>
    </row>
    <row r="60" spans="1:6" ht="30">
      <c r="A60" s="38" t="s">
        <v>46</v>
      </c>
      <c r="B60" s="28" t="s">
        <v>34</v>
      </c>
      <c r="C60" s="10" t="s">
        <v>23</v>
      </c>
      <c r="D60" s="28" t="s">
        <v>262</v>
      </c>
      <c r="E60" s="9"/>
      <c r="F60" s="40">
        <v>1470</v>
      </c>
    </row>
    <row r="61" spans="1:6" ht="30">
      <c r="A61" s="38" t="s">
        <v>47</v>
      </c>
      <c r="B61" s="28" t="s">
        <v>34</v>
      </c>
      <c r="C61" s="10" t="s">
        <v>23</v>
      </c>
      <c r="D61" s="28" t="s">
        <v>262</v>
      </c>
      <c r="E61" s="9">
        <v>600</v>
      </c>
      <c r="F61" s="40">
        <v>1470</v>
      </c>
    </row>
    <row r="62" spans="1:6" ht="30">
      <c r="A62" s="39" t="s">
        <v>24</v>
      </c>
      <c r="B62" s="28" t="s">
        <v>34</v>
      </c>
      <c r="C62" s="10" t="s">
        <v>23</v>
      </c>
      <c r="D62" s="28" t="s">
        <v>253</v>
      </c>
      <c r="E62" s="9"/>
      <c r="F62" s="40">
        <v>402.3</v>
      </c>
    </row>
    <row r="63" spans="1:6">
      <c r="A63" s="39" t="s">
        <v>25</v>
      </c>
      <c r="B63" s="28" t="s">
        <v>34</v>
      </c>
      <c r="C63" s="10" t="s">
        <v>23</v>
      </c>
      <c r="D63" s="28" t="s">
        <v>253</v>
      </c>
      <c r="E63" s="9">
        <v>300</v>
      </c>
      <c r="F63" s="40">
        <v>402.3</v>
      </c>
    </row>
    <row r="64" spans="1:6" ht="45">
      <c r="A64" s="63" t="s">
        <v>48</v>
      </c>
      <c r="B64" s="28" t="s">
        <v>34</v>
      </c>
      <c r="C64" s="10" t="s">
        <v>23</v>
      </c>
      <c r="D64" s="28" t="s">
        <v>263</v>
      </c>
      <c r="E64" s="9"/>
      <c r="F64" s="40">
        <f>SUM(F65:F67)</f>
        <v>83885.5</v>
      </c>
    </row>
    <row r="65" spans="1:10" ht="60">
      <c r="A65" s="39" t="s">
        <v>15</v>
      </c>
      <c r="B65" s="28" t="s">
        <v>34</v>
      </c>
      <c r="C65" s="10" t="s">
        <v>23</v>
      </c>
      <c r="D65" s="28" t="s">
        <v>263</v>
      </c>
      <c r="E65" s="9">
        <v>100</v>
      </c>
      <c r="F65" s="40">
        <v>55172.6</v>
      </c>
    </row>
    <row r="66" spans="1:10" ht="30">
      <c r="A66" s="39" t="s">
        <v>442</v>
      </c>
      <c r="B66" s="28" t="s">
        <v>34</v>
      </c>
      <c r="C66" s="10" t="s">
        <v>23</v>
      </c>
      <c r="D66" s="28" t="s">
        <v>263</v>
      </c>
      <c r="E66" s="9">
        <v>200</v>
      </c>
      <c r="F66" s="40">
        <v>25563.3</v>
      </c>
    </row>
    <row r="67" spans="1:10">
      <c r="A67" s="63" t="s">
        <v>20</v>
      </c>
      <c r="B67" s="28" t="s">
        <v>34</v>
      </c>
      <c r="C67" s="10" t="s">
        <v>23</v>
      </c>
      <c r="D67" s="28" t="s">
        <v>263</v>
      </c>
      <c r="E67" s="9">
        <v>800</v>
      </c>
      <c r="F67" s="40">
        <v>3149.6</v>
      </c>
    </row>
    <row r="68" spans="1:10">
      <c r="A68" s="39" t="s">
        <v>49</v>
      </c>
      <c r="B68" s="28" t="s">
        <v>34</v>
      </c>
      <c r="C68" s="10" t="s">
        <v>23</v>
      </c>
      <c r="D68" s="28" t="s">
        <v>264</v>
      </c>
      <c r="E68" s="9"/>
      <c r="F68" s="40">
        <v>21500</v>
      </c>
    </row>
    <row r="69" spans="1:10">
      <c r="A69" s="63" t="s">
        <v>20</v>
      </c>
      <c r="B69" s="28" t="s">
        <v>34</v>
      </c>
      <c r="C69" s="10" t="s">
        <v>23</v>
      </c>
      <c r="D69" s="28" t="s">
        <v>264</v>
      </c>
      <c r="E69" s="9">
        <v>800</v>
      </c>
      <c r="F69" s="40">
        <v>21500</v>
      </c>
    </row>
    <row r="70" spans="1:10" s="29" customFormat="1" ht="30">
      <c r="A70" s="60" t="s">
        <v>50</v>
      </c>
      <c r="B70" s="19" t="s">
        <v>34</v>
      </c>
      <c r="C70" s="19" t="s">
        <v>23</v>
      </c>
      <c r="D70" s="19" t="s">
        <v>265</v>
      </c>
      <c r="E70" s="20"/>
      <c r="F70" s="40">
        <f>SUM(F72+F74)</f>
        <v>50064.6</v>
      </c>
      <c r="J70" s="51"/>
    </row>
    <row r="71" spans="1:10" s="29" customFormat="1" ht="30">
      <c r="A71" s="60" t="s">
        <v>527</v>
      </c>
      <c r="B71" s="19" t="s">
        <v>34</v>
      </c>
      <c r="C71" s="19" t="s">
        <v>23</v>
      </c>
      <c r="D71" s="19" t="s">
        <v>384</v>
      </c>
      <c r="E71" s="20"/>
      <c r="F71" s="40">
        <v>50064.6</v>
      </c>
      <c r="J71" s="51"/>
    </row>
    <row r="72" spans="1:10" s="29" customFormat="1" ht="33.75" customHeight="1">
      <c r="A72" s="60" t="s">
        <v>51</v>
      </c>
      <c r="B72" s="19" t="s">
        <v>34</v>
      </c>
      <c r="C72" s="19" t="s">
        <v>23</v>
      </c>
      <c r="D72" s="19" t="s">
        <v>385</v>
      </c>
      <c r="E72" s="20"/>
      <c r="F72" s="40">
        <f>SUM(F73)</f>
        <v>230</v>
      </c>
      <c r="J72" s="51"/>
    </row>
    <row r="73" spans="1:10" s="29" customFormat="1" ht="30">
      <c r="A73" s="39" t="s">
        <v>442</v>
      </c>
      <c r="B73" s="19" t="s">
        <v>34</v>
      </c>
      <c r="C73" s="19" t="s">
        <v>23</v>
      </c>
      <c r="D73" s="19" t="s">
        <v>385</v>
      </c>
      <c r="E73" s="20">
        <v>200</v>
      </c>
      <c r="F73" s="40">
        <v>230</v>
      </c>
      <c r="J73" s="51"/>
    </row>
    <row r="74" spans="1:10" s="29" customFormat="1" ht="50.25" customHeight="1">
      <c r="A74" s="65" t="s">
        <v>52</v>
      </c>
      <c r="B74" s="19" t="s">
        <v>34</v>
      </c>
      <c r="C74" s="19" t="s">
        <v>23</v>
      </c>
      <c r="D74" s="19" t="s">
        <v>386</v>
      </c>
      <c r="E74" s="20"/>
      <c r="F74" s="40">
        <f>SUM(F75)</f>
        <v>49834.6</v>
      </c>
      <c r="J74" s="51"/>
    </row>
    <row r="75" spans="1:10" s="29" customFormat="1" ht="30">
      <c r="A75" s="65" t="s">
        <v>53</v>
      </c>
      <c r="B75" s="19" t="s">
        <v>34</v>
      </c>
      <c r="C75" s="19" t="s">
        <v>23</v>
      </c>
      <c r="D75" s="19" t="s">
        <v>386</v>
      </c>
      <c r="E75" s="20">
        <v>600</v>
      </c>
      <c r="F75" s="40">
        <v>49834.6</v>
      </c>
      <c r="J75" s="51"/>
    </row>
    <row r="76" spans="1:10">
      <c r="A76" s="39" t="s">
        <v>54</v>
      </c>
      <c r="B76" s="28" t="s">
        <v>34</v>
      </c>
      <c r="C76" s="10" t="s">
        <v>55</v>
      </c>
      <c r="D76" s="28"/>
      <c r="E76" s="9"/>
      <c r="F76" s="40">
        <v>145</v>
      </c>
    </row>
    <row r="77" spans="1:10">
      <c r="A77" s="39" t="s">
        <v>56</v>
      </c>
      <c r="B77" s="28" t="s">
        <v>34</v>
      </c>
      <c r="C77" s="10" t="s">
        <v>57</v>
      </c>
      <c r="D77" s="28"/>
      <c r="E77" s="9"/>
      <c r="F77" s="40">
        <v>145</v>
      </c>
    </row>
    <row r="78" spans="1:10">
      <c r="A78" s="39" t="s">
        <v>13</v>
      </c>
      <c r="B78" s="28" t="s">
        <v>34</v>
      </c>
      <c r="C78" s="10" t="s">
        <v>57</v>
      </c>
      <c r="D78" s="28" t="s">
        <v>246</v>
      </c>
      <c r="E78" s="9"/>
      <c r="F78" s="40">
        <f>SUM(F79+F81)</f>
        <v>145</v>
      </c>
    </row>
    <row r="79" spans="1:10">
      <c r="A79" s="39" t="s">
        <v>58</v>
      </c>
      <c r="B79" s="28" t="s">
        <v>34</v>
      </c>
      <c r="C79" s="10" t="s">
        <v>57</v>
      </c>
      <c r="D79" s="28" t="s">
        <v>266</v>
      </c>
      <c r="E79" s="9"/>
      <c r="F79" s="40">
        <v>50</v>
      </c>
    </row>
    <row r="80" spans="1:10" ht="30">
      <c r="A80" s="39" t="s">
        <v>442</v>
      </c>
      <c r="B80" s="28" t="s">
        <v>34</v>
      </c>
      <c r="C80" s="10" t="s">
        <v>57</v>
      </c>
      <c r="D80" s="28" t="s">
        <v>266</v>
      </c>
      <c r="E80" s="9">
        <v>200</v>
      </c>
      <c r="F80" s="40">
        <v>50</v>
      </c>
    </row>
    <row r="81" spans="1:10">
      <c r="A81" s="39" t="s">
        <v>59</v>
      </c>
      <c r="B81" s="28" t="s">
        <v>34</v>
      </c>
      <c r="C81" s="10" t="s">
        <v>57</v>
      </c>
      <c r="D81" s="28" t="s">
        <v>267</v>
      </c>
      <c r="E81" s="9"/>
      <c r="F81" s="40">
        <f>SUM(F82:F83)</f>
        <v>95</v>
      </c>
    </row>
    <row r="82" spans="1:10" ht="30">
      <c r="A82" s="39" t="s">
        <v>442</v>
      </c>
      <c r="B82" s="28" t="s">
        <v>34</v>
      </c>
      <c r="C82" s="10" t="s">
        <v>57</v>
      </c>
      <c r="D82" s="28" t="s">
        <v>267</v>
      </c>
      <c r="E82" s="9">
        <v>200</v>
      </c>
      <c r="F82" s="40">
        <v>85</v>
      </c>
    </row>
    <row r="83" spans="1:10">
      <c r="A83" s="39" t="s">
        <v>25</v>
      </c>
      <c r="B83" s="28" t="s">
        <v>34</v>
      </c>
      <c r="C83" s="10" t="s">
        <v>57</v>
      </c>
      <c r="D83" s="28" t="s">
        <v>267</v>
      </c>
      <c r="E83" s="9">
        <v>300</v>
      </c>
      <c r="F83" s="40">
        <v>10</v>
      </c>
    </row>
    <row r="84" spans="1:10" hidden="1">
      <c r="A84" s="65" t="s">
        <v>118</v>
      </c>
      <c r="B84" s="19" t="s">
        <v>34</v>
      </c>
      <c r="C84" s="19" t="s">
        <v>116</v>
      </c>
      <c r="D84" s="19" t="s">
        <v>119</v>
      </c>
      <c r="E84" s="20"/>
      <c r="F84" s="40"/>
    </row>
    <row r="85" spans="1:10" ht="45" hidden="1">
      <c r="A85" s="65" t="s">
        <v>67</v>
      </c>
      <c r="B85" s="19" t="s">
        <v>34</v>
      </c>
      <c r="C85" s="19" t="s">
        <v>116</v>
      </c>
      <c r="D85" s="19" t="s">
        <v>119</v>
      </c>
      <c r="E85" s="20">
        <v>400</v>
      </c>
      <c r="F85" s="40"/>
    </row>
    <row r="86" spans="1:10" s="29" customFormat="1">
      <c r="A86" s="60" t="s">
        <v>60</v>
      </c>
      <c r="B86" s="19" t="s">
        <v>34</v>
      </c>
      <c r="C86" s="19" t="s">
        <v>61</v>
      </c>
      <c r="D86" s="19"/>
      <c r="E86" s="20"/>
      <c r="F86" s="40">
        <f>SUM(F87+F93+F105+F128)</f>
        <v>163467.79999999999</v>
      </c>
      <c r="J86" s="51"/>
    </row>
    <row r="87" spans="1:10" s="29" customFormat="1">
      <c r="A87" s="60" t="s">
        <v>62</v>
      </c>
      <c r="B87" s="19" t="s">
        <v>34</v>
      </c>
      <c r="C87" s="19" t="s">
        <v>63</v>
      </c>
      <c r="D87" s="19"/>
      <c r="E87" s="20"/>
      <c r="F87" s="40">
        <f>SUM(F88)</f>
        <v>23064.6</v>
      </c>
      <c r="J87" s="51"/>
    </row>
    <row r="88" spans="1:10" s="29" customFormat="1" ht="45">
      <c r="A88" s="60" t="s">
        <v>64</v>
      </c>
      <c r="B88" s="19" t="s">
        <v>34</v>
      </c>
      <c r="C88" s="19" t="s">
        <v>63</v>
      </c>
      <c r="D88" s="19" t="s">
        <v>302</v>
      </c>
      <c r="E88" s="20"/>
      <c r="F88" s="40">
        <f>SUM(F89)</f>
        <v>23064.6</v>
      </c>
      <c r="J88" s="51"/>
    </row>
    <row r="89" spans="1:10" s="29" customFormat="1" ht="53.25" customHeight="1">
      <c r="A89" s="60" t="s">
        <v>65</v>
      </c>
      <c r="B89" s="19" t="s">
        <v>34</v>
      </c>
      <c r="C89" s="19" t="s">
        <v>63</v>
      </c>
      <c r="D89" s="19" t="s">
        <v>303</v>
      </c>
      <c r="E89" s="20"/>
      <c r="F89" s="40">
        <f>SUM(F90)</f>
        <v>23064.6</v>
      </c>
      <c r="J89" s="51"/>
    </row>
    <row r="90" spans="1:10" s="29" customFormat="1" ht="52.5" customHeight="1">
      <c r="A90" s="60" t="s">
        <v>304</v>
      </c>
      <c r="B90" s="19" t="s">
        <v>34</v>
      </c>
      <c r="C90" s="19" t="s">
        <v>63</v>
      </c>
      <c r="D90" s="19" t="s">
        <v>305</v>
      </c>
      <c r="E90" s="20"/>
      <c r="F90" s="40">
        <f>SUM(F91)</f>
        <v>23064.6</v>
      </c>
      <c r="J90" s="51"/>
    </row>
    <row r="91" spans="1:10" s="29" customFormat="1" ht="30">
      <c r="A91" s="66" t="s">
        <v>66</v>
      </c>
      <c r="B91" s="19" t="s">
        <v>34</v>
      </c>
      <c r="C91" s="19" t="s">
        <v>63</v>
      </c>
      <c r="D91" s="19" t="s">
        <v>306</v>
      </c>
      <c r="E91" s="20"/>
      <c r="F91" s="40">
        <f>SUM(F92)</f>
        <v>23064.6</v>
      </c>
      <c r="J91" s="51"/>
    </row>
    <row r="92" spans="1:10" s="29" customFormat="1" ht="45">
      <c r="A92" s="65" t="s">
        <v>67</v>
      </c>
      <c r="B92" s="19" t="s">
        <v>34</v>
      </c>
      <c r="C92" s="19" t="s">
        <v>63</v>
      </c>
      <c r="D92" s="19" t="s">
        <v>306</v>
      </c>
      <c r="E92" s="20">
        <v>400</v>
      </c>
      <c r="F92" s="40">
        <v>23064.6</v>
      </c>
      <c r="J92" s="51"/>
    </row>
    <row r="93" spans="1:10" s="29" customFormat="1">
      <c r="A93" s="60" t="s">
        <v>68</v>
      </c>
      <c r="B93" s="19" t="s">
        <v>34</v>
      </c>
      <c r="C93" s="19" t="s">
        <v>69</v>
      </c>
      <c r="D93" s="59"/>
      <c r="E93" s="20"/>
      <c r="F93" s="40">
        <f>SUM(F94)</f>
        <v>49833</v>
      </c>
      <c r="J93" s="51"/>
    </row>
    <row r="94" spans="1:10" s="29" customFormat="1" ht="30">
      <c r="A94" s="60" t="s">
        <v>70</v>
      </c>
      <c r="B94" s="19" t="s">
        <v>34</v>
      </c>
      <c r="C94" s="19" t="s">
        <v>69</v>
      </c>
      <c r="D94" s="19" t="s">
        <v>307</v>
      </c>
      <c r="E94" s="20"/>
      <c r="F94" s="40">
        <f>SUM(F95)</f>
        <v>49833</v>
      </c>
      <c r="J94" s="51"/>
    </row>
    <row r="95" spans="1:10" s="29" customFormat="1" ht="30">
      <c r="A95" s="60" t="s">
        <v>71</v>
      </c>
      <c r="B95" s="19" t="s">
        <v>34</v>
      </c>
      <c r="C95" s="19" t="s">
        <v>69</v>
      </c>
      <c r="D95" s="19" t="s">
        <v>308</v>
      </c>
      <c r="E95" s="20"/>
      <c r="F95" s="40">
        <f>SUM(F96)</f>
        <v>49833</v>
      </c>
      <c r="J95" s="51"/>
    </row>
    <row r="96" spans="1:10" s="29" customFormat="1" ht="72.75" customHeight="1">
      <c r="A96" s="60" t="s">
        <v>309</v>
      </c>
      <c r="B96" s="19" t="s">
        <v>34</v>
      </c>
      <c r="C96" s="19" t="s">
        <v>69</v>
      </c>
      <c r="D96" s="19" t="s">
        <v>310</v>
      </c>
      <c r="E96" s="20"/>
      <c r="F96" s="40">
        <f>SUM(F97+F99+F101+F103)</f>
        <v>49833</v>
      </c>
      <c r="J96" s="51"/>
    </row>
    <row r="97" spans="1:10" s="29" customFormat="1" ht="49.5" customHeight="1">
      <c r="A97" s="65" t="s">
        <v>52</v>
      </c>
      <c r="B97" s="19" t="s">
        <v>34</v>
      </c>
      <c r="C97" s="19" t="s">
        <v>69</v>
      </c>
      <c r="D97" s="19" t="s">
        <v>311</v>
      </c>
      <c r="E97" s="20"/>
      <c r="F97" s="40">
        <f>SUM(F98)</f>
        <v>4159.8</v>
      </c>
      <c r="J97" s="51"/>
    </row>
    <row r="98" spans="1:10" s="29" customFormat="1" ht="33.6" customHeight="1">
      <c r="A98" s="65" t="s">
        <v>53</v>
      </c>
      <c r="B98" s="19" t="s">
        <v>34</v>
      </c>
      <c r="C98" s="19" t="s">
        <v>69</v>
      </c>
      <c r="D98" s="19" t="s">
        <v>311</v>
      </c>
      <c r="E98" s="20">
        <v>600</v>
      </c>
      <c r="F98" s="40">
        <v>4159.8</v>
      </c>
      <c r="J98" s="51"/>
    </row>
    <row r="99" spans="1:10" s="29" customFormat="1" ht="45">
      <c r="A99" s="60" t="s">
        <v>72</v>
      </c>
      <c r="B99" s="19" t="s">
        <v>34</v>
      </c>
      <c r="C99" s="19" t="s">
        <v>69</v>
      </c>
      <c r="D99" s="19" t="s">
        <v>312</v>
      </c>
      <c r="E99" s="20"/>
      <c r="F99" s="40">
        <f>SUM(F100)</f>
        <v>36082.9</v>
      </c>
      <c r="J99" s="51"/>
    </row>
    <row r="100" spans="1:10" s="29" customFormat="1">
      <c r="A100" s="65" t="s">
        <v>20</v>
      </c>
      <c r="B100" s="19" t="s">
        <v>34</v>
      </c>
      <c r="C100" s="19" t="s">
        <v>69</v>
      </c>
      <c r="D100" s="19" t="s">
        <v>312</v>
      </c>
      <c r="E100" s="20">
        <v>800</v>
      </c>
      <c r="F100" s="40">
        <v>36082.9</v>
      </c>
      <c r="J100" s="51"/>
    </row>
    <row r="101" spans="1:10" s="29" customFormat="1" ht="93.6" customHeight="1">
      <c r="A101" s="60" t="s">
        <v>73</v>
      </c>
      <c r="B101" s="19" t="s">
        <v>34</v>
      </c>
      <c r="C101" s="19" t="s">
        <v>69</v>
      </c>
      <c r="D101" s="19" t="s">
        <v>313</v>
      </c>
      <c r="E101" s="20"/>
      <c r="F101" s="40">
        <f>SUM(F102)</f>
        <v>8490.2999999999993</v>
      </c>
      <c r="J101" s="51"/>
    </row>
    <row r="102" spans="1:10" s="29" customFormat="1">
      <c r="A102" s="65" t="s">
        <v>20</v>
      </c>
      <c r="B102" s="19" t="s">
        <v>34</v>
      </c>
      <c r="C102" s="19" t="s">
        <v>69</v>
      </c>
      <c r="D102" s="19" t="s">
        <v>313</v>
      </c>
      <c r="E102" s="20">
        <v>800</v>
      </c>
      <c r="F102" s="40">
        <v>8490.2999999999993</v>
      </c>
      <c r="J102" s="51"/>
    </row>
    <row r="103" spans="1:10" s="29" customFormat="1" ht="80.45" customHeight="1">
      <c r="A103" s="67" t="s">
        <v>74</v>
      </c>
      <c r="B103" s="19" t="s">
        <v>34</v>
      </c>
      <c r="C103" s="19" t="s">
        <v>69</v>
      </c>
      <c r="D103" s="19" t="s">
        <v>314</v>
      </c>
      <c r="E103" s="20"/>
      <c r="F103" s="40">
        <f>SUM(F104)</f>
        <v>1100</v>
      </c>
      <c r="J103" s="51"/>
    </row>
    <row r="104" spans="1:10" s="29" customFormat="1">
      <c r="A104" s="65" t="s">
        <v>20</v>
      </c>
      <c r="B104" s="19" t="s">
        <v>34</v>
      </c>
      <c r="C104" s="19" t="s">
        <v>69</v>
      </c>
      <c r="D104" s="19" t="s">
        <v>314</v>
      </c>
      <c r="E104" s="20">
        <v>800</v>
      </c>
      <c r="F104" s="40">
        <v>1100</v>
      </c>
      <c r="J104" s="51"/>
    </row>
    <row r="105" spans="1:10" s="29" customFormat="1">
      <c r="A105" s="60" t="s">
        <v>75</v>
      </c>
      <c r="B105" s="19" t="s">
        <v>34</v>
      </c>
      <c r="C105" s="19" t="s">
        <v>76</v>
      </c>
      <c r="D105" s="19"/>
      <c r="E105" s="20"/>
      <c r="F105" s="40">
        <f>SUM(F106+F123)</f>
        <v>69861.899999999994</v>
      </c>
      <c r="J105" s="51"/>
    </row>
    <row r="106" spans="1:10" s="29" customFormat="1" ht="30">
      <c r="A106" s="60" t="s">
        <v>70</v>
      </c>
      <c r="B106" s="19" t="s">
        <v>34</v>
      </c>
      <c r="C106" s="19" t="s">
        <v>76</v>
      </c>
      <c r="D106" s="19" t="s">
        <v>307</v>
      </c>
      <c r="E106" s="20"/>
      <c r="F106" s="40">
        <f>SUM(F107)</f>
        <v>41361.9</v>
      </c>
      <c r="J106" s="51"/>
    </row>
    <row r="107" spans="1:10" s="29" customFormat="1" ht="45">
      <c r="A107" s="60" t="s">
        <v>77</v>
      </c>
      <c r="B107" s="19" t="s">
        <v>34</v>
      </c>
      <c r="C107" s="19" t="s">
        <v>76</v>
      </c>
      <c r="D107" s="19" t="s">
        <v>315</v>
      </c>
      <c r="E107" s="20"/>
      <c r="F107" s="40">
        <f>SUM(F108)</f>
        <v>41361.9</v>
      </c>
      <c r="J107" s="51"/>
    </row>
    <row r="108" spans="1:10" s="29" customFormat="1" ht="30">
      <c r="A108" s="65" t="s">
        <v>316</v>
      </c>
      <c r="B108" s="19" t="s">
        <v>34</v>
      </c>
      <c r="C108" s="19" t="s">
        <v>76</v>
      </c>
      <c r="D108" s="19" t="s">
        <v>317</v>
      </c>
      <c r="E108" s="20"/>
      <c r="F108" s="40">
        <f>SUM(F109+F111+F113+F115+F117+F119+F121)</f>
        <v>41361.9</v>
      </c>
      <c r="J108" s="51"/>
    </row>
    <row r="109" spans="1:10" s="29" customFormat="1" ht="67.5" customHeight="1">
      <c r="A109" s="65" t="s">
        <v>524</v>
      </c>
      <c r="B109" s="19" t="s">
        <v>34</v>
      </c>
      <c r="C109" s="19" t="s">
        <v>76</v>
      </c>
      <c r="D109" s="19" t="s">
        <v>318</v>
      </c>
      <c r="E109" s="20"/>
      <c r="F109" s="40">
        <f>SUM(F110)</f>
        <v>3000</v>
      </c>
      <c r="J109" s="51"/>
    </row>
    <row r="110" spans="1:10" s="29" customFormat="1" ht="45">
      <c r="A110" s="65" t="s">
        <v>67</v>
      </c>
      <c r="B110" s="19" t="s">
        <v>34</v>
      </c>
      <c r="C110" s="19" t="s">
        <v>76</v>
      </c>
      <c r="D110" s="19" t="s">
        <v>318</v>
      </c>
      <c r="E110" s="20">
        <v>400</v>
      </c>
      <c r="F110" s="40">
        <v>3000</v>
      </c>
      <c r="J110" s="51"/>
    </row>
    <row r="111" spans="1:10" s="29" customFormat="1" ht="60">
      <c r="A111" s="65" t="s">
        <v>528</v>
      </c>
      <c r="B111" s="19" t="s">
        <v>34</v>
      </c>
      <c r="C111" s="19" t="s">
        <v>76</v>
      </c>
      <c r="D111" s="19" t="s">
        <v>319</v>
      </c>
      <c r="E111" s="20"/>
      <c r="F111" s="40">
        <f>SUM(F112)</f>
        <v>2174.8000000000002</v>
      </c>
      <c r="J111" s="51"/>
    </row>
    <row r="112" spans="1:10" s="29" customFormat="1" ht="45">
      <c r="A112" s="65" t="s">
        <v>67</v>
      </c>
      <c r="B112" s="19" t="s">
        <v>34</v>
      </c>
      <c r="C112" s="19" t="s">
        <v>76</v>
      </c>
      <c r="D112" s="19" t="s">
        <v>319</v>
      </c>
      <c r="E112" s="20">
        <v>400</v>
      </c>
      <c r="F112" s="40">
        <v>2174.8000000000002</v>
      </c>
      <c r="J112" s="51"/>
    </row>
    <row r="113" spans="1:10" s="29" customFormat="1" ht="30">
      <c r="A113" s="65" t="s">
        <v>455</v>
      </c>
      <c r="B113" s="19" t="s">
        <v>34</v>
      </c>
      <c r="C113" s="19" t="s">
        <v>76</v>
      </c>
      <c r="D113" s="19" t="s">
        <v>320</v>
      </c>
      <c r="E113" s="20"/>
      <c r="F113" s="40">
        <f>SUM(F114)</f>
        <v>3000</v>
      </c>
      <c r="J113" s="51"/>
    </row>
    <row r="114" spans="1:10" s="29" customFormat="1" ht="30">
      <c r="A114" s="39" t="s">
        <v>442</v>
      </c>
      <c r="B114" s="19" t="s">
        <v>34</v>
      </c>
      <c r="C114" s="19" t="s">
        <v>76</v>
      </c>
      <c r="D114" s="19" t="s">
        <v>320</v>
      </c>
      <c r="E114" s="20">
        <v>200</v>
      </c>
      <c r="F114" s="40">
        <v>3000</v>
      </c>
      <c r="J114" s="51"/>
    </row>
    <row r="115" spans="1:10" s="29" customFormat="1" ht="30">
      <c r="A115" s="65" t="s">
        <v>321</v>
      </c>
      <c r="B115" s="19" t="s">
        <v>34</v>
      </c>
      <c r="C115" s="19" t="s">
        <v>76</v>
      </c>
      <c r="D115" s="19" t="s">
        <v>322</v>
      </c>
      <c r="E115" s="20"/>
      <c r="F115" s="40">
        <f>SUM(F116)</f>
        <v>15000</v>
      </c>
      <c r="J115" s="51"/>
    </row>
    <row r="116" spans="1:10" s="29" customFormat="1" ht="30">
      <c r="A116" s="39" t="s">
        <v>442</v>
      </c>
      <c r="B116" s="19" t="s">
        <v>34</v>
      </c>
      <c r="C116" s="19" t="s">
        <v>76</v>
      </c>
      <c r="D116" s="19" t="s">
        <v>322</v>
      </c>
      <c r="E116" s="20">
        <v>200</v>
      </c>
      <c r="F116" s="40">
        <v>15000</v>
      </c>
      <c r="J116" s="51"/>
    </row>
    <row r="117" spans="1:10" s="29" customFormat="1" ht="54.75" customHeight="1">
      <c r="A117" s="65" t="s">
        <v>456</v>
      </c>
      <c r="B117" s="19" t="s">
        <v>34</v>
      </c>
      <c r="C117" s="19" t="s">
        <v>76</v>
      </c>
      <c r="D117" s="19" t="s">
        <v>323</v>
      </c>
      <c r="E117" s="20"/>
      <c r="F117" s="40">
        <f>SUM(F118)</f>
        <v>2500</v>
      </c>
      <c r="J117" s="51"/>
    </row>
    <row r="118" spans="1:10" s="29" customFormat="1" ht="45">
      <c r="A118" s="65" t="s">
        <v>67</v>
      </c>
      <c r="B118" s="19" t="s">
        <v>34</v>
      </c>
      <c r="C118" s="19" t="s">
        <v>76</v>
      </c>
      <c r="D118" s="19" t="s">
        <v>323</v>
      </c>
      <c r="E118" s="20">
        <v>400</v>
      </c>
      <c r="F118" s="40">
        <v>2500</v>
      </c>
      <c r="J118" s="51"/>
    </row>
    <row r="119" spans="1:10" s="29" customFormat="1" ht="96" customHeight="1">
      <c r="A119" s="65" t="s">
        <v>525</v>
      </c>
      <c r="B119" s="19" t="s">
        <v>34</v>
      </c>
      <c r="C119" s="19" t="s">
        <v>76</v>
      </c>
      <c r="D119" s="19" t="s">
        <v>324</v>
      </c>
      <c r="E119" s="20"/>
      <c r="F119" s="40">
        <f>SUM(F120)</f>
        <v>1625</v>
      </c>
      <c r="J119" s="51"/>
    </row>
    <row r="120" spans="1:10" s="29" customFormat="1" ht="45">
      <c r="A120" s="65" t="s">
        <v>67</v>
      </c>
      <c r="B120" s="19" t="s">
        <v>34</v>
      </c>
      <c r="C120" s="19" t="s">
        <v>76</v>
      </c>
      <c r="D120" s="19" t="s">
        <v>324</v>
      </c>
      <c r="E120" s="20">
        <v>400</v>
      </c>
      <c r="F120" s="40">
        <v>1625</v>
      </c>
      <c r="J120" s="51"/>
    </row>
    <row r="121" spans="1:10" s="29" customFormat="1" ht="23.25" customHeight="1">
      <c r="A121" s="60" t="s">
        <v>78</v>
      </c>
      <c r="B121" s="19" t="s">
        <v>34</v>
      </c>
      <c r="C121" s="19" t="s">
        <v>76</v>
      </c>
      <c r="D121" s="19" t="s">
        <v>325</v>
      </c>
      <c r="E121" s="20"/>
      <c r="F121" s="40">
        <f>SUM(F122)</f>
        <v>14062.1</v>
      </c>
      <c r="J121" s="51"/>
    </row>
    <row r="122" spans="1:10" s="29" customFormat="1" ht="30">
      <c r="A122" s="39" t="s">
        <v>442</v>
      </c>
      <c r="B122" s="19" t="s">
        <v>34</v>
      </c>
      <c r="C122" s="19" t="s">
        <v>76</v>
      </c>
      <c r="D122" s="19" t="s">
        <v>325</v>
      </c>
      <c r="E122" s="20">
        <v>200</v>
      </c>
      <c r="F122" s="40">
        <v>14062.1</v>
      </c>
      <c r="J122" s="51"/>
    </row>
    <row r="123" spans="1:10" s="29" customFormat="1" ht="77.25" customHeight="1">
      <c r="A123" s="65" t="s">
        <v>79</v>
      </c>
      <c r="B123" s="19" t="s">
        <v>34</v>
      </c>
      <c r="C123" s="19" t="s">
        <v>76</v>
      </c>
      <c r="D123" s="19" t="s">
        <v>326</v>
      </c>
      <c r="E123" s="20"/>
      <c r="F123" s="40">
        <f>SUM(F124)</f>
        <v>28500</v>
      </c>
      <c r="J123" s="51"/>
    </row>
    <row r="124" spans="1:10" s="29" customFormat="1" ht="31.5" customHeight="1">
      <c r="A124" s="65" t="s">
        <v>80</v>
      </c>
      <c r="B124" s="19" t="s">
        <v>34</v>
      </c>
      <c r="C124" s="19" t="s">
        <v>76</v>
      </c>
      <c r="D124" s="19" t="s">
        <v>327</v>
      </c>
      <c r="E124" s="20"/>
      <c r="F124" s="40">
        <f>SUM(F125)</f>
        <v>28500</v>
      </c>
      <c r="J124" s="51"/>
    </row>
    <row r="125" spans="1:10" s="29" customFormat="1" ht="33.6" customHeight="1">
      <c r="A125" s="60" t="s">
        <v>328</v>
      </c>
      <c r="B125" s="19" t="s">
        <v>34</v>
      </c>
      <c r="C125" s="19" t="s">
        <v>76</v>
      </c>
      <c r="D125" s="19" t="s">
        <v>329</v>
      </c>
      <c r="E125" s="20"/>
      <c r="F125" s="40">
        <f>SUM(F126)</f>
        <v>28500</v>
      </c>
      <c r="J125" s="51"/>
    </row>
    <row r="126" spans="1:10" s="29" customFormat="1" ht="57" customHeight="1">
      <c r="A126" s="65" t="s">
        <v>81</v>
      </c>
      <c r="B126" s="19" t="s">
        <v>34</v>
      </c>
      <c r="C126" s="19" t="s">
        <v>76</v>
      </c>
      <c r="D126" s="19" t="s">
        <v>330</v>
      </c>
      <c r="E126" s="20"/>
      <c r="F126" s="40">
        <f>SUM(F127)</f>
        <v>28500</v>
      </c>
      <c r="J126" s="51"/>
    </row>
    <row r="127" spans="1:10" s="29" customFormat="1" ht="39.950000000000003" customHeight="1">
      <c r="A127" s="39" t="s">
        <v>442</v>
      </c>
      <c r="B127" s="19" t="s">
        <v>34</v>
      </c>
      <c r="C127" s="19" t="s">
        <v>76</v>
      </c>
      <c r="D127" s="19" t="s">
        <v>331</v>
      </c>
      <c r="E127" s="20">
        <v>200</v>
      </c>
      <c r="F127" s="40">
        <v>28500</v>
      </c>
      <c r="J127" s="51"/>
    </row>
    <row r="128" spans="1:10" s="29" customFormat="1">
      <c r="A128" s="60" t="s">
        <v>82</v>
      </c>
      <c r="B128" s="19" t="s">
        <v>34</v>
      </c>
      <c r="C128" s="19" t="s">
        <v>83</v>
      </c>
      <c r="D128" s="19"/>
      <c r="E128" s="20"/>
      <c r="F128" s="40">
        <f>SUM(F129+F136)</f>
        <v>20708.3</v>
      </c>
      <c r="J128" s="51"/>
    </row>
    <row r="129" spans="1:10" s="29" customFormat="1" ht="60.95" customHeight="1">
      <c r="A129" s="60" t="s">
        <v>84</v>
      </c>
      <c r="B129" s="19" t="s">
        <v>34</v>
      </c>
      <c r="C129" s="19" t="s">
        <v>83</v>
      </c>
      <c r="D129" s="19" t="s">
        <v>332</v>
      </c>
      <c r="E129" s="20"/>
      <c r="F129" s="40">
        <f>SUM(F130+F133)</f>
        <v>11545</v>
      </c>
      <c r="J129" s="51"/>
    </row>
    <row r="130" spans="1:10" s="29" customFormat="1" ht="32.450000000000003" customHeight="1">
      <c r="A130" s="60" t="s">
        <v>333</v>
      </c>
      <c r="B130" s="19" t="s">
        <v>34</v>
      </c>
      <c r="C130" s="19" t="s">
        <v>83</v>
      </c>
      <c r="D130" s="19" t="s">
        <v>334</v>
      </c>
      <c r="E130" s="20"/>
      <c r="F130" s="40">
        <f>SUM(F131)</f>
        <v>3220</v>
      </c>
      <c r="J130" s="51"/>
    </row>
    <row r="131" spans="1:10" s="29" customFormat="1" ht="45.6" customHeight="1">
      <c r="A131" s="60" t="s">
        <v>335</v>
      </c>
      <c r="B131" s="19" t="s">
        <v>34</v>
      </c>
      <c r="C131" s="19" t="s">
        <v>83</v>
      </c>
      <c r="D131" s="19" t="s">
        <v>336</v>
      </c>
      <c r="E131" s="20"/>
      <c r="F131" s="40">
        <f>SUM(F132)</f>
        <v>3220</v>
      </c>
      <c r="J131" s="51"/>
    </row>
    <row r="132" spans="1:10" s="29" customFormat="1" ht="30">
      <c r="A132" s="39" t="s">
        <v>442</v>
      </c>
      <c r="B132" s="19" t="s">
        <v>34</v>
      </c>
      <c r="C132" s="19" t="s">
        <v>83</v>
      </c>
      <c r="D132" s="19" t="s">
        <v>336</v>
      </c>
      <c r="E132" s="20">
        <v>200</v>
      </c>
      <c r="F132" s="40">
        <v>3220</v>
      </c>
      <c r="J132" s="51"/>
    </row>
    <row r="133" spans="1:10" s="29" customFormat="1" ht="30">
      <c r="A133" s="65" t="s">
        <v>337</v>
      </c>
      <c r="B133" s="19" t="s">
        <v>34</v>
      </c>
      <c r="C133" s="19" t="s">
        <v>83</v>
      </c>
      <c r="D133" s="19" t="s">
        <v>338</v>
      </c>
      <c r="E133" s="20"/>
      <c r="F133" s="40">
        <f>SUM(F134)</f>
        <v>8325</v>
      </c>
      <c r="J133" s="51"/>
    </row>
    <row r="134" spans="1:10" s="29" customFormat="1" ht="79.5" customHeight="1">
      <c r="A134" s="65" t="s">
        <v>339</v>
      </c>
      <c r="B134" s="19" t="s">
        <v>34</v>
      </c>
      <c r="C134" s="19" t="s">
        <v>83</v>
      </c>
      <c r="D134" s="19" t="s">
        <v>340</v>
      </c>
      <c r="E134" s="20"/>
      <c r="F134" s="40">
        <f>SUM(F135)</f>
        <v>8325</v>
      </c>
      <c r="J134" s="51"/>
    </row>
    <row r="135" spans="1:10" s="29" customFormat="1" ht="30">
      <c r="A135" s="39" t="s">
        <v>442</v>
      </c>
      <c r="B135" s="19" t="s">
        <v>34</v>
      </c>
      <c r="C135" s="19" t="s">
        <v>83</v>
      </c>
      <c r="D135" s="19" t="s">
        <v>340</v>
      </c>
      <c r="E135" s="20">
        <v>200</v>
      </c>
      <c r="F135" s="40">
        <v>8325</v>
      </c>
      <c r="J135" s="51"/>
    </row>
    <row r="136" spans="1:10" s="29" customFormat="1" ht="30">
      <c r="A136" s="60" t="s">
        <v>85</v>
      </c>
      <c r="B136" s="19" t="s">
        <v>34</v>
      </c>
      <c r="C136" s="19" t="s">
        <v>83</v>
      </c>
      <c r="D136" s="19" t="s">
        <v>341</v>
      </c>
      <c r="E136" s="20"/>
      <c r="F136" s="40">
        <f>SUM(F137+F143)</f>
        <v>9163.2999999999993</v>
      </c>
      <c r="J136" s="51"/>
    </row>
    <row r="137" spans="1:10" s="29" customFormat="1" ht="30">
      <c r="A137" s="60" t="s">
        <v>87</v>
      </c>
      <c r="B137" s="19" t="s">
        <v>34</v>
      </c>
      <c r="C137" s="19" t="s">
        <v>83</v>
      </c>
      <c r="D137" s="19" t="s">
        <v>342</v>
      </c>
      <c r="E137" s="20"/>
      <c r="F137" s="40">
        <f>SUM(F138)</f>
        <v>5683.3</v>
      </c>
      <c r="J137" s="51"/>
    </row>
    <row r="138" spans="1:10" s="29" customFormat="1" ht="49.5" customHeight="1">
      <c r="A138" s="60" t="s">
        <v>343</v>
      </c>
      <c r="B138" s="19" t="s">
        <v>34</v>
      </c>
      <c r="C138" s="19" t="s">
        <v>83</v>
      </c>
      <c r="D138" s="19" t="s">
        <v>344</v>
      </c>
      <c r="E138" s="20"/>
      <c r="F138" s="40">
        <f>SUM(F139+F141)</f>
        <v>5683.3</v>
      </c>
      <c r="J138" s="51"/>
    </row>
    <row r="139" spans="1:10" s="29" customFormat="1" ht="67.5" customHeight="1">
      <c r="A139" s="60" t="s">
        <v>88</v>
      </c>
      <c r="B139" s="19" t="s">
        <v>34</v>
      </c>
      <c r="C139" s="19" t="s">
        <v>83</v>
      </c>
      <c r="D139" s="19" t="s">
        <v>345</v>
      </c>
      <c r="E139" s="20"/>
      <c r="F139" s="40">
        <f>SUM(F140)</f>
        <v>522.29999999999995</v>
      </c>
      <c r="J139" s="51"/>
    </row>
    <row r="140" spans="1:10" s="29" customFormat="1" ht="45">
      <c r="A140" s="65" t="s">
        <v>67</v>
      </c>
      <c r="B140" s="19" t="s">
        <v>34</v>
      </c>
      <c r="C140" s="19" t="s">
        <v>83</v>
      </c>
      <c r="D140" s="19" t="s">
        <v>345</v>
      </c>
      <c r="E140" s="20">
        <v>400</v>
      </c>
      <c r="F140" s="40">
        <v>522.29999999999995</v>
      </c>
      <c r="J140" s="51"/>
    </row>
    <row r="141" spans="1:10" s="29" customFormat="1" ht="45">
      <c r="A141" s="65" t="s">
        <v>89</v>
      </c>
      <c r="B141" s="19" t="s">
        <v>34</v>
      </c>
      <c r="C141" s="19" t="s">
        <v>83</v>
      </c>
      <c r="D141" s="19" t="s">
        <v>346</v>
      </c>
      <c r="E141" s="20"/>
      <c r="F141" s="40">
        <f>SUM(F142)</f>
        <v>5161</v>
      </c>
      <c r="J141" s="51"/>
    </row>
    <row r="142" spans="1:10" s="29" customFormat="1" ht="45">
      <c r="A142" s="65" t="s">
        <v>67</v>
      </c>
      <c r="B142" s="19" t="s">
        <v>34</v>
      </c>
      <c r="C142" s="19" t="s">
        <v>83</v>
      </c>
      <c r="D142" s="19" t="s">
        <v>346</v>
      </c>
      <c r="E142" s="20">
        <v>400</v>
      </c>
      <c r="F142" s="40">
        <v>5161</v>
      </c>
      <c r="J142" s="51"/>
    </row>
    <row r="143" spans="1:10" s="29" customFormat="1" ht="33.6" customHeight="1">
      <c r="A143" s="65" t="s">
        <v>347</v>
      </c>
      <c r="B143" s="19" t="s">
        <v>34</v>
      </c>
      <c r="C143" s="19" t="s">
        <v>83</v>
      </c>
      <c r="D143" s="19" t="s">
        <v>348</v>
      </c>
      <c r="E143" s="20"/>
      <c r="F143" s="40">
        <f>SUM(F144+F155)</f>
        <v>3480</v>
      </c>
      <c r="J143" s="51"/>
    </row>
    <row r="144" spans="1:10" s="29" customFormat="1" ht="30">
      <c r="A144" s="65" t="s">
        <v>349</v>
      </c>
      <c r="B144" s="19" t="s">
        <v>34</v>
      </c>
      <c r="C144" s="19" t="s">
        <v>83</v>
      </c>
      <c r="D144" s="19" t="s">
        <v>350</v>
      </c>
      <c r="E144" s="20"/>
      <c r="F144" s="40">
        <f>SUM(F145+F147+F149+F151+F153)</f>
        <v>1000</v>
      </c>
      <c r="J144" s="51"/>
    </row>
    <row r="145" spans="1:10" s="29" customFormat="1" ht="55.5" customHeight="1">
      <c r="A145" s="65" t="s">
        <v>92</v>
      </c>
      <c r="B145" s="19" t="s">
        <v>34</v>
      </c>
      <c r="C145" s="19" t="s">
        <v>83</v>
      </c>
      <c r="D145" s="19" t="s">
        <v>351</v>
      </c>
      <c r="E145" s="20"/>
      <c r="F145" s="40">
        <f>SUM(F146)</f>
        <v>450</v>
      </c>
      <c r="J145" s="51"/>
    </row>
    <row r="146" spans="1:10" s="29" customFormat="1" ht="30">
      <c r="A146" s="39" t="s">
        <v>442</v>
      </c>
      <c r="B146" s="19" t="s">
        <v>34</v>
      </c>
      <c r="C146" s="19" t="s">
        <v>83</v>
      </c>
      <c r="D146" s="19" t="s">
        <v>351</v>
      </c>
      <c r="E146" s="20">
        <v>200</v>
      </c>
      <c r="F146" s="40">
        <v>450</v>
      </c>
      <c r="J146" s="51"/>
    </row>
    <row r="147" spans="1:10" s="29" customFormat="1" ht="30">
      <c r="A147" s="65" t="s">
        <v>93</v>
      </c>
      <c r="B147" s="19" t="s">
        <v>34</v>
      </c>
      <c r="C147" s="19" t="s">
        <v>83</v>
      </c>
      <c r="D147" s="19" t="s">
        <v>352</v>
      </c>
      <c r="E147" s="20"/>
      <c r="F147" s="40">
        <f>SUM(F148)</f>
        <v>150</v>
      </c>
      <c r="J147" s="51"/>
    </row>
    <row r="148" spans="1:10" s="29" customFormat="1">
      <c r="A148" s="65" t="s">
        <v>20</v>
      </c>
      <c r="B148" s="19" t="s">
        <v>34</v>
      </c>
      <c r="C148" s="19" t="s">
        <v>83</v>
      </c>
      <c r="D148" s="19" t="s">
        <v>352</v>
      </c>
      <c r="E148" s="20">
        <v>800</v>
      </c>
      <c r="F148" s="40">
        <v>150</v>
      </c>
      <c r="J148" s="51"/>
    </row>
    <row r="149" spans="1:10" s="29" customFormat="1" ht="90" customHeight="1">
      <c r="A149" s="65" t="s">
        <v>94</v>
      </c>
      <c r="B149" s="19" t="s">
        <v>34</v>
      </c>
      <c r="C149" s="19" t="s">
        <v>83</v>
      </c>
      <c r="D149" s="19" t="s">
        <v>353</v>
      </c>
      <c r="E149" s="20"/>
      <c r="F149" s="40">
        <f>SUM(F150)</f>
        <v>200</v>
      </c>
      <c r="J149" s="51"/>
    </row>
    <row r="150" spans="1:10" s="29" customFormat="1">
      <c r="A150" s="65" t="s">
        <v>20</v>
      </c>
      <c r="B150" s="19" t="s">
        <v>34</v>
      </c>
      <c r="C150" s="19" t="s">
        <v>83</v>
      </c>
      <c r="D150" s="19" t="s">
        <v>353</v>
      </c>
      <c r="E150" s="20">
        <v>800</v>
      </c>
      <c r="F150" s="40">
        <v>200</v>
      </c>
      <c r="J150" s="51"/>
    </row>
    <row r="151" spans="1:10" s="29" customFormat="1" ht="120" customHeight="1">
      <c r="A151" s="65" t="s">
        <v>95</v>
      </c>
      <c r="B151" s="19" t="s">
        <v>34</v>
      </c>
      <c r="C151" s="19" t="s">
        <v>83</v>
      </c>
      <c r="D151" s="19" t="s">
        <v>354</v>
      </c>
      <c r="E151" s="20"/>
      <c r="F151" s="40">
        <f>SUM(F152)</f>
        <v>100</v>
      </c>
      <c r="J151" s="51"/>
    </row>
    <row r="152" spans="1:10" s="29" customFormat="1">
      <c r="A152" s="65" t="s">
        <v>20</v>
      </c>
      <c r="B152" s="19" t="s">
        <v>34</v>
      </c>
      <c r="C152" s="19" t="s">
        <v>83</v>
      </c>
      <c r="D152" s="19" t="s">
        <v>354</v>
      </c>
      <c r="E152" s="20">
        <v>800</v>
      </c>
      <c r="F152" s="40">
        <v>100</v>
      </c>
      <c r="J152" s="51"/>
    </row>
    <row r="153" spans="1:10" s="29" customFormat="1" ht="112.5" customHeight="1">
      <c r="A153" s="65" t="s">
        <v>96</v>
      </c>
      <c r="B153" s="19" t="s">
        <v>34</v>
      </c>
      <c r="C153" s="19" t="s">
        <v>83</v>
      </c>
      <c r="D153" s="19" t="s">
        <v>355</v>
      </c>
      <c r="E153" s="20"/>
      <c r="F153" s="40">
        <f>SUM(F154)</f>
        <v>100</v>
      </c>
      <c r="J153" s="51"/>
    </row>
    <row r="154" spans="1:10" s="29" customFormat="1">
      <c r="A154" s="65" t="s">
        <v>20</v>
      </c>
      <c r="B154" s="19" t="s">
        <v>34</v>
      </c>
      <c r="C154" s="19" t="s">
        <v>83</v>
      </c>
      <c r="D154" s="19" t="s">
        <v>355</v>
      </c>
      <c r="E154" s="20">
        <v>800</v>
      </c>
      <c r="F154" s="40">
        <v>100</v>
      </c>
      <c r="J154" s="51"/>
    </row>
    <row r="155" spans="1:10" s="29" customFormat="1" ht="30">
      <c r="A155" s="65" t="s">
        <v>356</v>
      </c>
      <c r="B155" s="19" t="s">
        <v>34</v>
      </c>
      <c r="C155" s="19" t="s">
        <v>83</v>
      </c>
      <c r="D155" s="19" t="s">
        <v>357</v>
      </c>
      <c r="E155" s="20"/>
      <c r="F155" s="40">
        <f>SUM(F156+F158)</f>
        <v>2480</v>
      </c>
      <c r="J155" s="51"/>
    </row>
    <row r="156" spans="1:10" s="29" customFormat="1" ht="47.25" customHeight="1">
      <c r="A156" s="68" t="s">
        <v>358</v>
      </c>
      <c r="B156" s="19" t="s">
        <v>34</v>
      </c>
      <c r="C156" s="19" t="s">
        <v>83</v>
      </c>
      <c r="D156" s="19" t="s">
        <v>359</v>
      </c>
      <c r="E156" s="20"/>
      <c r="F156" s="40">
        <f>SUM(F157)</f>
        <v>2000</v>
      </c>
      <c r="J156" s="51"/>
    </row>
    <row r="157" spans="1:10" s="29" customFormat="1" ht="32.1" customHeight="1">
      <c r="A157" s="65" t="s">
        <v>53</v>
      </c>
      <c r="B157" s="19" t="s">
        <v>34</v>
      </c>
      <c r="C157" s="19" t="s">
        <v>83</v>
      </c>
      <c r="D157" s="19" t="s">
        <v>359</v>
      </c>
      <c r="E157" s="20">
        <v>600</v>
      </c>
      <c r="F157" s="40">
        <v>2000</v>
      </c>
      <c r="J157" s="51"/>
    </row>
    <row r="158" spans="1:10" s="29" customFormat="1" ht="40.5" customHeight="1">
      <c r="A158" s="65" t="s">
        <v>360</v>
      </c>
      <c r="B158" s="19" t="s">
        <v>34</v>
      </c>
      <c r="C158" s="19" t="s">
        <v>83</v>
      </c>
      <c r="D158" s="19" t="s">
        <v>361</v>
      </c>
      <c r="E158" s="20"/>
      <c r="F158" s="40">
        <f>SUM(F159)</f>
        <v>480</v>
      </c>
      <c r="J158" s="51"/>
    </row>
    <row r="159" spans="1:10" s="29" customFormat="1" ht="45">
      <c r="A159" s="65" t="s">
        <v>67</v>
      </c>
      <c r="B159" s="19" t="s">
        <v>34</v>
      </c>
      <c r="C159" s="19" t="s">
        <v>83</v>
      </c>
      <c r="D159" s="19" t="s">
        <v>361</v>
      </c>
      <c r="E159" s="20">
        <v>400</v>
      </c>
      <c r="F159" s="40">
        <v>480</v>
      </c>
      <c r="J159" s="51"/>
    </row>
    <row r="160" spans="1:10" s="29" customFormat="1">
      <c r="A160" s="60" t="s">
        <v>97</v>
      </c>
      <c r="B160" s="19" t="s">
        <v>34</v>
      </c>
      <c r="C160" s="19" t="s">
        <v>98</v>
      </c>
      <c r="D160" s="19"/>
      <c r="E160" s="20"/>
      <c r="F160" s="40">
        <f>SUM(F161+F171+F185)</f>
        <v>76766.600000000006</v>
      </c>
      <c r="J160" s="51"/>
    </row>
    <row r="161" spans="1:10" s="29" customFormat="1">
      <c r="A161" s="60" t="s">
        <v>99</v>
      </c>
      <c r="B161" s="19" t="s">
        <v>34</v>
      </c>
      <c r="C161" s="19" t="s">
        <v>100</v>
      </c>
      <c r="D161" s="19"/>
      <c r="E161" s="20"/>
      <c r="F161" s="40">
        <f>SUM(F162)</f>
        <v>4650</v>
      </c>
      <c r="J161" s="51"/>
    </row>
    <row r="162" spans="1:10" s="29" customFormat="1" ht="75">
      <c r="A162" s="60" t="s">
        <v>79</v>
      </c>
      <c r="B162" s="19" t="s">
        <v>34</v>
      </c>
      <c r="C162" s="19" t="s">
        <v>100</v>
      </c>
      <c r="D162" s="19" t="s">
        <v>326</v>
      </c>
      <c r="E162" s="20"/>
      <c r="F162" s="40">
        <f>SUM(F163+F167)</f>
        <v>4650</v>
      </c>
      <c r="J162" s="51"/>
    </row>
    <row r="163" spans="1:10" s="29" customFormat="1" ht="45">
      <c r="A163" s="60" t="s">
        <v>102</v>
      </c>
      <c r="B163" s="19" t="s">
        <v>34</v>
      </c>
      <c r="C163" s="19" t="s">
        <v>100</v>
      </c>
      <c r="D163" s="19" t="s">
        <v>362</v>
      </c>
      <c r="E163" s="20"/>
      <c r="F163" s="40">
        <f>SUM(F164)</f>
        <v>450</v>
      </c>
      <c r="J163" s="51"/>
    </row>
    <row r="164" spans="1:10" s="29" customFormat="1" ht="46.5" customHeight="1">
      <c r="A164" s="60" t="s">
        <v>363</v>
      </c>
      <c r="B164" s="19" t="s">
        <v>34</v>
      </c>
      <c r="C164" s="19" t="s">
        <v>100</v>
      </c>
      <c r="D164" s="19" t="s">
        <v>364</v>
      </c>
      <c r="E164" s="20"/>
      <c r="F164" s="40">
        <f>SUM(F165)</f>
        <v>450</v>
      </c>
      <c r="J164" s="51"/>
    </row>
    <row r="165" spans="1:10" s="29" customFormat="1" ht="48.6" customHeight="1">
      <c r="A165" s="65" t="s">
        <v>103</v>
      </c>
      <c r="B165" s="19" t="s">
        <v>34</v>
      </c>
      <c r="C165" s="19" t="s">
        <v>100</v>
      </c>
      <c r="D165" s="19" t="s">
        <v>365</v>
      </c>
      <c r="E165" s="20"/>
      <c r="F165" s="40">
        <f>SUM(F166)</f>
        <v>450</v>
      </c>
      <c r="J165" s="51"/>
    </row>
    <row r="166" spans="1:10" s="29" customFormat="1" ht="30">
      <c r="A166" s="39" t="s">
        <v>442</v>
      </c>
      <c r="B166" s="19" t="s">
        <v>34</v>
      </c>
      <c r="C166" s="19" t="s">
        <v>100</v>
      </c>
      <c r="D166" s="19" t="s">
        <v>365</v>
      </c>
      <c r="E166" s="20">
        <v>200</v>
      </c>
      <c r="F166" s="40">
        <v>450</v>
      </c>
      <c r="J166" s="51"/>
    </row>
    <row r="167" spans="1:10" s="29" customFormat="1" ht="30">
      <c r="A167" s="65" t="s">
        <v>104</v>
      </c>
      <c r="B167" s="19" t="s">
        <v>34</v>
      </c>
      <c r="C167" s="19" t="s">
        <v>100</v>
      </c>
      <c r="D167" s="19" t="s">
        <v>366</v>
      </c>
      <c r="E167" s="20"/>
      <c r="F167" s="40">
        <f>SUM(F169)</f>
        <v>4200</v>
      </c>
      <c r="J167" s="51"/>
    </row>
    <row r="168" spans="1:10" s="29" customFormat="1" ht="45.75" customHeight="1">
      <c r="A168" s="65" t="s">
        <v>367</v>
      </c>
      <c r="B168" s="19" t="s">
        <v>34</v>
      </c>
      <c r="C168" s="19" t="s">
        <v>100</v>
      </c>
      <c r="D168" s="19" t="s">
        <v>368</v>
      </c>
      <c r="E168" s="20"/>
      <c r="F168" s="40"/>
      <c r="J168" s="51"/>
    </row>
    <row r="169" spans="1:10" s="29" customFormat="1">
      <c r="A169" s="65" t="s">
        <v>369</v>
      </c>
      <c r="B169" s="19" t="s">
        <v>34</v>
      </c>
      <c r="C169" s="19" t="s">
        <v>100</v>
      </c>
      <c r="D169" s="19" t="s">
        <v>370</v>
      </c>
      <c r="E169" s="20"/>
      <c r="F169" s="40">
        <f>SUM(F170)</f>
        <v>4200</v>
      </c>
      <c r="J169" s="51"/>
    </row>
    <row r="170" spans="1:10" s="29" customFormat="1" ht="30">
      <c r="A170" s="39" t="s">
        <v>442</v>
      </c>
      <c r="B170" s="19" t="s">
        <v>34</v>
      </c>
      <c r="C170" s="19" t="s">
        <v>100</v>
      </c>
      <c r="D170" s="19" t="s">
        <v>370</v>
      </c>
      <c r="E170" s="20">
        <v>200</v>
      </c>
      <c r="F170" s="40">
        <v>4200</v>
      </c>
      <c r="J170" s="51"/>
    </row>
    <row r="171" spans="1:10" s="29" customFormat="1">
      <c r="A171" s="60" t="s">
        <v>107</v>
      </c>
      <c r="B171" s="19" t="s">
        <v>34</v>
      </c>
      <c r="C171" s="19" t="s">
        <v>108</v>
      </c>
      <c r="D171" s="19"/>
      <c r="E171" s="20"/>
      <c r="F171" s="40">
        <f>SUM(F172)</f>
        <v>9200</v>
      </c>
      <c r="J171" s="51"/>
    </row>
    <row r="172" spans="1:10" s="29" customFormat="1" ht="75">
      <c r="A172" s="66" t="s">
        <v>109</v>
      </c>
      <c r="B172" s="19" t="s">
        <v>34</v>
      </c>
      <c r="C172" s="19" t="s">
        <v>108</v>
      </c>
      <c r="D172" s="19" t="s">
        <v>326</v>
      </c>
      <c r="E172" s="20"/>
      <c r="F172" s="40">
        <f>SUM(F173)</f>
        <v>9200</v>
      </c>
      <c r="J172" s="51"/>
    </row>
    <row r="173" spans="1:10" s="29" customFormat="1" ht="45">
      <c r="A173" s="66" t="s">
        <v>102</v>
      </c>
      <c r="B173" s="19" t="s">
        <v>34</v>
      </c>
      <c r="C173" s="19" t="s">
        <v>108</v>
      </c>
      <c r="D173" s="19" t="s">
        <v>362</v>
      </c>
      <c r="E173" s="20"/>
      <c r="F173" s="40">
        <f>SUM(F174)</f>
        <v>9200</v>
      </c>
      <c r="J173" s="51"/>
    </row>
    <row r="174" spans="1:10" s="29" customFormat="1" ht="54.75" customHeight="1">
      <c r="A174" s="66" t="s">
        <v>371</v>
      </c>
      <c r="B174" s="19" t="s">
        <v>34</v>
      </c>
      <c r="C174" s="19" t="s">
        <v>108</v>
      </c>
      <c r="D174" s="19" t="s">
        <v>372</v>
      </c>
      <c r="E174" s="20"/>
      <c r="F174" s="40">
        <f>SUM(F175+F177+F179+F181+F183)</f>
        <v>9200</v>
      </c>
      <c r="J174" s="51"/>
    </row>
    <row r="175" spans="1:10" s="29" customFormat="1">
      <c r="A175" s="66" t="s">
        <v>110</v>
      </c>
      <c r="B175" s="19" t="s">
        <v>34</v>
      </c>
      <c r="C175" s="19" t="s">
        <v>108</v>
      </c>
      <c r="D175" s="19" t="s">
        <v>373</v>
      </c>
      <c r="E175" s="20"/>
      <c r="F175" s="40">
        <f>SUM(F176)</f>
        <v>8400</v>
      </c>
      <c r="J175" s="51"/>
    </row>
    <row r="176" spans="1:10" s="29" customFormat="1" ht="45">
      <c r="A176" s="65" t="s">
        <v>67</v>
      </c>
      <c r="B176" s="19" t="s">
        <v>34</v>
      </c>
      <c r="C176" s="19" t="s">
        <v>108</v>
      </c>
      <c r="D176" s="19" t="s">
        <v>373</v>
      </c>
      <c r="E176" s="20">
        <v>400</v>
      </c>
      <c r="F176" s="40">
        <v>8400</v>
      </c>
      <c r="J176" s="51"/>
    </row>
    <row r="177" spans="1:10" s="29" customFormat="1" ht="35.25" customHeight="1">
      <c r="A177" s="60" t="s">
        <v>111</v>
      </c>
      <c r="B177" s="19" t="s">
        <v>34</v>
      </c>
      <c r="C177" s="19" t="s">
        <v>108</v>
      </c>
      <c r="D177" s="19" t="s">
        <v>374</v>
      </c>
      <c r="E177" s="20"/>
      <c r="F177" s="40">
        <f>SUM(F178)</f>
        <v>100</v>
      </c>
      <c r="J177" s="51"/>
    </row>
    <row r="178" spans="1:10" s="29" customFormat="1" ht="35.25" customHeight="1">
      <c r="A178" s="65" t="s">
        <v>67</v>
      </c>
      <c r="B178" s="19" t="s">
        <v>34</v>
      </c>
      <c r="C178" s="19" t="s">
        <v>108</v>
      </c>
      <c r="D178" s="19" t="s">
        <v>374</v>
      </c>
      <c r="E178" s="20">
        <v>400</v>
      </c>
      <c r="F178" s="40">
        <v>100</v>
      </c>
      <c r="J178" s="51"/>
    </row>
    <row r="179" spans="1:10" s="29" customFormat="1" ht="34.5" customHeight="1">
      <c r="A179" s="65" t="s">
        <v>375</v>
      </c>
      <c r="B179" s="19" t="s">
        <v>34</v>
      </c>
      <c r="C179" s="19" t="s">
        <v>108</v>
      </c>
      <c r="D179" s="19" t="s">
        <v>376</v>
      </c>
      <c r="E179" s="20"/>
      <c r="F179" s="40">
        <f>SUM(F180)</f>
        <v>100</v>
      </c>
      <c r="J179" s="51"/>
    </row>
    <row r="180" spans="1:10" s="29" customFormat="1" ht="45">
      <c r="A180" s="65" t="s">
        <v>67</v>
      </c>
      <c r="B180" s="19" t="s">
        <v>34</v>
      </c>
      <c r="C180" s="19" t="s">
        <v>108</v>
      </c>
      <c r="D180" s="19" t="s">
        <v>376</v>
      </c>
      <c r="E180" s="20">
        <v>400</v>
      </c>
      <c r="F180" s="40">
        <v>100</v>
      </c>
      <c r="J180" s="51"/>
    </row>
    <row r="181" spans="1:10" s="29" customFormat="1" ht="75.599999999999994" customHeight="1">
      <c r="A181" s="65" t="s">
        <v>377</v>
      </c>
      <c r="B181" s="19" t="s">
        <v>34</v>
      </c>
      <c r="C181" s="19" t="s">
        <v>108</v>
      </c>
      <c r="D181" s="19" t="s">
        <v>378</v>
      </c>
      <c r="E181" s="20"/>
      <c r="F181" s="40">
        <f>SUM(F182)</f>
        <v>100</v>
      </c>
      <c r="J181" s="51"/>
    </row>
    <row r="182" spans="1:10" s="29" customFormat="1" ht="45">
      <c r="A182" s="65" t="s">
        <v>67</v>
      </c>
      <c r="B182" s="19" t="s">
        <v>34</v>
      </c>
      <c r="C182" s="19" t="s">
        <v>108</v>
      </c>
      <c r="D182" s="19" t="s">
        <v>378</v>
      </c>
      <c r="E182" s="20">
        <v>400</v>
      </c>
      <c r="F182" s="40">
        <v>100</v>
      </c>
      <c r="J182" s="51"/>
    </row>
    <row r="183" spans="1:10" s="29" customFormat="1" ht="52.5" customHeight="1">
      <c r="A183" s="65" t="s">
        <v>112</v>
      </c>
      <c r="B183" s="19" t="s">
        <v>34</v>
      </c>
      <c r="C183" s="19" t="s">
        <v>108</v>
      </c>
      <c r="D183" s="19" t="s">
        <v>379</v>
      </c>
      <c r="E183" s="20"/>
      <c r="F183" s="40">
        <f>SUM(F184)</f>
        <v>500</v>
      </c>
      <c r="J183" s="51"/>
    </row>
    <row r="184" spans="1:10" s="29" customFormat="1" ht="45">
      <c r="A184" s="65" t="s">
        <v>67</v>
      </c>
      <c r="B184" s="19" t="s">
        <v>34</v>
      </c>
      <c r="C184" s="19" t="s">
        <v>108</v>
      </c>
      <c r="D184" s="19" t="s">
        <v>379</v>
      </c>
      <c r="E184" s="20">
        <v>400</v>
      </c>
      <c r="F184" s="40">
        <v>500</v>
      </c>
      <c r="J184" s="51"/>
    </row>
    <row r="185" spans="1:10" s="29" customFormat="1" ht="30">
      <c r="A185" s="60" t="s">
        <v>115</v>
      </c>
      <c r="B185" s="19" t="s">
        <v>34</v>
      </c>
      <c r="C185" s="19" t="s">
        <v>116</v>
      </c>
      <c r="D185" s="19"/>
      <c r="E185" s="20"/>
      <c r="F185" s="40">
        <f>SUM(F186)</f>
        <v>62916.600000000006</v>
      </c>
      <c r="J185" s="51"/>
    </row>
    <row r="186" spans="1:10" s="29" customFormat="1" ht="60">
      <c r="A186" s="60" t="s">
        <v>117</v>
      </c>
      <c r="B186" s="19" t="s">
        <v>34</v>
      </c>
      <c r="C186" s="19" t="s">
        <v>116</v>
      </c>
      <c r="D186" s="19" t="s">
        <v>332</v>
      </c>
      <c r="E186" s="20"/>
      <c r="F186" s="40">
        <f>SUM(F187)</f>
        <v>62916.600000000006</v>
      </c>
      <c r="J186" s="51"/>
    </row>
    <row r="187" spans="1:10" s="29" customFormat="1" ht="60">
      <c r="A187" s="60" t="s">
        <v>381</v>
      </c>
      <c r="B187" s="19" t="s">
        <v>34</v>
      </c>
      <c r="C187" s="19" t="s">
        <v>116</v>
      </c>
      <c r="D187" s="19" t="s">
        <v>382</v>
      </c>
      <c r="E187" s="20"/>
      <c r="F187" s="40">
        <f>SUM(F188)</f>
        <v>62916.600000000006</v>
      </c>
      <c r="J187" s="51"/>
    </row>
    <row r="188" spans="1:10" s="29" customFormat="1" ht="49.5" customHeight="1">
      <c r="A188" s="65" t="s">
        <v>52</v>
      </c>
      <c r="B188" s="19" t="s">
        <v>34</v>
      </c>
      <c r="C188" s="19" t="s">
        <v>116</v>
      </c>
      <c r="D188" s="19" t="s">
        <v>383</v>
      </c>
      <c r="E188" s="20"/>
      <c r="F188" s="40">
        <f>SUM(F189:F191)</f>
        <v>62916.600000000006</v>
      </c>
      <c r="J188" s="51"/>
    </row>
    <row r="189" spans="1:10" s="29" customFormat="1" ht="79.5" customHeight="1">
      <c r="A189" s="65" t="s">
        <v>15</v>
      </c>
      <c r="B189" s="19" t="s">
        <v>34</v>
      </c>
      <c r="C189" s="19" t="s">
        <v>116</v>
      </c>
      <c r="D189" s="19" t="s">
        <v>383</v>
      </c>
      <c r="E189" s="20">
        <v>100</v>
      </c>
      <c r="F189" s="40">
        <v>34719</v>
      </c>
      <c r="J189" s="51"/>
    </row>
    <row r="190" spans="1:10" s="29" customFormat="1" ht="30">
      <c r="A190" s="39" t="s">
        <v>442</v>
      </c>
      <c r="B190" s="19" t="s">
        <v>34</v>
      </c>
      <c r="C190" s="19" t="s">
        <v>116</v>
      </c>
      <c r="D190" s="19" t="s">
        <v>383</v>
      </c>
      <c r="E190" s="20">
        <v>200</v>
      </c>
      <c r="F190" s="40">
        <v>2339.4</v>
      </c>
      <c r="J190" s="51"/>
    </row>
    <row r="191" spans="1:10" s="29" customFormat="1">
      <c r="A191" s="63" t="s">
        <v>20</v>
      </c>
      <c r="B191" s="19" t="s">
        <v>34</v>
      </c>
      <c r="C191" s="19" t="s">
        <v>116</v>
      </c>
      <c r="D191" s="19" t="s">
        <v>383</v>
      </c>
      <c r="E191" s="20">
        <v>800</v>
      </c>
      <c r="F191" s="40">
        <v>25858.2</v>
      </c>
      <c r="J191" s="51"/>
    </row>
    <row r="192" spans="1:10">
      <c r="A192" s="63" t="s">
        <v>120</v>
      </c>
      <c r="B192" s="28" t="s">
        <v>34</v>
      </c>
      <c r="C192" s="10" t="s">
        <v>121</v>
      </c>
      <c r="D192" s="28"/>
      <c r="E192" s="9"/>
      <c r="F192" s="40">
        <f>SUM(F193)</f>
        <v>11697</v>
      </c>
    </row>
    <row r="193" spans="1:6">
      <c r="A193" s="39" t="s">
        <v>125</v>
      </c>
      <c r="B193" s="28" t="s">
        <v>34</v>
      </c>
      <c r="C193" s="10" t="s">
        <v>126</v>
      </c>
      <c r="D193" s="28"/>
      <c r="E193" s="10"/>
      <c r="F193" s="40">
        <f>SUM(F194)</f>
        <v>11697</v>
      </c>
    </row>
    <row r="194" spans="1:6" ht="30">
      <c r="A194" s="39" t="s">
        <v>127</v>
      </c>
      <c r="B194" s="28" t="s">
        <v>34</v>
      </c>
      <c r="C194" s="10" t="s">
        <v>126</v>
      </c>
      <c r="D194" s="28" t="s">
        <v>268</v>
      </c>
      <c r="E194" s="10"/>
      <c r="F194" s="40">
        <f>SUM(F195+F200)</f>
        <v>11697</v>
      </c>
    </row>
    <row r="195" spans="1:6" ht="30">
      <c r="A195" s="39" t="s">
        <v>269</v>
      </c>
      <c r="B195" s="28" t="s">
        <v>34</v>
      </c>
      <c r="C195" s="10" t="s">
        <v>126</v>
      </c>
      <c r="D195" s="28" t="s">
        <v>270</v>
      </c>
      <c r="E195" s="9"/>
      <c r="F195" s="40">
        <v>2390.5</v>
      </c>
    </row>
    <row r="196" spans="1:6" ht="30">
      <c r="A196" s="39" t="s">
        <v>547</v>
      </c>
      <c r="B196" s="28" t="s">
        <v>34</v>
      </c>
      <c r="C196" s="10" t="s">
        <v>126</v>
      </c>
      <c r="D196" s="28" t="s">
        <v>271</v>
      </c>
      <c r="E196" s="9"/>
      <c r="F196" s="40">
        <v>2218</v>
      </c>
    </row>
    <row r="197" spans="1:6" ht="30">
      <c r="A197" s="39" t="s">
        <v>442</v>
      </c>
      <c r="B197" s="28" t="s">
        <v>34</v>
      </c>
      <c r="C197" s="10" t="s">
        <v>126</v>
      </c>
      <c r="D197" s="28" t="s">
        <v>271</v>
      </c>
      <c r="E197" s="9">
        <v>200</v>
      </c>
      <c r="F197" s="40">
        <v>2218</v>
      </c>
    </row>
    <row r="198" spans="1:6">
      <c r="A198" s="69" t="s">
        <v>272</v>
      </c>
      <c r="B198" s="28" t="s">
        <v>34</v>
      </c>
      <c r="C198" s="10" t="s">
        <v>126</v>
      </c>
      <c r="D198" s="28" t="s">
        <v>273</v>
      </c>
      <c r="E198" s="9"/>
      <c r="F198" s="40">
        <v>172.5</v>
      </c>
    </row>
    <row r="199" spans="1:6">
      <c r="A199" s="39" t="s">
        <v>25</v>
      </c>
      <c r="B199" s="28" t="s">
        <v>34</v>
      </c>
      <c r="C199" s="10" t="s">
        <v>126</v>
      </c>
      <c r="D199" s="28" t="s">
        <v>273</v>
      </c>
      <c r="E199" s="9">
        <v>300</v>
      </c>
      <c r="F199" s="40">
        <v>172.5</v>
      </c>
    </row>
    <row r="200" spans="1:6" ht="30">
      <c r="A200" s="39" t="s">
        <v>274</v>
      </c>
      <c r="B200" s="28" t="s">
        <v>34</v>
      </c>
      <c r="C200" s="10" t="s">
        <v>126</v>
      </c>
      <c r="D200" s="28" t="s">
        <v>275</v>
      </c>
      <c r="E200" s="9"/>
      <c r="F200" s="40">
        <v>9306.5</v>
      </c>
    </row>
    <row r="201" spans="1:6" ht="33.75" customHeight="1">
      <c r="A201" s="39" t="s">
        <v>52</v>
      </c>
      <c r="B201" s="28" t="s">
        <v>34</v>
      </c>
      <c r="C201" s="10" t="s">
        <v>126</v>
      </c>
      <c r="D201" s="28" t="s">
        <v>276</v>
      </c>
      <c r="E201" s="9"/>
      <c r="F201" s="40">
        <v>9306.5</v>
      </c>
    </row>
    <row r="202" spans="1:6" ht="30">
      <c r="A202" s="39" t="s">
        <v>53</v>
      </c>
      <c r="B202" s="28" t="s">
        <v>34</v>
      </c>
      <c r="C202" s="10" t="s">
        <v>126</v>
      </c>
      <c r="D202" s="28" t="s">
        <v>276</v>
      </c>
      <c r="E202" s="9">
        <v>600</v>
      </c>
      <c r="F202" s="40">
        <v>9306.5</v>
      </c>
    </row>
    <row r="203" spans="1:6">
      <c r="A203" s="39" t="s">
        <v>26</v>
      </c>
      <c r="B203" s="28" t="s">
        <v>34</v>
      </c>
      <c r="C203" s="10" t="s">
        <v>27</v>
      </c>
      <c r="D203" s="28"/>
      <c r="E203" s="9"/>
      <c r="F203" s="40">
        <f>SUM(F204++++F208)</f>
        <v>14516.8</v>
      </c>
    </row>
    <row r="204" spans="1:6">
      <c r="A204" s="39" t="s">
        <v>128</v>
      </c>
      <c r="B204" s="28" t="s">
        <v>34</v>
      </c>
      <c r="C204" s="10" t="s">
        <v>129</v>
      </c>
      <c r="D204" s="28"/>
      <c r="E204" s="9"/>
      <c r="F204" s="40">
        <v>8000</v>
      </c>
    </row>
    <row r="205" spans="1:6">
      <c r="A205" s="39" t="s">
        <v>13</v>
      </c>
      <c r="B205" s="28" t="s">
        <v>34</v>
      </c>
      <c r="C205" s="10" t="s">
        <v>129</v>
      </c>
      <c r="D205" s="28" t="s">
        <v>246</v>
      </c>
      <c r="E205" s="9"/>
      <c r="F205" s="40">
        <v>8000</v>
      </c>
    </row>
    <row r="206" spans="1:6">
      <c r="A206" s="39" t="s">
        <v>130</v>
      </c>
      <c r="B206" s="28" t="s">
        <v>34</v>
      </c>
      <c r="C206" s="10" t="s">
        <v>129</v>
      </c>
      <c r="D206" s="28" t="s">
        <v>277</v>
      </c>
      <c r="E206" s="9"/>
      <c r="F206" s="40">
        <v>8000</v>
      </c>
    </row>
    <row r="207" spans="1:6">
      <c r="A207" s="39" t="s">
        <v>25</v>
      </c>
      <c r="B207" s="28" t="s">
        <v>34</v>
      </c>
      <c r="C207" s="10" t="s">
        <v>129</v>
      </c>
      <c r="D207" s="28" t="s">
        <v>277</v>
      </c>
      <c r="E207" s="9">
        <v>300</v>
      </c>
      <c r="F207" s="40">
        <v>8000</v>
      </c>
    </row>
    <row r="208" spans="1:6">
      <c r="A208" s="39" t="s">
        <v>28</v>
      </c>
      <c r="B208" s="28" t="s">
        <v>34</v>
      </c>
      <c r="C208" s="10" t="s">
        <v>29</v>
      </c>
      <c r="D208" s="28"/>
      <c r="E208" s="9"/>
      <c r="F208" s="40">
        <f>SUM(F209)</f>
        <v>6516.8</v>
      </c>
    </row>
    <row r="209" spans="1:6">
      <c r="A209" s="39" t="s">
        <v>13</v>
      </c>
      <c r="B209" s="28" t="s">
        <v>34</v>
      </c>
      <c r="C209" s="10" t="s">
        <v>29</v>
      </c>
      <c r="D209" s="28" t="s">
        <v>246</v>
      </c>
      <c r="E209" s="9"/>
      <c r="F209" s="40">
        <f>SUM(F210++F212+F214+F216)</f>
        <v>6516.8</v>
      </c>
    </row>
    <row r="210" spans="1:6" ht="30">
      <c r="A210" s="39" t="s">
        <v>131</v>
      </c>
      <c r="B210" s="28" t="s">
        <v>34</v>
      </c>
      <c r="C210" s="10" t="s">
        <v>29</v>
      </c>
      <c r="D210" s="28" t="s">
        <v>278</v>
      </c>
      <c r="E210" s="9"/>
      <c r="F210" s="40">
        <v>1236</v>
      </c>
    </row>
    <row r="211" spans="1:6">
      <c r="A211" s="39" t="s">
        <v>25</v>
      </c>
      <c r="B211" s="28" t="s">
        <v>34</v>
      </c>
      <c r="C211" s="10" t="s">
        <v>29</v>
      </c>
      <c r="D211" s="28" t="s">
        <v>278</v>
      </c>
      <c r="E211" s="9">
        <v>300</v>
      </c>
      <c r="F211" s="40">
        <v>1236</v>
      </c>
    </row>
    <row r="212" spans="1:6" ht="45">
      <c r="A212" s="39" t="s">
        <v>132</v>
      </c>
      <c r="B212" s="28" t="s">
        <v>34</v>
      </c>
      <c r="C212" s="10" t="s">
        <v>29</v>
      </c>
      <c r="D212" s="28" t="s">
        <v>279</v>
      </c>
      <c r="E212" s="9"/>
      <c r="F212" s="40">
        <v>2780.8</v>
      </c>
    </row>
    <row r="213" spans="1:6">
      <c r="A213" s="39" t="s">
        <v>25</v>
      </c>
      <c r="B213" s="28" t="s">
        <v>34</v>
      </c>
      <c r="C213" s="10" t="s">
        <v>29</v>
      </c>
      <c r="D213" s="28" t="s">
        <v>279</v>
      </c>
      <c r="E213" s="9">
        <v>300</v>
      </c>
      <c r="F213" s="40">
        <v>2780.8</v>
      </c>
    </row>
    <row r="214" spans="1:6">
      <c r="A214" s="39" t="s">
        <v>133</v>
      </c>
      <c r="B214" s="28" t="s">
        <v>34</v>
      </c>
      <c r="C214" s="10" t="s">
        <v>29</v>
      </c>
      <c r="D214" s="28" t="s">
        <v>280</v>
      </c>
      <c r="E214" s="9"/>
      <c r="F214" s="40">
        <v>1000</v>
      </c>
    </row>
    <row r="215" spans="1:6" ht="33.75" customHeight="1">
      <c r="A215" s="39" t="s">
        <v>53</v>
      </c>
      <c r="B215" s="28" t="s">
        <v>34</v>
      </c>
      <c r="C215" s="10" t="s">
        <v>29</v>
      </c>
      <c r="D215" s="28" t="s">
        <v>280</v>
      </c>
      <c r="E215" s="9">
        <v>600</v>
      </c>
      <c r="F215" s="40">
        <v>1000</v>
      </c>
    </row>
    <row r="216" spans="1:6">
      <c r="A216" s="39" t="s">
        <v>134</v>
      </c>
      <c r="B216" s="28" t="s">
        <v>34</v>
      </c>
      <c r="C216" s="10" t="s">
        <v>29</v>
      </c>
      <c r="D216" s="28" t="s">
        <v>281</v>
      </c>
      <c r="E216" s="9"/>
      <c r="F216" s="40">
        <v>1500</v>
      </c>
    </row>
    <row r="217" spans="1:6" hidden="1">
      <c r="A217" s="39" t="s">
        <v>25</v>
      </c>
      <c r="B217" s="28" t="s">
        <v>34</v>
      </c>
      <c r="C217" s="10" t="s">
        <v>29</v>
      </c>
      <c r="D217" s="28" t="s">
        <v>135</v>
      </c>
      <c r="E217" s="9">
        <v>300</v>
      </c>
      <c r="F217" s="40"/>
    </row>
    <row r="218" spans="1:6" ht="30">
      <c r="A218" s="39" t="s">
        <v>53</v>
      </c>
      <c r="B218" s="28" t="s">
        <v>34</v>
      </c>
      <c r="C218" s="10" t="s">
        <v>29</v>
      </c>
      <c r="D218" s="28" t="s">
        <v>281</v>
      </c>
      <c r="E218" s="9">
        <v>600</v>
      </c>
      <c r="F218" s="40">
        <v>1500</v>
      </c>
    </row>
    <row r="219" spans="1:6">
      <c r="A219" s="39" t="s">
        <v>136</v>
      </c>
      <c r="B219" s="28" t="s">
        <v>34</v>
      </c>
      <c r="C219" s="10" t="s">
        <v>137</v>
      </c>
      <c r="D219" s="28"/>
      <c r="E219" s="9"/>
      <c r="F219" s="40">
        <f>SUM(F220+F225)</f>
        <v>30802.400000000001</v>
      </c>
    </row>
    <row r="220" spans="1:6">
      <c r="A220" s="39" t="s">
        <v>138</v>
      </c>
      <c r="B220" s="28" t="s">
        <v>34</v>
      </c>
      <c r="C220" s="10" t="s">
        <v>139</v>
      </c>
      <c r="D220" s="28"/>
      <c r="E220" s="9"/>
      <c r="F220" s="40">
        <v>19928</v>
      </c>
    </row>
    <row r="221" spans="1:6" ht="45">
      <c r="A221" s="39" t="s">
        <v>140</v>
      </c>
      <c r="B221" s="28" t="s">
        <v>34</v>
      </c>
      <c r="C221" s="10" t="s">
        <v>139</v>
      </c>
      <c r="D221" s="28" t="s">
        <v>287</v>
      </c>
      <c r="E221" s="9"/>
      <c r="F221" s="40">
        <v>19928</v>
      </c>
    </row>
    <row r="222" spans="1:6" ht="45">
      <c r="A222" s="39" t="s">
        <v>282</v>
      </c>
      <c r="B222" s="28" t="s">
        <v>34</v>
      </c>
      <c r="C222" s="10" t="s">
        <v>139</v>
      </c>
      <c r="D222" s="28" t="s">
        <v>283</v>
      </c>
      <c r="E222" s="9"/>
      <c r="F222" s="40">
        <v>19928</v>
      </c>
    </row>
    <row r="223" spans="1:6" ht="45">
      <c r="A223" s="39" t="s">
        <v>52</v>
      </c>
      <c r="B223" s="28" t="s">
        <v>34</v>
      </c>
      <c r="C223" s="10" t="s">
        <v>139</v>
      </c>
      <c r="D223" s="28" t="s">
        <v>284</v>
      </c>
      <c r="E223" s="9"/>
      <c r="F223" s="40">
        <v>19928</v>
      </c>
    </row>
    <row r="224" spans="1:6" ht="30">
      <c r="A224" s="39" t="s">
        <v>53</v>
      </c>
      <c r="B224" s="28" t="s">
        <v>34</v>
      </c>
      <c r="C224" s="10" t="s">
        <v>139</v>
      </c>
      <c r="D224" s="28" t="s">
        <v>284</v>
      </c>
      <c r="E224" s="9">
        <v>600</v>
      </c>
      <c r="F224" s="40">
        <v>19928</v>
      </c>
    </row>
    <row r="225" spans="1:10">
      <c r="A225" s="39" t="s">
        <v>141</v>
      </c>
      <c r="B225" s="28" t="s">
        <v>34</v>
      </c>
      <c r="C225" s="10" t="s">
        <v>142</v>
      </c>
      <c r="D225" s="28"/>
      <c r="E225" s="9"/>
      <c r="F225" s="40">
        <f>SUM(F226)</f>
        <v>10874.4</v>
      </c>
    </row>
    <row r="226" spans="1:10" ht="45">
      <c r="A226" s="39" t="s">
        <v>140</v>
      </c>
      <c r="B226" s="28" t="s">
        <v>34</v>
      </c>
      <c r="C226" s="10" t="s">
        <v>142</v>
      </c>
      <c r="D226" s="28" t="s">
        <v>287</v>
      </c>
      <c r="E226" s="9"/>
      <c r="F226" s="40">
        <f>SUM(F227+F230)</f>
        <v>10874.4</v>
      </c>
    </row>
    <row r="227" spans="1:10" ht="47.25" customHeight="1">
      <c r="A227" s="39" t="s">
        <v>285</v>
      </c>
      <c r="B227" s="28" t="s">
        <v>34</v>
      </c>
      <c r="C227" s="10" t="s">
        <v>142</v>
      </c>
      <c r="D227" s="28" t="s">
        <v>286</v>
      </c>
      <c r="E227" s="9"/>
      <c r="F227" s="40">
        <v>769.6</v>
      </c>
    </row>
    <row r="228" spans="1:10" ht="45">
      <c r="A228" s="39" t="s">
        <v>288</v>
      </c>
      <c r="B228" s="28" t="s">
        <v>34</v>
      </c>
      <c r="C228" s="10" t="s">
        <v>142</v>
      </c>
      <c r="D228" s="28" t="s">
        <v>289</v>
      </c>
      <c r="E228" s="9"/>
      <c r="F228" s="40">
        <v>769.6</v>
      </c>
    </row>
    <row r="229" spans="1:10" ht="30">
      <c r="A229" s="39" t="s">
        <v>442</v>
      </c>
      <c r="B229" s="28" t="s">
        <v>34</v>
      </c>
      <c r="C229" s="10" t="s">
        <v>142</v>
      </c>
      <c r="D229" s="28" t="s">
        <v>289</v>
      </c>
      <c r="E229" s="9">
        <v>200</v>
      </c>
      <c r="F229" s="40">
        <v>769.6</v>
      </c>
    </row>
    <row r="230" spans="1:10" ht="30">
      <c r="A230" s="63" t="s">
        <v>290</v>
      </c>
      <c r="B230" s="28" t="s">
        <v>34</v>
      </c>
      <c r="C230" s="10" t="s">
        <v>142</v>
      </c>
      <c r="D230" s="28" t="s">
        <v>291</v>
      </c>
      <c r="E230" s="9"/>
      <c r="F230" s="40">
        <f>SUM(F231+F233+F235+++F237)</f>
        <v>10104.799999999999</v>
      </c>
    </row>
    <row r="231" spans="1:10" ht="30">
      <c r="A231" s="39" t="s">
        <v>143</v>
      </c>
      <c r="B231" s="28" t="s">
        <v>34</v>
      </c>
      <c r="C231" s="10" t="s">
        <v>142</v>
      </c>
      <c r="D231" s="28" t="s">
        <v>292</v>
      </c>
      <c r="E231" s="9"/>
      <c r="F231" s="40">
        <v>5937.2</v>
      </c>
    </row>
    <row r="232" spans="1:10" ht="30">
      <c r="A232" s="39" t="s">
        <v>442</v>
      </c>
      <c r="B232" s="28" t="s">
        <v>34</v>
      </c>
      <c r="C232" s="10" t="s">
        <v>142</v>
      </c>
      <c r="D232" s="28" t="s">
        <v>292</v>
      </c>
      <c r="E232" s="9">
        <v>200</v>
      </c>
      <c r="F232" s="40">
        <v>5937.2</v>
      </c>
    </row>
    <row r="233" spans="1:10" ht="45">
      <c r="A233" s="65" t="s">
        <v>293</v>
      </c>
      <c r="B233" s="28" t="s">
        <v>34</v>
      </c>
      <c r="C233" s="10" t="s">
        <v>142</v>
      </c>
      <c r="D233" s="28" t="s">
        <v>294</v>
      </c>
      <c r="E233" s="9"/>
      <c r="F233" s="40">
        <v>1500</v>
      </c>
    </row>
    <row r="234" spans="1:10" ht="36" customHeight="1">
      <c r="A234" s="39" t="s">
        <v>442</v>
      </c>
      <c r="B234" s="28" t="s">
        <v>34</v>
      </c>
      <c r="C234" s="10" t="s">
        <v>142</v>
      </c>
      <c r="D234" s="28" t="s">
        <v>294</v>
      </c>
      <c r="E234" s="20">
        <v>200</v>
      </c>
      <c r="F234" s="40">
        <v>1500</v>
      </c>
    </row>
    <row r="235" spans="1:10">
      <c r="A235" s="70" t="s">
        <v>295</v>
      </c>
      <c r="B235" s="28" t="s">
        <v>34</v>
      </c>
      <c r="C235" s="10" t="s">
        <v>142</v>
      </c>
      <c r="D235" s="28" t="s">
        <v>296</v>
      </c>
      <c r="E235" s="20"/>
      <c r="F235" s="40">
        <v>2309.6</v>
      </c>
    </row>
    <row r="236" spans="1:10" ht="30">
      <c r="A236" s="39" t="s">
        <v>53</v>
      </c>
      <c r="B236" s="28" t="s">
        <v>34</v>
      </c>
      <c r="C236" s="10" t="s">
        <v>142</v>
      </c>
      <c r="D236" s="28" t="s">
        <v>296</v>
      </c>
      <c r="E236" s="20">
        <v>600</v>
      </c>
      <c r="F236" s="40">
        <v>2309.6</v>
      </c>
    </row>
    <row r="237" spans="1:10" ht="30.75" customHeight="1">
      <c r="A237" s="39" t="s">
        <v>144</v>
      </c>
      <c r="B237" s="28" t="s">
        <v>34</v>
      </c>
      <c r="C237" s="10" t="s">
        <v>142</v>
      </c>
      <c r="D237" s="28" t="s">
        <v>297</v>
      </c>
      <c r="E237" s="9"/>
      <c r="F237" s="40">
        <v>358</v>
      </c>
    </row>
    <row r="238" spans="1:10" ht="30">
      <c r="A238" s="39" t="s">
        <v>442</v>
      </c>
      <c r="B238" s="28" t="s">
        <v>34</v>
      </c>
      <c r="C238" s="10" t="s">
        <v>142</v>
      </c>
      <c r="D238" s="28" t="s">
        <v>297</v>
      </c>
      <c r="E238" s="9">
        <v>200</v>
      </c>
      <c r="F238" s="40">
        <v>358</v>
      </c>
    </row>
    <row r="239" spans="1:10" s="29" customFormat="1">
      <c r="A239" s="66" t="s">
        <v>145</v>
      </c>
      <c r="B239" s="19" t="s">
        <v>34</v>
      </c>
      <c r="C239" s="19" t="s">
        <v>146</v>
      </c>
      <c r="D239" s="19"/>
      <c r="E239" s="20"/>
      <c r="F239" s="40">
        <f>SUM(F240++F245)</f>
        <v>22529.7</v>
      </c>
      <c r="J239" s="51"/>
    </row>
    <row r="240" spans="1:10" s="29" customFormat="1">
      <c r="A240" s="60" t="s">
        <v>147</v>
      </c>
      <c r="B240" s="19" t="s">
        <v>34</v>
      </c>
      <c r="C240" s="19" t="s">
        <v>148</v>
      </c>
      <c r="D240" s="19"/>
      <c r="E240" s="20"/>
      <c r="F240" s="40">
        <f>SUM(F241)</f>
        <v>13388.7</v>
      </c>
      <c r="J240" s="51"/>
    </row>
    <row r="241" spans="1:10" s="29" customFormat="1" ht="30">
      <c r="A241" s="66" t="s">
        <v>149</v>
      </c>
      <c r="B241" s="19" t="s">
        <v>34</v>
      </c>
      <c r="C241" s="19" t="s">
        <v>148</v>
      </c>
      <c r="D241" s="19" t="s">
        <v>265</v>
      </c>
      <c r="E241" s="20"/>
      <c r="F241" s="40">
        <f>SUM(F242)</f>
        <v>13388.7</v>
      </c>
      <c r="J241" s="51"/>
    </row>
    <row r="242" spans="1:10" s="29" customFormat="1" ht="30">
      <c r="A242" s="66" t="s">
        <v>387</v>
      </c>
      <c r="B242" s="19" t="s">
        <v>34</v>
      </c>
      <c r="C242" s="19" t="s">
        <v>148</v>
      </c>
      <c r="D242" s="19" t="s">
        <v>388</v>
      </c>
      <c r="E242" s="20"/>
      <c r="F242" s="40">
        <f>SUM(F243)</f>
        <v>13388.7</v>
      </c>
      <c r="J242" s="51"/>
    </row>
    <row r="243" spans="1:10" s="29" customFormat="1" ht="58.5" customHeight="1">
      <c r="A243" s="65" t="s">
        <v>52</v>
      </c>
      <c r="B243" s="19" t="s">
        <v>34</v>
      </c>
      <c r="C243" s="19" t="s">
        <v>148</v>
      </c>
      <c r="D243" s="19" t="s">
        <v>389</v>
      </c>
      <c r="E243" s="20"/>
      <c r="F243" s="40">
        <f>SUM(F244)</f>
        <v>13388.7</v>
      </c>
      <c r="J243" s="51"/>
    </row>
    <row r="244" spans="1:10" s="29" customFormat="1" ht="32.1" customHeight="1">
      <c r="A244" s="65" t="s">
        <v>53</v>
      </c>
      <c r="B244" s="19" t="s">
        <v>34</v>
      </c>
      <c r="C244" s="19" t="s">
        <v>148</v>
      </c>
      <c r="D244" s="19" t="s">
        <v>389</v>
      </c>
      <c r="E244" s="20">
        <v>600</v>
      </c>
      <c r="F244" s="40">
        <v>13388.7</v>
      </c>
      <c r="J244" s="51"/>
    </row>
    <row r="245" spans="1:10" s="29" customFormat="1">
      <c r="A245" s="60" t="s">
        <v>150</v>
      </c>
      <c r="B245" s="19" t="s">
        <v>34</v>
      </c>
      <c r="C245" s="19" t="s">
        <v>151</v>
      </c>
      <c r="D245" s="19"/>
      <c r="E245" s="20"/>
      <c r="F245" s="40">
        <f>SUM(F246)</f>
        <v>9141</v>
      </c>
      <c r="J245" s="51"/>
    </row>
    <row r="246" spans="1:10" s="29" customFormat="1" ht="30">
      <c r="A246" s="66" t="s">
        <v>50</v>
      </c>
      <c r="B246" s="19" t="s">
        <v>34</v>
      </c>
      <c r="C246" s="19" t="s">
        <v>151</v>
      </c>
      <c r="D246" s="19" t="s">
        <v>265</v>
      </c>
      <c r="E246" s="20"/>
      <c r="F246" s="40">
        <f>SUM(F247)</f>
        <v>9141</v>
      </c>
      <c r="J246" s="51"/>
    </row>
    <row r="247" spans="1:10" s="29" customFormat="1" ht="30">
      <c r="A247" s="66" t="s">
        <v>387</v>
      </c>
      <c r="B247" s="19" t="s">
        <v>34</v>
      </c>
      <c r="C247" s="19" t="s">
        <v>151</v>
      </c>
      <c r="D247" s="19" t="s">
        <v>388</v>
      </c>
      <c r="E247" s="20"/>
      <c r="F247" s="40">
        <f>SUM(F248)</f>
        <v>9141</v>
      </c>
      <c r="J247" s="51"/>
    </row>
    <row r="248" spans="1:10" s="29" customFormat="1" ht="84.75" customHeight="1">
      <c r="A248" s="60" t="s">
        <v>152</v>
      </c>
      <c r="B248" s="19" t="s">
        <v>34</v>
      </c>
      <c r="C248" s="19" t="s">
        <v>151</v>
      </c>
      <c r="D248" s="19" t="s">
        <v>390</v>
      </c>
      <c r="E248" s="20"/>
      <c r="F248" s="40">
        <f>SUM(F249)</f>
        <v>9141</v>
      </c>
      <c r="J248" s="51"/>
    </row>
    <row r="249" spans="1:10" s="29" customFormat="1">
      <c r="A249" s="65" t="s">
        <v>20</v>
      </c>
      <c r="B249" s="19" t="s">
        <v>34</v>
      </c>
      <c r="C249" s="19" t="s">
        <v>151</v>
      </c>
      <c r="D249" s="19" t="s">
        <v>390</v>
      </c>
      <c r="E249" s="20">
        <v>800</v>
      </c>
      <c r="F249" s="40">
        <v>9141</v>
      </c>
      <c r="J249" s="51"/>
    </row>
    <row r="250" spans="1:10">
      <c r="A250" s="39" t="s">
        <v>153</v>
      </c>
      <c r="B250" s="28" t="s">
        <v>34</v>
      </c>
      <c r="C250" s="10" t="s">
        <v>154</v>
      </c>
      <c r="D250" s="28"/>
      <c r="E250" s="9"/>
      <c r="F250" s="40">
        <v>141000</v>
      </c>
    </row>
    <row r="251" spans="1:10" ht="30">
      <c r="A251" s="39" t="s">
        <v>155</v>
      </c>
      <c r="B251" s="28" t="s">
        <v>34</v>
      </c>
      <c r="C251" s="10" t="s">
        <v>156</v>
      </c>
      <c r="D251" s="28"/>
      <c r="E251" s="9"/>
      <c r="F251" s="40">
        <v>141000</v>
      </c>
    </row>
    <row r="252" spans="1:10">
      <c r="A252" s="39" t="s">
        <v>13</v>
      </c>
      <c r="B252" s="28" t="s">
        <v>34</v>
      </c>
      <c r="C252" s="10" t="s">
        <v>156</v>
      </c>
      <c r="D252" s="28" t="s">
        <v>246</v>
      </c>
      <c r="E252" s="9"/>
      <c r="F252" s="40">
        <v>141000</v>
      </c>
    </row>
    <row r="253" spans="1:10">
      <c r="A253" s="39" t="s">
        <v>157</v>
      </c>
      <c r="B253" s="28" t="s">
        <v>34</v>
      </c>
      <c r="C253" s="10" t="s">
        <v>156</v>
      </c>
      <c r="D253" s="28" t="s">
        <v>298</v>
      </c>
      <c r="E253" s="9"/>
      <c r="F253" s="40">
        <v>141000</v>
      </c>
    </row>
    <row r="254" spans="1:10">
      <c r="A254" s="39" t="s">
        <v>158</v>
      </c>
      <c r="B254" s="28" t="s">
        <v>34</v>
      </c>
      <c r="C254" s="10" t="s">
        <v>156</v>
      </c>
      <c r="D254" s="28" t="s">
        <v>298</v>
      </c>
      <c r="E254" s="9">
        <v>700</v>
      </c>
      <c r="F254" s="40">
        <v>141000</v>
      </c>
    </row>
    <row r="255" spans="1:10">
      <c r="A255" s="39"/>
      <c r="B255" s="28"/>
      <c r="C255" s="10" t="s">
        <v>32</v>
      </c>
      <c r="D255" s="28"/>
      <c r="E255" s="9"/>
      <c r="F255" s="40"/>
    </row>
    <row r="256" spans="1:10" ht="29.25">
      <c r="A256" s="62" t="s">
        <v>159</v>
      </c>
      <c r="B256" s="17" t="s">
        <v>160</v>
      </c>
      <c r="C256" s="10" t="s">
        <v>32</v>
      </c>
      <c r="D256" s="17"/>
      <c r="E256" s="9"/>
      <c r="F256" s="18">
        <f>SUM(F257)</f>
        <v>58580.399999999994</v>
      </c>
    </row>
    <row r="257" spans="1:6">
      <c r="A257" s="39" t="s">
        <v>9</v>
      </c>
      <c r="B257" s="28" t="s">
        <v>160</v>
      </c>
      <c r="C257" s="10" t="s">
        <v>10</v>
      </c>
      <c r="D257" s="28"/>
      <c r="E257" s="9"/>
      <c r="F257" s="40">
        <f>SUM(F258+F264+F268)</f>
        <v>58580.399999999994</v>
      </c>
    </row>
    <row r="258" spans="1:6" ht="54" customHeight="1">
      <c r="A258" s="39" t="s">
        <v>161</v>
      </c>
      <c r="B258" s="28" t="s">
        <v>160</v>
      </c>
      <c r="C258" s="10" t="s">
        <v>162</v>
      </c>
      <c r="D258" s="28"/>
      <c r="E258" s="9"/>
      <c r="F258" s="40">
        <f>SUM(F259)</f>
        <v>28545.399999999998</v>
      </c>
    </row>
    <row r="259" spans="1:6">
      <c r="A259" s="39" t="s">
        <v>13</v>
      </c>
      <c r="B259" s="28" t="s">
        <v>160</v>
      </c>
      <c r="C259" s="10" t="s">
        <v>162</v>
      </c>
      <c r="D259" s="28" t="s">
        <v>246</v>
      </c>
      <c r="E259" s="9"/>
      <c r="F259" s="40">
        <f>SUM(F260)</f>
        <v>28545.399999999998</v>
      </c>
    </row>
    <row r="260" spans="1:6" ht="45">
      <c r="A260" s="38" t="s">
        <v>40</v>
      </c>
      <c r="B260" s="28" t="s">
        <v>160</v>
      </c>
      <c r="C260" s="10" t="s">
        <v>162</v>
      </c>
      <c r="D260" s="28" t="s">
        <v>255</v>
      </c>
      <c r="E260" s="9"/>
      <c r="F260" s="40">
        <f>SUM(F261:F263)</f>
        <v>28545.399999999998</v>
      </c>
    </row>
    <row r="261" spans="1:6" ht="82.5" customHeight="1">
      <c r="A261" s="39" t="s">
        <v>15</v>
      </c>
      <c r="B261" s="28" t="s">
        <v>160</v>
      </c>
      <c r="C261" s="10" t="s">
        <v>162</v>
      </c>
      <c r="D261" s="28" t="s">
        <v>255</v>
      </c>
      <c r="E261" s="9">
        <v>100</v>
      </c>
      <c r="F261" s="40">
        <v>26815.599999999999</v>
      </c>
    </row>
    <row r="262" spans="1:6" ht="30">
      <c r="A262" s="39" t="s">
        <v>442</v>
      </c>
      <c r="B262" s="28" t="s">
        <v>160</v>
      </c>
      <c r="C262" s="10" t="s">
        <v>162</v>
      </c>
      <c r="D262" s="28" t="s">
        <v>255</v>
      </c>
      <c r="E262" s="9">
        <v>200</v>
      </c>
      <c r="F262" s="40">
        <v>1707.8</v>
      </c>
    </row>
    <row r="263" spans="1:6">
      <c r="A263" s="63" t="s">
        <v>20</v>
      </c>
      <c r="B263" s="28" t="s">
        <v>160</v>
      </c>
      <c r="C263" s="10" t="s">
        <v>162</v>
      </c>
      <c r="D263" s="28" t="s">
        <v>255</v>
      </c>
      <c r="E263" s="9">
        <v>800</v>
      </c>
      <c r="F263" s="40">
        <v>22</v>
      </c>
    </row>
    <row r="264" spans="1:6">
      <c r="A264" s="39" t="s">
        <v>163</v>
      </c>
      <c r="B264" s="28" t="s">
        <v>160</v>
      </c>
      <c r="C264" s="10" t="s">
        <v>164</v>
      </c>
      <c r="D264" s="28"/>
      <c r="E264" s="9"/>
      <c r="F264" s="40">
        <v>30000</v>
      </c>
    </row>
    <row r="265" spans="1:6">
      <c r="A265" s="39" t="s">
        <v>13</v>
      </c>
      <c r="B265" s="21" t="s">
        <v>160</v>
      </c>
      <c r="C265" s="10" t="s">
        <v>164</v>
      </c>
      <c r="D265" s="28" t="s">
        <v>246</v>
      </c>
      <c r="E265" s="9"/>
      <c r="F265" s="40">
        <v>30000</v>
      </c>
    </row>
    <row r="266" spans="1:6">
      <c r="A266" s="39" t="s">
        <v>41</v>
      </c>
      <c r="B266" s="28" t="s">
        <v>160</v>
      </c>
      <c r="C266" s="10" t="s">
        <v>164</v>
      </c>
      <c r="D266" s="28" t="s">
        <v>299</v>
      </c>
      <c r="E266" s="9"/>
      <c r="F266" s="40">
        <v>30000</v>
      </c>
    </row>
    <row r="267" spans="1:6">
      <c r="A267" s="63" t="s">
        <v>20</v>
      </c>
      <c r="B267" s="28" t="s">
        <v>160</v>
      </c>
      <c r="C267" s="10" t="s">
        <v>164</v>
      </c>
      <c r="D267" s="28" t="s">
        <v>300</v>
      </c>
      <c r="E267" s="9">
        <v>800</v>
      </c>
      <c r="F267" s="40">
        <v>30000</v>
      </c>
    </row>
    <row r="268" spans="1:6">
      <c r="A268" s="39" t="s">
        <v>22</v>
      </c>
      <c r="B268" s="28" t="s">
        <v>160</v>
      </c>
      <c r="C268" s="10" t="s">
        <v>23</v>
      </c>
      <c r="D268" s="28"/>
      <c r="E268" s="9"/>
      <c r="F268" s="40">
        <v>35</v>
      </c>
    </row>
    <row r="269" spans="1:6">
      <c r="A269" s="39" t="s">
        <v>13</v>
      </c>
      <c r="B269" s="28" t="s">
        <v>160</v>
      </c>
      <c r="C269" s="10" t="s">
        <v>23</v>
      </c>
      <c r="D269" s="28" t="s">
        <v>246</v>
      </c>
      <c r="E269" s="9"/>
      <c r="F269" s="40">
        <v>35</v>
      </c>
    </row>
    <row r="270" spans="1:6" ht="30">
      <c r="A270" s="38" t="s">
        <v>46</v>
      </c>
      <c r="B270" s="28" t="s">
        <v>160</v>
      </c>
      <c r="C270" s="10" t="s">
        <v>23</v>
      </c>
      <c r="D270" s="28" t="s">
        <v>301</v>
      </c>
      <c r="E270" s="9"/>
      <c r="F270" s="40">
        <v>35</v>
      </c>
    </row>
    <row r="271" spans="1:6" ht="30">
      <c r="A271" s="39" t="s">
        <v>53</v>
      </c>
      <c r="B271" s="28" t="s">
        <v>160</v>
      </c>
      <c r="C271" s="10" t="s">
        <v>23</v>
      </c>
      <c r="D271" s="28" t="s">
        <v>301</v>
      </c>
      <c r="E271" s="9">
        <v>600</v>
      </c>
      <c r="F271" s="40">
        <v>35</v>
      </c>
    </row>
    <row r="272" spans="1:6">
      <c r="A272" s="39"/>
      <c r="B272" s="28"/>
      <c r="C272" s="10" t="s">
        <v>32</v>
      </c>
      <c r="D272" s="28"/>
      <c r="E272" s="9"/>
      <c r="F272" s="40"/>
    </row>
    <row r="273" spans="1:10" ht="29.25">
      <c r="A273" s="62" t="s">
        <v>165</v>
      </c>
      <c r="B273" s="17" t="s">
        <v>106</v>
      </c>
      <c r="C273" s="10" t="s">
        <v>32</v>
      </c>
      <c r="D273" s="17"/>
      <c r="E273" s="9"/>
      <c r="F273" s="18">
        <f>SUM(F274+F279+F300)</f>
        <v>635690.1</v>
      </c>
    </row>
    <row r="274" spans="1:10" s="29" customFormat="1" ht="17.45" customHeight="1">
      <c r="A274" s="39" t="s">
        <v>9</v>
      </c>
      <c r="B274" s="19" t="s">
        <v>106</v>
      </c>
      <c r="C274" s="10" t="s">
        <v>10</v>
      </c>
      <c r="D274" s="17"/>
      <c r="E274" s="9"/>
      <c r="F274" s="40">
        <f>SUM(F275)</f>
        <v>65718.100000000006</v>
      </c>
      <c r="J274" s="51"/>
    </row>
    <row r="275" spans="1:10" s="29" customFormat="1">
      <c r="A275" s="39" t="s">
        <v>22</v>
      </c>
      <c r="B275" s="19" t="s">
        <v>106</v>
      </c>
      <c r="C275" s="10" t="s">
        <v>23</v>
      </c>
      <c r="D275" s="17"/>
      <c r="E275" s="9"/>
      <c r="F275" s="40">
        <f>SUM(F277)</f>
        <v>65718.100000000006</v>
      </c>
      <c r="J275" s="51"/>
    </row>
    <row r="276" spans="1:10" s="29" customFormat="1">
      <c r="A276" s="39" t="s">
        <v>13</v>
      </c>
      <c r="B276" s="19" t="s">
        <v>106</v>
      </c>
      <c r="C276" s="10" t="s">
        <v>23</v>
      </c>
      <c r="D276" s="28" t="s">
        <v>246</v>
      </c>
      <c r="E276" s="9"/>
      <c r="F276" s="40">
        <f>SUM(F278)</f>
        <v>65718.100000000006</v>
      </c>
      <c r="J276" s="51"/>
    </row>
    <row r="277" spans="1:10" s="29" customFormat="1">
      <c r="A277" s="39" t="s">
        <v>49</v>
      </c>
      <c r="B277" s="19" t="s">
        <v>106</v>
      </c>
      <c r="C277" s="10" t="s">
        <v>23</v>
      </c>
      <c r="D277" s="28" t="s">
        <v>264</v>
      </c>
      <c r="E277" s="9"/>
      <c r="F277" s="40">
        <f>SUM(F278)</f>
        <v>65718.100000000006</v>
      </c>
      <c r="J277" s="51"/>
    </row>
    <row r="278" spans="1:10" s="29" customFormat="1">
      <c r="A278" s="63" t="s">
        <v>20</v>
      </c>
      <c r="B278" s="19" t="s">
        <v>106</v>
      </c>
      <c r="C278" s="10" t="s">
        <v>23</v>
      </c>
      <c r="D278" s="28" t="s">
        <v>264</v>
      </c>
      <c r="E278" s="9">
        <v>800</v>
      </c>
      <c r="F278" s="40">
        <v>65718.100000000006</v>
      </c>
      <c r="J278" s="51"/>
    </row>
    <row r="279" spans="1:10" s="29" customFormat="1">
      <c r="A279" s="60" t="s">
        <v>60</v>
      </c>
      <c r="B279" s="19" t="s">
        <v>106</v>
      </c>
      <c r="C279" s="19" t="s">
        <v>61</v>
      </c>
      <c r="D279" s="19"/>
      <c r="E279" s="20"/>
      <c r="F279" s="40">
        <f>SUM(F280+F290)</f>
        <v>286719</v>
      </c>
      <c r="J279" s="51"/>
    </row>
    <row r="280" spans="1:10" s="29" customFormat="1">
      <c r="A280" s="63" t="s">
        <v>166</v>
      </c>
      <c r="B280" s="19" t="s">
        <v>106</v>
      </c>
      <c r="C280" s="19" t="s">
        <v>167</v>
      </c>
      <c r="D280" s="19"/>
      <c r="E280" s="20"/>
      <c r="F280" s="40">
        <f>SUM(F281+F285)</f>
        <v>1235.3</v>
      </c>
      <c r="J280" s="51"/>
    </row>
    <row r="281" spans="1:10" s="29" customFormat="1">
      <c r="A281" s="39" t="s">
        <v>13</v>
      </c>
      <c r="B281" s="19" t="s">
        <v>106</v>
      </c>
      <c r="C281" s="19" t="s">
        <v>167</v>
      </c>
      <c r="D281" s="21" t="s">
        <v>246</v>
      </c>
      <c r="E281" s="20"/>
      <c r="F281" s="40">
        <f>SUM(F282)</f>
        <v>735.3</v>
      </c>
      <c r="J281" s="51"/>
    </row>
    <row r="282" spans="1:10" s="29" customFormat="1">
      <c r="A282" s="63" t="s">
        <v>42</v>
      </c>
      <c r="B282" s="19" t="s">
        <v>106</v>
      </c>
      <c r="C282" s="19" t="s">
        <v>167</v>
      </c>
      <c r="D282" s="19" t="s">
        <v>256</v>
      </c>
      <c r="E282" s="20"/>
      <c r="F282" s="40">
        <f>SUM(F283)</f>
        <v>735.3</v>
      </c>
      <c r="J282" s="51"/>
    </row>
    <row r="283" spans="1:10" s="29" customFormat="1" ht="129.75" customHeight="1">
      <c r="A283" s="65" t="s">
        <v>391</v>
      </c>
      <c r="B283" s="19" t="s">
        <v>106</v>
      </c>
      <c r="C283" s="19" t="s">
        <v>167</v>
      </c>
      <c r="D283" s="28" t="s">
        <v>392</v>
      </c>
      <c r="E283" s="20"/>
      <c r="F283" s="40">
        <f>SUM(F284)</f>
        <v>735.3</v>
      </c>
      <c r="J283" s="51"/>
    </row>
    <row r="284" spans="1:10" s="29" customFormat="1" ht="37.5" customHeight="1">
      <c r="A284" s="39" t="s">
        <v>442</v>
      </c>
      <c r="B284" s="19" t="s">
        <v>106</v>
      </c>
      <c r="C284" s="19" t="s">
        <v>167</v>
      </c>
      <c r="D284" s="28" t="s">
        <v>392</v>
      </c>
      <c r="E284" s="20">
        <v>200</v>
      </c>
      <c r="F284" s="40">
        <v>735.3</v>
      </c>
      <c r="J284" s="51"/>
    </row>
    <row r="285" spans="1:10" s="29" customFormat="1" ht="45">
      <c r="A285" s="39" t="s">
        <v>64</v>
      </c>
      <c r="B285" s="19" t="s">
        <v>106</v>
      </c>
      <c r="C285" s="19" t="s">
        <v>167</v>
      </c>
      <c r="D285" s="28" t="s">
        <v>302</v>
      </c>
      <c r="E285" s="20"/>
      <c r="F285" s="40">
        <f>SUM(F286)</f>
        <v>500</v>
      </c>
      <c r="J285" s="51"/>
    </row>
    <row r="286" spans="1:10" s="29" customFormat="1" ht="52.5" customHeight="1">
      <c r="A286" s="39" t="s">
        <v>65</v>
      </c>
      <c r="B286" s="19" t="s">
        <v>106</v>
      </c>
      <c r="C286" s="19" t="s">
        <v>167</v>
      </c>
      <c r="D286" s="28" t="s">
        <v>303</v>
      </c>
      <c r="E286" s="20"/>
      <c r="F286" s="40">
        <f>SUM(F288)</f>
        <v>500</v>
      </c>
      <c r="J286" s="51"/>
    </row>
    <row r="287" spans="1:10" s="29" customFormat="1" ht="49.5" customHeight="1">
      <c r="A287" s="60" t="s">
        <v>304</v>
      </c>
      <c r="B287" s="19" t="s">
        <v>106</v>
      </c>
      <c r="C287" s="19" t="s">
        <v>167</v>
      </c>
      <c r="D287" s="28" t="s">
        <v>305</v>
      </c>
      <c r="E287" s="20"/>
      <c r="F287" s="40">
        <v>500</v>
      </c>
      <c r="J287" s="51"/>
    </row>
    <row r="288" spans="1:10" s="29" customFormat="1" ht="45">
      <c r="A288" s="39" t="s">
        <v>393</v>
      </c>
      <c r="B288" s="19" t="s">
        <v>106</v>
      </c>
      <c r="C288" s="19" t="s">
        <v>167</v>
      </c>
      <c r="D288" s="28" t="s">
        <v>394</v>
      </c>
      <c r="E288" s="20"/>
      <c r="F288" s="40">
        <f>SUM(F289)</f>
        <v>500</v>
      </c>
      <c r="J288" s="51"/>
    </row>
    <row r="289" spans="1:10" s="29" customFormat="1" ht="30">
      <c r="A289" s="39" t="s">
        <v>442</v>
      </c>
      <c r="B289" s="19" t="s">
        <v>106</v>
      </c>
      <c r="C289" s="19" t="s">
        <v>167</v>
      </c>
      <c r="D289" s="28" t="s">
        <v>394</v>
      </c>
      <c r="E289" s="20">
        <v>200</v>
      </c>
      <c r="F289" s="40">
        <v>500</v>
      </c>
      <c r="J289" s="51"/>
    </row>
    <row r="290" spans="1:10" s="29" customFormat="1">
      <c r="A290" s="60" t="s">
        <v>75</v>
      </c>
      <c r="B290" s="19" t="s">
        <v>106</v>
      </c>
      <c r="C290" s="19" t="s">
        <v>76</v>
      </c>
      <c r="D290" s="19"/>
      <c r="E290" s="20"/>
      <c r="F290" s="40">
        <f>SUM(F291)</f>
        <v>285483.7</v>
      </c>
      <c r="J290" s="51"/>
    </row>
    <row r="291" spans="1:10" s="29" customFormat="1" ht="30">
      <c r="A291" s="60" t="s">
        <v>70</v>
      </c>
      <c r="B291" s="19" t="s">
        <v>106</v>
      </c>
      <c r="C291" s="19" t="s">
        <v>76</v>
      </c>
      <c r="D291" s="19" t="s">
        <v>307</v>
      </c>
      <c r="E291" s="20"/>
      <c r="F291" s="40">
        <f>SUM(F292)</f>
        <v>285483.7</v>
      </c>
      <c r="J291" s="51"/>
    </row>
    <row r="292" spans="1:10" s="29" customFormat="1" ht="56.25" customHeight="1">
      <c r="A292" s="60" t="s">
        <v>77</v>
      </c>
      <c r="B292" s="19" t="s">
        <v>106</v>
      </c>
      <c r="C292" s="19" t="s">
        <v>76</v>
      </c>
      <c r="D292" s="19" t="s">
        <v>315</v>
      </c>
      <c r="E292" s="20"/>
      <c r="F292" s="40">
        <f>SUM(F293)</f>
        <v>285483.7</v>
      </c>
      <c r="J292" s="51"/>
    </row>
    <row r="293" spans="1:10" s="29" customFormat="1" ht="30">
      <c r="A293" s="65" t="s">
        <v>316</v>
      </c>
      <c r="B293" s="19" t="s">
        <v>106</v>
      </c>
      <c r="C293" s="19" t="s">
        <v>76</v>
      </c>
      <c r="D293" s="19" t="s">
        <v>317</v>
      </c>
      <c r="E293" s="20"/>
      <c r="F293" s="40">
        <f>SUM(F294+F296+F298)</f>
        <v>285483.7</v>
      </c>
      <c r="J293" s="51"/>
    </row>
    <row r="294" spans="1:10" s="29" customFormat="1" ht="44.1" customHeight="1">
      <c r="A294" s="60" t="s">
        <v>168</v>
      </c>
      <c r="B294" s="19" t="s">
        <v>106</v>
      </c>
      <c r="C294" s="19" t="s">
        <v>76</v>
      </c>
      <c r="D294" s="19" t="s">
        <v>395</v>
      </c>
      <c r="E294" s="20"/>
      <c r="F294" s="40">
        <f>SUM(F295)</f>
        <v>247146.3</v>
      </c>
      <c r="J294" s="51"/>
    </row>
    <row r="295" spans="1:10" s="29" customFormat="1">
      <c r="A295" s="65" t="s">
        <v>20</v>
      </c>
      <c r="B295" s="19" t="s">
        <v>106</v>
      </c>
      <c r="C295" s="19" t="s">
        <v>76</v>
      </c>
      <c r="D295" s="19" t="s">
        <v>395</v>
      </c>
      <c r="E295" s="20">
        <v>800</v>
      </c>
      <c r="F295" s="40">
        <v>247146.3</v>
      </c>
      <c r="J295" s="51"/>
    </row>
    <row r="296" spans="1:10" s="29" customFormat="1" ht="65.099999999999994" customHeight="1">
      <c r="A296" s="60" t="s">
        <v>396</v>
      </c>
      <c r="B296" s="19" t="s">
        <v>106</v>
      </c>
      <c r="C296" s="19" t="s">
        <v>76</v>
      </c>
      <c r="D296" s="19" t="s">
        <v>397</v>
      </c>
      <c r="E296" s="20"/>
      <c r="F296" s="40">
        <f>SUM(F297)</f>
        <v>2000</v>
      </c>
      <c r="J296" s="51"/>
    </row>
    <row r="297" spans="1:10" s="29" customFormat="1">
      <c r="A297" s="65" t="s">
        <v>20</v>
      </c>
      <c r="B297" s="19" t="s">
        <v>106</v>
      </c>
      <c r="C297" s="19" t="s">
        <v>76</v>
      </c>
      <c r="D297" s="19" t="s">
        <v>397</v>
      </c>
      <c r="E297" s="20">
        <v>800</v>
      </c>
      <c r="F297" s="40">
        <v>2000</v>
      </c>
      <c r="J297" s="51"/>
    </row>
    <row r="298" spans="1:10" s="29" customFormat="1" ht="66.75" customHeight="1">
      <c r="A298" s="60" t="s">
        <v>398</v>
      </c>
      <c r="B298" s="19" t="s">
        <v>106</v>
      </c>
      <c r="C298" s="19" t="s">
        <v>76</v>
      </c>
      <c r="D298" s="19" t="s">
        <v>399</v>
      </c>
      <c r="E298" s="20"/>
      <c r="F298" s="40">
        <f>SUM(F299)</f>
        <v>36337.4</v>
      </c>
      <c r="J298" s="51"/>
    </row>
    <row r="299" spans="1:10" s="29" customFormat="1">
      <c r="A299" s="65" t="s">
        <v>20</v>
      </c>
      <c r="B299" s="19" t="s">
        <v>106</v>
      </c>
      <c r="C299" s="19" t="s">
        <v>76</v>
      </c>
      <c r="D299" s="19" t="s">
        <v>399</v>
      </c>
      <c r="E299" s="20">
        <v>800</v>
      </c>
      <c r="F299" s="40">
        <v>36337.4</v>
      </c>
      <c r="J299" s="51"/>
    </row>
    <row r="300" spans="1:10" s="29" customFormat="1">
      <c r="A300" s="60" t="s">
        <v>97</v>
      </c>
      <c r="B300" s="19" t="s">
        <v>106</v>
      </c>
      <c r="C300" s="19" t="s">
        <v>98</v>
      </c>
      <c r="D300" s="19"/>
      <c r="E300" s="20"/>
      <c r="F300" s="40">
        <f>SUM(F301+F313+F327+F346)</f>
        <v>283253</v>
      </c>
      <c r="J300" s="51"/>
    </row>
    <row r="301" spans="1:10" s="29" customFormat="1">
      <c r="A301" s="60" t="s">
        <v>99</v>
      </c>
      <c r="B301" s="19" t="s">
        <v>106</v>
      </c>
      <c r="C301" s="19" t="s">
        <v>100</v>
      </c>
      <c r="D301" s="19"/>
      <c r="E301" s="20"/>
      <c r="F301" s="40">
        <f>SUM(F302+F310)</f>
        <v>22287.8</v>
      </c>
      <c r="J301" s="51"/>
    </row>
    <row r="302" spans="1:10" s="29" customFormat="1" ht="75">
      <c r="A302" s="60" t="s">
        <v>169</v>
      </c>
      <c r="B302" s="19" t="s">
        <v>106</v>
      </c>
      <c r="C302" s="19" t="s">
        <v>100</v>
      </c>
      <c r="D302" s="19" t="s">
        <v>326</v>
      </c>
      <c r="E302" s="20"/>
      <c r="F302" s="40">
        <f>SUM(F303)</f>
        <v>21787.8</v>
      </c>
      <c r="J302" s="51"/>
    </row>
    <row r="303" spans="1:10" s="29" customFormat="1" ht="45">
      <c r="A303" s="60" t="s">
        <v>102</v>
      </c>
      <c r="B303" s="19" t="s">
        <v>106</v>
      </c>
      <c r="C303" s="19" t="s">
        <v>100</v>
      </c>
      <c r="D303" s="19" t="s">
        <v>362</v>
      </c>
      <c r="E303" s="20"/>
      <c r="F303" s="40">
        <f>SUM(F304+F307)</f>
        <v>21787.8</v>
      </c>
      <c r="J303" s="51"/>
    </row>
    <row r="304" spans="1:10" s="29" customFormat="1" ht="45.75" customHeight="1">
      <c r="A304" s="66" t="s">
        <v>400</v>
      </c>
      <c r="B304" s="19" t="s">
        <v>106</v>
      </c>
      <c r="C304" s="19" t="s">
        <v>100</v>
      </c>
      <c r="D304" s="19" t="s">
        <v>401</v>
      </c>
      <c r="E304" s="20"/>
      <c r="F304" s="40">
        <f>SUM(F305)</f>
        <v>19787.8</v>
      </c>
      <c r="J304" s="51"/>
    </row>
    <row r="305" spans="1:10" s="29" customFormat="1" ht="66" customHeight="1">
      <c r="A305" s="60" t="s">
        <v>170</v>
      </c>
      <c r="B305" s="19" t="s">
        <v>106</v>
      </c>
      <c r="C305" s="19" t="s">
        <v>100</v>
      </c>
      <c r="D305" s="19" t="s">
        <v>402</v>
      </c>
      <c r="E305" s="20"/>
      <c r="F305" s="40">
        <f>SUM(F306)</f>
        <v>19787.8</v>
      </c>
      <c r="J305" s="51"/>
    </row>
    <row r="306" spans="1:10" s="29" customFormat="1">
      <c r="A306" s="65" t="s">
        <v>20</v>
      </c>
      <c r="B306" s="19" t="s">
        <v>106</v>
      </c>
      <c r="C306" s="19" t="s">
        <v>100</v>
      </c>
      <c r="D306" s="19" t="s">
        <v>402</v>
      </c>
      <c r="E306" s="20">
        <v>800</v>
      </c>
      <c r="F306" s="40">
        <v>19787.8</v>
      </c>
      <c r="J306" s="51"/>
    </row>
    <row r="307" spans="1:10" s="29" customFormat="1" ht="45">
      <c r="A307" s="65" t="s">
        <v>363</v>
      </c>
      <c r="B307" s="19" t="s">
        <v>106</v>
      </c>
      <c r="C307" s="19" t="s">
        <v>100</v>
      </c>
      <c r="D307" s="19" t="s">
        <v>364</v>
      </c>
      <c r="E307" s="20"/>
      <c r="F307" s="40">
        <f>SUM(F308)</f>
        <v>2000</v>
      </c>
      <c r="J307" s="51"/>
    </row>
    <row r="308" spans="1:10" s="29" customFormat="1" ht="30">
      <c r="A308" s="65" t="s">
        <v>171</v>
      </c>
      <c r="B308" s="19" t="s">
        <v>106</v>
      </c>
      <c r="C308" s="19" t="s">
        <v>100</v>
      </c>
      <c r="D308" s="19" t="s">
        <v>403</v>
      </c>
      <c r="E308" s="20"/>
      <c r="F308" s="40">
        <f>SUM(F309)</f>
        <v>2000</v>
      </c>
      <c r="J308" s="51"/>
    </row>
    <row r="309" spans="1:10" s="29" customFormat="1" ht="30">
      <c r="A309" s="65" t="s">
        <v>19</v>
      </c>
      <c r="B309" s="19" t="s">
        <v>106</v>
      </c>
      <c r="C309" s="19" t="s">
        <v>100</v>
      </c>
      <c r="D309" s="19" t="s">
        <v>403</v>
      </c>
      <c r="E309" s="20">
        <v>200</v>
      </c>
      <c r="F309" s="40">
        <v>2000</v>
      </c>
      <c r="J309" s="51"/>
    </row>
    <row r="310" spans="1:10" s="29" customFormat="1" ht="60">
      <c r="A310" s="65" t="s">
        <v>105</v>
      </c>
      <c r="B310" s="19" t="s">
        <v>106</v>
      </c>
      <c r="C310" s="19" t="s">
        <v>100</v>
      </c>
      <c r="D310" s="19" t="s">
        <v>404</v>
      </c>
      <c r="E310" s="20"/>
      <c r="F310" s="40">
        <f>SUM(F311)</f>
        <v>500</v>
      </c>
      <c r="J310" s="51"/>
    </row>
    <row r="311" spans="1:10" s="29" customFormat="1">
      <c r="A311" s="65" t="s">
        <v>172</v>
      </c>
      <c r="B311" s="19" t="s">
        <v>106</v>
      </c>
      <c r="C311" s="19" t="s">
        <v>100</v>
      </c>
      <c r="D311" s="19" t="s">
        <v>405</v>
      </c>
      <c r="E311" s="20"/>
      <c r="F311" s="40">
        <f>SUM(F312)</f>
        <v>500</v>
      </c>
      <c r="J311" s="51"/>
    </row>
    <row r="312" spans="1:10" s="29" customFormat="1" ht="30">
      <c r="A312" s="39" t="s">
        <v>442</v>
      </c>
      <c r="B312" s="19" t="s">
        <v>106</v>
      </c>
      <c r="C312" s="19" t="s">
        <v>100</v>
      </c>
      <c r="D312" s="19" t="s">
        <v>405</v>
      </c>
      <c r="E312" s="20">
        <v>200</v>
      </c>
      <c r="F312" s="40">
        <v>500</v>
      </c>
      <c r="J312" s="51"/>
    </row>
    <row r="313" spans="1:10" s="29" customFormat="1">
      <c r="A313" s="60" t="s">
        <v>107</v>
      </c>
      <c r="B313" s="19" t="s">
        <v>106</v>
      </c>
      <c r="C313" s="19" t="s">
        <v>108</v>
      </c>
      <c r="D313" s="19"/>
      <c r="E313" s="20"/>
      <c r="F313" s="40">
        <f>SUM(F314+F318)</f>
        <v>19653.900000000001</v>
      </c>
      <c r="J313" s="51"/>
    </row>
    <row r="314" spans="1:10" s="29" customFormat="1">
      <c r="A314" s="39" t="s">
        <v>13</v>
      </c>
      <c r="B314" s="19" t="s">
        <v>106</v>
      </c>
      <c r="C314" s="19" t="s">
        <v>108</v>
      </c>
      <c r="D314" s="28" t="s">
        <v>246</v>
      </c>
      <c r="E314" s="20"/>
      <c r="F314" s="40">
        <f>SUM(F315)</f>
        <v>11445.2</v>
      </c>
      <c r="J314" s="51"/>
    </row>
    <row r="315" spans="1:10" s="29" customFormat="1">
      <c r="A315" s="63" t="s">
        <v>42</v>
      </c>
      <c r="B315" s="19" t="s">
        <v>106</v>
      </c>
      <c r="C315" s="19" t="s">
        <v>108</v>
      </c>
      <c r="D315" s="19" t="s">
        <v>256</v>
      </c>
      <c r="E315" s="20"/>
      <c r="F315" s="40">
        <f>SUM(F316)</f>
        <v>11445.2</v>
      </c>
      <c r="J315" s="51"/>
    </row>
    <row r="316" spans="1:10" s="29" customFormat="1">
      <c r="A316" s="70" t="s">
        <v>529</v>
      </c>
      <c r="B316" s="19" t="s">
        <v>106</v>
      </c>
      <c r="C316" s="19" t="s">
        <v>108</v>
      </c>
      <c r="D316" s="19" t="s">
        <v>406</v>
      </c>
      <c r="E316" s="20"/>
      <c r="F316" s="40">
        <f>SUM(F317:F317)</f>
        <v>11445.2</v>
      </c>
      <c r="J316" s="51"/>
    </row>
    <row r="317" spans="1:10" s="29" customFormat="1">
      <c r="A317" s="65" t="s">
        <v>20</v>
      </c>
      <c r="B317" s="19" t="s">
        <v>106</v>
      </c>
      <c r="C317" s="19" t="s">
        <v>108</v>
      </c>
      <c r="D317" s="19" t="s">
        <v>406</v>
      </c>
      <c r="E317" s="20">
        <v>800</v>
      </c>
      <c r="F317" s="40">
        <v>11445.2</v>
      </c>
      <c r="J317" s="51"/>
    </row>
    <row r="318" spans="1:10" s="29" customFormat="1" ht="75">
      <c r="A318" s="60" t="s">
        <v>169</v>
      </c>
      <c r="B318" s="19" t="s">
        <v>106</v>
      </c>
      <c r="C318" s="19" t="s">
        <v>108</v>
      </c>
      <c r="D318" s="19" t="s">
        <v>326</v>
      </c>
      <c r="E318" s="20"/>
      <c r="F318" s="40">
        <f>SUM(F319)</f>
        <v>8208.7000000000007</v>
      </c>
      <c r="J318" s="51"/>
    </row>
    <row r="319" spans="1:10" s="29" customFormat="1" ht="45">
      <c r="A319" s="60" t="s">
        <v>102</v>
      </c>
      <c r="B319" s="19" t="s">
        <v>106</v>
      </c>
      <c r="C319" s="19" t="s">
        <v>108</v>
      </c>
      <c r="D319" s="19" t="s">
        <v>362</v>
      </c>
      <c r="E319" s="20"/>
      <c r="F319" s="40">
        <f>SUM(F320)</f>
        <v>8208.7000000000007</v>
      </c>
      <c r="J319" s="51"/>
    </row>
    <row r="320" spans="1:10" s="29" customFormat="1" ht="39.6" customHeight="1">
      <c r="A320" s="66" t="s">
        <v>400</v>
      </c>
      <c r="B320" s="19" t="s">
        <v>106</v>
      </c>
      <c r="C320" s="19" t="s">
        <v>108</v>
      </c>
      <c r="D320" s="19" t="s">
        <v>401</v>
      </c>
      <c r="E320" s="20"/>
      <c r="F320" s="40">
        <f>SUM(F321+F323+F325)</f>
        <v>8208.7000000000007</v>
      </c>
      <c r="J320" s="51"/>
    </row>
    <row r="321" spans="1:10" s="29" customFormat="1" ht="30">
      <c r="A321" s="60" t="s">
        <v>173</v>
      </c>
      <c r="B321" s="19" t="s">
        <v>106</v>
      </c>
      <c r="C321" s="19" t="s">
        <v>108</v>
      </c>
      <c r="D321" s="19" t="s">
        <v>407</v>
      </c>
      <c r="E321" s="20"/>
      <c r="F321" s="40">
        <f>SUM(F322)</f>
        <v>5565</v>
      </c>
      <c r="J321" s="51"/>
    </row>
    <row r="322" spans="1:10" s="29" customFormat="1">
      <c r="A322" s="65" t="s">
        <v>20</v>
      </c>
      <c r="B322" s="19" t="s">
        <v>106</v>
      </c>
      <c r="C322" s="19" t="s">
        <v>108</v>
      </c>
      <c r="D322" s="19" t="s">
        <v>407</v>
      </c>
      <c r="E322" s="20">
        <v>800</v>
      </c>
      <c r="F322" s="40">
        <v>5565</v>
      </c>
      <c r="J322" s="51"/>
    </row>
    <row r="323" spans="1:10" s="29" customFormat="1" ht="45">
      <c r="A323" s="60" t="s">
        <v>174</v>
      </c>
      <c r="B323" s="19" t="s">
        <v>106</v>
      </c>
      <c r="C323" s="19" t="s">
        <v>108</v>
      </c>
      <c r="D323" s="19" t="s">
        <v>408</v>
      </c>
      <c r="E323" s="20"/>
      <c r="F323" s="40">
        <f>SUM(F324)</f>
        <v>1643.7</v>
      </c>
      <c r="J323" s="51"/>
    </row>
    <row r="324" spans="1:10" s="29" customFormat="1">
      <c r="A324" s="65" t="s">
        <v>20</v>
      </c>
      <c r="B324" s="19" t="s">
        <v>106</v>
      </c>
      <c r="C324" s="19" t="s">
        <v>108</v>
      </c>
      <c r="D324" s="19" t="s">
        <v>408</v>
      </c>
      <c r="E324" s="20">
        <v>800</v>
      </c>
      <c r="F324" s="40">
        <v>1643.7</v>
      </c>
      <c r="J324" s="51"/>
    </row>
    <row r="325" spans="1:10" s="29" customFormat="1" ht="60">
      <c r="A325" s="65" t="s">
        <v>409</v>
      </c>
      <c r="B325" s="19" t="s">
        <v>106</v>
      </c>
      <c r="C325" s="19" t="s">
        <v>108</v>
      </c>
      <c r="D325" s="19" t="s">
        <v>410</v>
      </c>
      <c r="E325" s="20"/>
      <c r="F325" s="40">
        <f>SUM(F326)</f>
        <v>1000</v>
      </c>
      <c r="J325" s="51"/>
    </row>
    <row r="326" spans="1:10" s="29" customFormat="1">
      <c r="A326" s="65" t="s">
        <v>20</v>
      </c>
      <c r="B326" s="19" t="s">
        <v>106</v>
      </c>
      <c r="C326" s="19" t="s">
        <v>108</v>
      </c>
      <c r="D326" s="19" t="s">
        <v>410</v>
      </c>
      <c r="E326" s="20">
        <v>800</v>
      </c>
      <c r="F326" s="40">
        <v>1000</v>
      </c>
      <c r="J326" s="51"/>
    </row>
    <row r="327" spans="1:10" s="29" customFormat="1">
      <c r="A327" s="60" t="s">
        <v>113</v>
      </c>
      <c r="B327" s="19" t="s">
        <v>106</v>
      </c>
      <c r="C327" s="19" t="s">
        <v>114</v>
      </c>
      <c r="D327" s="19"/>
      <c r="E327" s="20"/>
      <c r="F327" s="40">
        <f>SUM(F328+F341)</f>
        <v>209216.09999999998</v>
      </c>
      <c r="J327" s="51"/>
    </row>
    <row r="328" spans="1:10" s="29" customFormat="1" ht="75">
      <c r="A328" s="60" t="s">
        <v>169</v>
      </c>
      <c r="B328" s="19" t="s">
        <v>106</v>
      </c>
      <c r="C328" s="19" t="s">
        <v>114</v>
      </c>
      <c r="D328" s="19" t="s">
        <v>326</v>
      </c>
      <c r="E328" s="20"/>
      <c r="F328" s="40">
        <f>SUM(F329)</f>
        <v>196284.79999999999</v>
      </c>
      <c r="J328" s="51"/>
    </row>
    <row r="329" spans="1:10" s="29" customFormat="1" ht="30">
      <c r="A329" s="60" t="s">
        <v>80</v>
      </c>
      <c r="B329" s="19" t="s">
        <v>106</v>
      </c>
      <c r="C329" s="19" t="s">
        <v>114</v>
      </c>
      <c r="D329" s="19" t="s">
        <v>327</v>
      </c>
      <c r="E329" s="20"/>
      <c r="F329" s="40">
        <f>SUM(F330)</f>
        <v>196284.79999999999</v>
      </c>
      <c r="J329" s="51"/>
    </row>
    <row r="330" spans="1:10" s="29" customFormat="1" ht="33" customHeight="1">
      <c r="A330" s="60" t="s">
        <v>328</v>
      </c>
      <c r="B330" s="19" t="s">
        <v>106</v>
      </c>
      <c r="C330" s="19" t="s">
        <v>114</v>
      </c>
      <c r="D330" s="19" t="s">
        <v>329</v>
      </c>
      <c r="E330" s="20"/>
      <c r="F330" s="40">
        <f>SUM(F331+F333+F335+F337+F339)</f>
        <v>196284.79999999999</v>
      </c>
      <c r="J330" s="51"/>
    </row>
    <row r="331" spans="1:10" s="29" customFormat="1" ht="26.45" customHeight="1">
      <c r="A331" s="66" t="s">
        <v>175</v>
      </c>
      <c r="B331" s="19" t="s">
        <v>106</v>
      </c>
      <c r="C331" s="19" t="s">
        <v>114</v>
      </c>
      <c r="D331" s="19" t="s">
        <v>411</v>
      </c>
      <c r="E331" s="20"/>
      <c r="F331" s="40">
        <f>SUM(F332)</f>
        <v>44084.3</v>
      </c>
      <c r="J331" s="51"/>
    </row>
    <row r="332" spans="1:10" s="29" customFormat="1" ht="30">
      <c r="A332" s="39" t="s">
        <v>442</v>
      </c>
      <c r="B332" s="19" t="s">
        <v>106</v>
      </c>
      <c r="C332" s="19" t="s">
        <v>114</v>
      </c>
      <c r="D332" s="19" t="s">
        <v>411</v>
      </c>
      <c r="E332" s="20">
        <v>200</v>
      </c>
      <c r="F332" s="40">
        <v>44084.3</v>
      </c>
      <c r="J332" s="51"/>
    </row>
    <row r="333" spans="1:10" s="29" customFormat="1" ht="30">
      <c r="A333" s="60" t="s">
        <v>176</v>
      </c>
      <c r="B333" s="19" t="s">
        <v>106</v>
      </c>
      <c r="C333" s="19" t="s">
        <v>114</v>
      </c>
      <c r="D333" s="19" t="s">
        <v>412</v>
      </c>
      <c r="E333" s="20"/>
      <c r="F333" s="40">
        <f>SUM(F334)</f>
        <v>12009.6</v>
      </c>
      <c r="J333" s="51"/>
    </row>
    <row r="334" spans="1:10" s="29" customFormat="1" ht="30">
      <c r="A334" s="39" t="s">
        <v>442</v>
      </c>
      <c r="B334" s="19" t="s">
        <v>106</v>
      </c>
      <c r="C334" s="19" t="s">
        <v>114</v>
      </c>
      <c r="D334" s="19" t="s">
        <v>412</v>
      </c>
      <c r="E334" s="20">
        <v>200</v>
      </c>
      <c r="F334" s="40">
        <v>12009.6</v>
      </c>
      <c r="J334" s="51"/>
    </row>
    <row r="335" spans="1:10" s="29" customFormat="1" ht="92.45" customHeight="1">
      <c r="A335" s="67" t="s">
        <v>530</v>
      </c>
      <c r="B335" s="19" t="s">
        <v>106</v>
      </c>
      <c r="C335" s="19" t="s">
        <v>114</v>
      </c>
      <c r="D335" s="19" t="s">
        <v>413</v>
      </c>
      <c r="E335" s="20"/>
      <c r="F335" s="40">
        <f>SUM(F336)</f>
        <v>72373.399999999994</v>
      </c>
      <c r="J335" s="51"/>
    </row>
    <row r="336" spans="1:10" s="29" customFormat="1">
      <c r="A336" s="65" t="s">
        <v>20</v>
      </c>
      <c r="B336" s="19" t="s">
        <v>106</v>
      </c>
      <c r="C336" s="19" t="s">
        <v>114</v>
      </c>
      <c r="D336" s="19" t="s">
        <v>413</v>
      </c>
      <c r="E336" s="20">
        <v>800</v>
      </c>
      <c r="F336" s="40">
        <v>72373.399999999994</v>
      </c>
      <c r="J336" s="51"/>
    </row>
    <row r="337" spans="1:10" s="29" customFormat="1" ht="66.75" customHeight="1">
      <c r="A337" s="60" t="s">
        <v>414</v>
      </c>
      <c r="B337" s="19" t="s">
        <v>106</v>
      </c>
      <c r="C337" s="19" t="s">
        <v>114</v>
      </c>
      <c r="D337" s="19" t="s">
        <v>415</v>
      </c>
      <c r="E337" s="20"/>
      <c r="F337" s="40">
        <f>SUM(F338)</f>
        <v>38750</v>
      </c>
      <c r="J337" s="51"/>
    </row>
    <row r="338" spans="1:10" s="29" customFormat="1">
      <c r="A338" s="65" t="s">
        <v>20</v>
      </c>
      <c r="B338" s="19" t="s">
        <v>106</v>
      </c>
      <c r="C338" s="19" t="s">
        <v>114</v>
      </c>
      <c r="D338" s="19" t="s">
        <v>415</v>
      </c>
      <c r="E338" s="20">
        <v>800</v>
      </c>
      <c r="F338" s="40">
        <v>38750</v>
      </c>
      <c r="J338" s="51"/>
    </row>
    <row r="339" spans="1:10" s="29" customFormat="1" ht="69.75" customHeight="1">
      <c r="A339" s="60" t="s">
        <v>416</v>
      </c>
      <c r="B339" s="19" t="s">
        <v>106</v>
      </c>
      <c r="C339" s="19" t="s">
        <v>114</v>
      </c>
      <c r="D339" s="19" t="s">
        <v>417</v>
      </c>
      <c r="E339" s="20"/>
      <c r="F339" s="40">
        <f>SUM(F340)</f>
        <v>29067.5</v>
      </c>
      <c r="J339" s="51"/>
    </row>
    <row r="340" spans="1:10" s="29" customFormat="1">
      <c r="A340" s="65" t="s">
        <v>20</v>
      </c>
      <c r="B340" s="19" t="s">
        <v>106</v>
      </c>
      <c r="C340" s="19" t="s">
        <v>114</v>
      </c>
      <c r="D340" s="19" t="s">
        <v>417</v>
      </c>
      <c r="E340" s="20">
        <v>800</v>
      </c>
      <c r="F340" s="40">
        <v>29067.5</v>
      </c>
      <c r="J340" s="51"/>
    </row>
    <row r="341" spans="1:10" s="30" customFormat="1" ht="45">
      <c r="A341" s="60" t="s">
        <v>64</v>
      </c>
      <c r="B341" s="19" t="s">
        <v>106</v>
      </c>
      <c r="C341" s="19" t="s">
        <v>114</v>
      </c>
      <c r="D341" s="19" t="s">
        <v>302</v>
      </c>
      <c r="E341" s="20"/>
      <c r="F341" s="40">
        <f>SUM(F342)</f>
        <v>12931.3</v>
      </c>
      <c r="J341" s="52"/>
    </row>
    <row r="342" spans="1:10" s="30" customFormat="1" ht="46.5" customHeight="1">
      <c r="A342" s="60" t="s">
        <v>65</v>
      </c>
      <c r="B342" s="19" t="s">
        <v>106</v>
      </c>
      <c r="C342" s="19" t="s">
        <v>114</v>
      </c>
      <c r="D342" s="19" t="s">
        <v>303</v>
      </c>
      <c r="E342" s="20"/>
      <c r="F342" s="40">
        <f>SUM(F343)</f>
        <v>12931.3</v>
      </c>
      <c r="J342" s="52"/>
    </row>
    <row r="343" spans="1:10" s="30" customFormat="1" ht="46.5" customHeight="1">
      <c r="A343" s="60" t="s">
        <v>304</v>
      </c>
      <c r="B343" s="19" t="s">
        <v>106</v>
      </c>
      <c r="C343" s="19" t="s">
        <v>114</v>
      </c>
      <c r="D343" s="19" t="s">
        <v>305</v>
      </c>
      <c r="E343" s="20"/>
      <c r="F343" s="40">
        <f>SUM(F344)</f>
        <v>12931.3</v>
      </c>
      <c r="J343" s="52"/>
    </row>
    <row r="344" spans="1:10" s="30" customFormat="1" ht="45">
      <c r="A344" s="65" t="s">
        <v>380</v>
      </c>
      <c r="B344" s="19" t="s">
        <v>106</v>
      </c>
      <c r="C344" s="19" t="s">
        <v>114</v>
      </c>
      <c r="D344" s="19" t="s">
        <v>548</v>
      </c>
      <c r="E344" s="20"/>
      <c r="F344" s="40">
        <f>SUM(F345)</f>
        <v>12931.3</v>
      </c>
      <c r="J344" s="52"/>
    </row>
    <row r="345" spans="1:10" s="30" customFormat="1">
      <c r="A345" s="65" t="s">
        <v>20</v>
      </c>
      <c r="B345" s="19" t="s">
        <v>106</v>
      </c>
      <c r="C345" s="19" t="s">
        <v>114</v>
      </c>
      <c r="D345" s="19" t="s">
        <v>548</v>
      </c>
      <c r="E345" s="20">
        <v>800</v>
      </c>
      <c r="F345" s="40">
        <v>12931.3</v>
      </c>
      <c r="J345" s="52"/>
    </row>
    <row r="346" spans="1:10" ht="30">
      <c r="A346" s="39" t="s">
        <v>115</v>
      </c>
      <c r="B346" s="28" t="s">
        <v>106</v>
      </c>
      <c r="C346" s="10" t="s">
        <v>116</v>
      </c>
      <c r="D346" s="28"/>
      <c r="E346" s="9"/>
      <c r="F346" s="40">
        <f>SUM(F347)</f>
        <v>32095.200000000001</v>
      </c>
    </row>
    <row r="347" spans="1:10" ht="75">
      <c r="A347" s="39" t="s">
        <v>177</v>
      </c>
      <c r="B347" s="28" t="s">
        <v>106</v>
      </c>
      <c r="C347" s="10" t="s">
        <v>116</v>
      </c>
      <c r="D347" s="28" t="s">
        <v>326</v>
      </c>
      <c r="E347" s="9"/>
      <c r="F347" s="40">
        <f>SUM(F348)</f>
        <v>32095.200000000001</v>
      </c>
    </row>
    <row r="348" spans="1:10" ht="90">
      <c r="A348" s="39" t="s">
        <v>178</v>
      </c>
      <c r="B348" s="28" t="s">
        <v>106</v>
      </c>
      <c r="C348" s="10" t="s">
        <v>116</v>
      </c>
      <c r="D348" s="28" t="s">
        <v>533</v>
      </c>
      <c r="E348" s="9"/>
      <c r="F348" s="40">
        <f>SUM(F349)</f>
        <v>32095.200000000001</v>
      </c>
    </row>
    <row r="349" spans="1:10" s="42" customFormat="1" ht="30">
      <c r="A349" s="39" t="s">
        <v>534</v>
      </c>
      <c r="B349" s="28" t="s">
        <v>106</v>
      </c>
      <c r="C349" s="10" t="s">
        <v>116</v>
      </c>
      <c r="D349" s="28" t="s">
        <v>535</v>
      </c>
      <c r="E349" s="9"/>
      <c r="F349" s="40">
        <f>SUM(F350)</f>
        <v>32095.200000000001</v>
      </c>
      <c r="J349" s="50"/>
    </row>
    <row r="350" spans="1:10" ht="45">
      <c r="A350" s="38" t="s">
        <v>40</v>
      </c>
      <c r="B350" s="28" t="s">
        <v>106</v>
      </c>
      <c r="C350" s="10" t="s">
        <v>116</v>
      </c>
      <c r="D350" s="28" t="s">
        <v>536</v>
      </c>
      <c r="E350" s="9"/>
      <c r="F350" s="40">
        <f>SUM(F351:F353)</f>
        <v>32095.200000000001</v>
      </c>
    </row>
    <row r="351" spans="1:10" ht="82.5" customHeight="1">
      <c r="A351" s="39" t="s">
        <v>15</v>
      </c>
      <c r="B351" s="28" t="s">
        <v>106</v>
      </c>
      <c r="C351" s="10" t="s">
        <v>116</v>
      </c>
      <c r="D351" s="28" t="s">
        <v>536</v>
      </c>
      <c r="E351" s="9">
        <v>100</v>
      </c>
      <c r="F351" s="40">
        <v>30360.400000000001</v>
      </c>
    </row>
    <row r="352" spans="1:10" ht="30">
      <c r="A352" s="39" t="s">
        <v>442</v>
      </c>
      <c r="B352" s="28" t="s">
        <v>106</v>
      </c>
      <c r="C352" s="10" t="s">
        <v>116</v>
      </c>
      <c r="D352" s="28" t="s">
        <v>536</v>
      </c>
      <c r="E352" s="9">
        <v>200</v>
      </c>
      <c r="F352" s="40">
        <v>1692.3</v>
      </c>
    </row>
    <row r="353" spans="1:6">
      <c r="A353" s="63" t="s">
        <v>20</v>
      </c>
      <c r="B353" s="28" t="s">
        <v>106</v>
      </c>
      <c r="C353" s="10" t="s">
        <v>116</v>
      </c>
      <c r="D353" s="28" t="s">
        <v>536</v>
      </c>
      <c r="E353" s="9">
        <v>800</v>
      </c>
      <c r="F353" s="40">
        <v>42.5</v>
      </c>
    </row>
    <row r="354" spans="1:6">
      <c r="A354" s="63"/>
      <c r="B354" s="28"/>
      <c r="C354" s="10" t="s">
        <v>32</v>
      </c>
      <c r="D354" s="28"/>
      <c r="E354" s="9"/>
      <c r="F354" s="40"/>
    </row>
    <row r="355" spans="1:6" ht="29.25">
      <c r="A355" s="62" t="s">
        <v>179</v>
      </c>
      <c r="B355" s="17" t="s">
        <v>180</v>
      </c>
      <c r="C355" s="10" t="s">
        <v>32</v>
      </c>
      <c r="D355" s="17"/>
      <c r="E355" s="22"/>
      <c r="F355" s="18">
        <f>SUM(F356+F361)</f>
        <v>72382.900000000009</v>
      </c>
    </row>
    <row r="356" spans="1:6">
      <c r="A356" s="39" t="s">
        <v>9</v>
      </c>
      <c r="B356" s="28" t="s">
        <v>180</v>
      </c>
      <c r="C356" s="10" t="s">
        <v>10</v>
      </c>
      <c r="D356" s="17"/>
      <c r="E356" s="9"/>
      <c r="F356" s="40">
        <v>85.6</v>
      </c>
    </row>
    <row r="357" spans="1:6">
      <c r="A357" s="39" t="s">
        <v>22</v>
      </c>
      <c r="B357" s="28" t="s">
        <v>180</v>
      </c>
      <c r="C357" s="10" t="s">
        <v>23</v>
      </c>
      <c r="D357" s="28"/>
      <c r="E357" s="9"/>
      <c r="F357" s="40">
        <v>85.6</v>
      </c>
    </row>
    <row r="358" spans="1:6">
      <c r="A358" s="39" t="s">
        <v>13</v>
      </c>
      <c r="B358" s="28" t="s">
        <v>180</v>
      </c>
      <c r="C358" s="10" t="s">
        <v>23</v>
      </c>
      <c r="D358" s="28" t="s">
        <v>246</v>
      </c>
      <c r="E358" s="9"/>
      <c r="F358" s="40">
        <v>85.6</v>
      </c>
    </row>
    <row r="359" spans="1:6">
      <c r="A359" s="39" t="s">
        <v>49</v>
      </c>
      <c r="B359" s="28" t="s">
        <v>180</v>
      </c>
      <c r="C359" s="10" t="s">
        <v>23</v>
      </c>
      <c r="D359" s="28" t="s">
        <v>264</v>
      </c>
      <c r="E359" s="9"/>
      <c r="F359" s="40">
        <v>85.6</v>
      </c>
    </row>
    <row r="360" spans="1:6">
      <c r="A360" s="63" t="s">
        <v>20</v>
      </c>
      <c r="B360" s="28" t="s">
        <v>180</v>
      </c>
      <c r="C360" s="10" t="s">
        <v>23</v>
      </c>
      <c r="D360" s="28" t="s">
        <v>264</v>
      </c>
      <c r="E360" s="9">
        <v>800</v>
      </c>
      <c r="F360" s="40">
        <v>85.6</v>
      </c>
    </row>
    <row r="361" spans="1:6" ht="37.5" customHeight="1">
      <c r="A361" s="39" t="s">
        <v>181</v>
      </c>
      <c r="B361" s="28" t="s">
        <v>180</v>
      </c>
      <c r="C361" s="10" t="s">
        <v>182</v>
      </c>
      <c r="D361" s="28"/>
      <c r="E361" s="9"/>
      <c r="F361" s="40">
        <f>SUM(F362)</f>
        <v>72297.3</v>
      </c>
    </row>
    <row r="362" spans="1:6" ht="45">
      <c r="A362" s="38" t="s">
        <v>183</v>
      </c>
      <c r="B362" s="28" t="s">
        <v>180</v>
      </c>
      <c r="C362" s="10" t="s">
        <v>184</v>
      </c>
      <c r="D362" s="28"/>
      <c r="E362" s="9"/>
      <c r="F362" s="40">
        <f>SUM(F363)</f>
        <v>72297.3</v>
      </c>
    </row>
    <row r="363" spans="1:6" ht="45">
      <c r="A363" s="38" t="s">
        <v>64</v>
      </c>
      <c r="B363" s="28" t="s">
        <v>180</v>
      </c>
      <c r="C363" s="10" t="s">
        <v>184</v>
      </c>
      <c r="D363" s="28" t="s">
        <v>302</v>
      </c>
      <c r="E363" s="9"/>
      <c r="F363" s="40">
        <f>SUM(F364++F370+F376+F381)</f>
        <v>72297.3</v>
      </c>
    </row>
    <row r="364" spans="1:6" ht="30">
      <c r="A364" s="38" t="s">
        <v>185</v>
      </c>
      <c r="B364" s="28" t="s">
        <v>180</v>
      </c>
      <c r="C364" s="10" t="s">
        <v>184</v>
      </c>
      <c r="D364" s="28" t="s">
        <v>482</v>
      </c>
      <c r="E364" s="9"/>
      <c r="F364" s="40">
        <f>SUM(F365)</f>
        <v>19480.699999999997</v>
      </c>
    </row>
    <row r="365" spans="1:6" ht="51" customHeight="1">
      <c r="A365" s="38" t="s">
        <v>531</v>
      </c>
      <c r="B365" s="28" t="s">
        <v>180</v>
      </c>
      <c r="C365" s="10" t="s">
        <v>184</v>
      </c>
      <c r="D365" s="28" t="s">
        <v>483</v>
      </c>
      <c r="E365" s="9"/>
      <c r="F365" s="40">
        <f>SUM(F366+++F368)</f>
        <v>19480.699999999997</v>
      </c>
    </row>
    <row r="366" spans="1:6">
      <c r="A366" s="38" t="s">
        <v>484</v>
      </c>
      <c r="B366" s="28" t="s">
        <v>180</v>
      </c>
      <c r="C366" s="10" t="s">
        <v>184</v>
      </c>
      <c r="D366" s="28" t="s">
        <v>485</v>
      </c>
      <c r="E366" s="9"/>
      <c r="F366" s="40">
        <v>18632.099999999999</v>
      </c>
    </row>
    <row r="367" spans="1:6" ht="30">
      <c r="A367" s="39" t="s">
        <v>442</v>
      </c>
      <c r="B367" s="28" t="s">
        <v>180</v>
      </c>
      <c r="C367" s="10" t="s">
        <v>184</v>
      </c>
      <c r="D367" s="28" t="s">
        <v>485</v>
      </c>
      <c r="E367" s="9">
        <v>200</v>
      </c>
      <c r="F367" s="40">
        <v>18632.099999999999</v>
      </c>
    </row>
    <row r="368" spans="1:6" ht="105">
      <c r="A368" s="39" t="s">
        <v>186</v>
      </c>
      <c r="B368" s="28" t="s">
        <v>180</v>
      </c>
      <c r="C368" s="10" t="s">
        <v>184</v>
      </c>
      <c r="D368" s="28" t="s">
        <v>486</v>
      </c>
      <c r="E368" s="9"/>
      <c r="F368" s="40">
        <v>848.6</v>
      </c>
    </row>
    <row r="369" spans="1:6" ht="30">
      <c r="A369" s="39" t="s">
        <v>442</v>
      </c>
      <c r="B369" s="28" t="s">
        <v>180</v>
      </c>
      <c r="C369" s="10" t="s">
        <v>184</v>
      </c>
      <c r="D369" s="28" t="s">
        <v>486</v>
      </c>
      <c r="E369" s="9">
        <v>200</v>
      </c>
      <c r="F369" s="40">
        <v>848.6</v>
      </c>
    </row>
    <row r="370" spans="1:6" ht="45">
      <c r="A370" s="39" t="s">
        <v>187</v>
      </c>
      <c r="B370" s="28" t="s">
        <v>180</v>
      </c>
      <c r="C370" s="10" t="s">
        <v>184</v>
      </c>
      <c r="D370" s="28" t="s">
        <v>487</v>
      </c>
      <c r="E370" s="9"/>
      <c r="F370" s="40">
        <f>SUM(F371)</f>
        <v>1978</v>
      </c>
    </row>
    <row r="371" spans="1:6" ht="30">
      <c r="A371" s="39" t="s">
        <v>532</v>
      </c>
      <c r="B371" s="28" t="s">
        <v>180</v>
      </c>
      <c r="C371" s="10" t="s">
        <v>184</v>
      </c>
      <c r="D371" s="28" t="s">
        <v>488</v>
      </c>
      <c r="E371" s="9"/>
      <c r="F371" s="40">
        <f>SUM(F372+F374)</f>
        <v>1978</v>
      </c>
    </row>
    <row r="372" spans="1:6" ht="45">
      <c r="A372" s="39" t="s">
        <v>537</v>
      </c>
      <c r="B372" s="23" t="s">
        <v>180</v>
      </c>
      <c r="C372" s="23" t="s">
        <v>184</v>
      </c>
      <c r="D372" s="23" t="s">
        <v>489</v>
      </c>
      <c r="E372" s="23"/>
      <c r="F372" s="40">
        <v>70</v>
      </c>
    </row>
    <row r="373" spans="1:6" ht="30">
      <c r="A373" s="39" t="s">
        <v>442</v>
      </c>
      <c r="B373" s="23" t="s">
        <v>180</v>
      </c>
      <c r="C373" s="23" t="s">
        <v>184</v>
      </c>
      <c r="D373" s="23" t="s">
        <v>489</v>
      </c>
      <c r="E373" s="23" t="s">
        <v>45</v>
      </c>
      <c r="F373" s="40">
        <v>70</v>
      </c>
    </row>
    <row r="374" spans="1:6" ht="30">
      <c r="A374" s="65" t="s">
        <v>490</v>
      </c>
      <c r="B374" s="28" t="s">
        <v>180</v>
      </c>
      <c r="C374" s="10" t="s">
        <v>184</v>
      </c>
      <c r="D374" s="23" t="s">
        <v>491</v>
      </c>
      <c r="E374" s="9"/>
      <c r="F374" s="40">
        <v>1908</v>
      </c>
    </row>
    <row r="375" spans="1:6" ht="84.75" customHeight="1">
      <c r="A375" s="39" t="s">
        <v>15</v>
      </c>
      <c r="B375" s="28" t="s">
        <v>180</v>
      </c>
      <c r="C375" s="10" t="s">
        <v>184</v>
      </c>
      <c r="D375" s="23" t="s">
        <v>491</v>
      </c>
      <c r="E375" s="9">
        <v>100</v>
      </c>
      <c r="F375" s="40">
        <v>1908</v>
      </c>
    </row>
    <row r="376" spans="1:6" ht="30">
      <c r="A376" s="38" t="s">
        <v>188</v>
      </c>
      <c r="B376" s="28" t="s">
        <v>180</v>
      </c>
      <c r="C376" s="10" t="s">
        <v>184</v>
      </c>
      <c r="D376" s="28" t="s">
        <v>493</v>
      </c>
      <c r="E376" s="9"/>
      <c r="F376" s="40">
        <f>SUM(F377)</f>
        <v>2934.5</v>
      </c>
    </row>
    <row r="377" spans="1:6" ht="30">
      <c r="A377" s="38" t="s">
        <v>492</v>
      </c>
      <c r="B377" s="28" t="s">
        <v>180</v>
      </c>
      <c r="C377" s="10" t="s">
        <v>184</v>
      </c>
      <c r="D377" s="28" t="s">
        <v>494</v>
      </c>
      <c r="E377" s="9"/>
      <c r="F377" s="40">
        <f>SUM(F378)</f>
        <v>2934.5</v>
      </c>
    </row>
    <row r="378" spans="1:6">
      <c r="A378" s="38" t="s">
        <v>495</v>
      </c>
      <c r="B378" s="28" t="s">
        <v>180</v>
      </c>
      <c r="C378" s="10" t="s">
        <v>184</v>
      </c>
      <c r="D378" s="28" t="s">
        <v>496</v>
      </c>
      <c r="E378" s="9"/>
      <c r="F378" s="40">
        <f>SUM(F379:F380)</f>
        <v>2934.5</v>
      </c>
    </row>
    <row r="379" spans="1:6" ht="82.5" customHeight="1">
      <c r="A379" s="39" t="s">
        <v>15</v>
      </c>
      <c r="B379" s="28" t="s">
        <v>180</v>
      </c>
      <c r="C379" s="10" t="s">
        <v>184</v>
      </c>
      <c r="D379" s="28" t="s">
        <v>496</v>
      </c>
      <c r="E379" s="9">
        <v>100</v>
      </c>
      <c r="F379" s="40">
        <v>1171.8</v>
      </c>
    </row>
    <row r="380" spans="1:6" ht="30">
      <c r="A380" s="39" t="s">
        <v>442</v>
      </c>
      <c r="B380" s="28" t="s">
        <v>180</v>
      </c>
      <c r="C380" s="10" t="s">
        <v>184</v>
      </c>
      <c r="D380" s="28" t="s">
        <v>496</v>
      </c>
      <c r="E380" s="9">
        <v>200</v>
      </c>
      <c r="F380" s="40">
        <v>1762.7</v>
      </c>
    </row>
    <row r="381" spans="1:6" ht="66" customHeight="1">
      <c r="A381" s="39" t="s">
        <v>568</v>
      </c>
      <c r="B381" s="28" t="s">
        <v>180</v>
      </c>
      <c r="C381" s="10" t="s">
        <v>184</v>
      </c>
      <c r="D381" s="28" t="s">
        <v>569</v>
      </c>
      <c r="E381" s="9"/>
      <c r="F381" s="40">
        <f>SUM(F382)</f>
        <v>47904.100000000006</v>
      </c>
    </row>
    <row r="382" spans="1:6" ht="48.75" customHeight="1">
      <c r="A382" s="39" t="s">
        <v>497</v>
      </c>
      <c r="B382" s="28" t="s">
        <v>180</v>
      </c>
      <c r="C382" s="10" t="s">
        <v>184</v>
      </c>
      <c r="D382" s="28" t="s">
        <v>570</v>
      </c>
      <c r="E382" s="9"/>
      <c r="F382" s="40">
        <f>SUM(F383)</f>
        <v>47904.100000000006</v>
      </c>
    </row>
    <row r="383" spans="1:6" ht="45">
      <c r="A383" s="63" t="s">
        <v>48</v>
      </c>
      <c r="B383" s="28" t="s">
        <v>180</v>
      </c>
      <c r="C383" s="10" t="s">
        <v>184</v>
      </c>
      <c r="D383" s="21" t="s">
        <v>571</v>
      </c>
      <c r="E383" s="9"/>
      <c r="F383" s="40">
        <f>SUM(F384:F386)</f>
        <v>47904.100000000006</v>
      </c>
    </row>
    <row r="384" spans="1:6" ht="75" customHeight="1">
      <c r="A384" s="39" t="s">
        <v>15</v>
      </c>
      <c r="B384" s="28" t="s">
        <v>180</v>
      </c>
      <c r="C384" s="10" t="s">
        <v>184</v>
      </c>
      <c r="D384" s="21" t="s">
        <v>572</v>
      </c>
      <c r="E384" s="9">
        <v>100</v>
      </c>
      <c r="F384" s="40">
        <v>44211.4</v>
      </c>
    </row>
    <row r="385" spans="1:6" ht="30">
      <c r="A385" s="39" t="s">
        <v>442</v>
      </c>
      <c r="B385" s="28" t="s">
        <v>180</v>
      </c>
      <c r="C385" s="10" t="s">
        <v>184</v>
      </c>
      <c r="D385" s="21" t="s">
        <v>571</v>
      </c>
      <c r="E385" s="9">
        <v>200</v>
      </c>
      <c r="F385" s="40">
        <v>3093.9</v>
      </c>
    </row>
    <row r="386" spans="1:6">
      <c r="A386" s="63" t="s">
        <v>20</v>
      </c>
      <c r="B386" s="28" t="s">
        <v>180</v>
      </c>
      <c r="C386" s="10" t="s">
        <v>184</v>
      </c>
      <c r="D386" s="21" t="s">
        <v>571</v>
      </c>
      <c r="E386" s="9">
        <v>800</v>
      </c>
      <c r="F386" s="40">
        <v>598.79999999999995</v>
      </c>
    </row>
    <row r="387" spans="1:6">
      <c r="A387" s="38"/>
      <c r="B387" s="24"/>
      <c r="C387" s="10" t="s">
        <v>32</v>
      </c>
      <c r="D387" s="24"/>
      <c r="E387" s="9"/>
      <c r="F387" s="40"/>
    </row>
    <row r="388" spans="1:6" ht="29.25">
      <c r="A388" s="62" t="s">
        <v>189</v>
      </c>
      <c r="B388" s="17" t="s">
        <v>190</v>
      </c>
      <c r="C388" s="10" t="s">
        <v>32</v>
      </c>
      <c r="D388" s="17"/>
      <c r="E388" s="9"/>
      <c r="F388" s="18">
        <f>SUM(F395+F461)</f>
        <v>1953061.0999999999</v>
      </c>
    </row>
    <row r="389" spans="1:6" hidden="1">
      <c r="A389" s="71" t="s">
        <v>60</v>
      </c>
      <c r="B389" s="25" t="s">
        <v>190</v>
      </c>
      <c r="C389" s="23" t="s">
        <v>61</v>
      </c>
      <c r="D389" s="23"/>
      <c r="E389" s="23"/>
      <c r="F389" s="40"/>
    </row>
    <row r="390" spans="1:6" hidden="1">
      <c r="A390" s="72" t="s">
        <v>82</v>
      </c>
      <c r="B390" s="25" t="s">
        <v>190</v>
      </c>
      <c r="C390" s="23" t="s">
        <v>83</v>
      </c>
      <c r="D390" s="23"/>
      <c r="E390" s="23"/>
      <c r="F390" s="40"/>
    </row>
    <row r="391" spans="1:6" ht="30" hidden="1">
      <c r="A391" s="60" t="s">
        <v>85</v>
      </c>
      <c r="B391" s="25" t="s">
        <v>190</v>
      </c>
      <c r="C391" s="23" t="s">
        <v>83</v>
      </c>
      <c r="D391" s="23" t="s">
        <v>86</v>
      </c>
      <c r="E391" s="23"/>
      <c r="F391" s="40"/>
    </row>
    <row r="392" spans="1:6" ht="30" hidden="1">
      <c r="A392" s="65" t="s">
        <v>90</v>
      </c>
      <c r="B392" s="25" t="s">
        <v>190</v>
      </c>
      <c r="C392" s="23" t="s">
        <v>83</v>
      </c>
      <c r="D392" s="23" t="s">
        <v>91</v>
      </c>
      <c r="E392" s="23"/>
      <c r="F392" s="40"/>
    </row>
    <row r="393" spans="1:6" ht="60" hidden="1">
      <c r="A393" s="73" t="s">
        <v>191</v>
      </c>
      <c r="B393" s="25" t="s">
        <v>190</v>
      </c>
      <c r="C393" s="23" t="s">
        <v>83</v>
      </c>
      <c r="D393" s="23" t="s">
        <v>192</v>
      </c>
      <c r="E393" s="23"/>
      <c r="F393" s="40"/>
    </row>
    <row r="394" spans="1:6" hidden="1">
      <c r="A394" s="63" t="s">
        <v>20</v>
      </c>
      <c r="B394" s="25" t="s">
        <v>190</v>
      </c>
      <c r="C394" s="23" t="s">
        <v>83</v>
      </c>
      <c r="D394" s="23" t="s">
        <v>193</v>
      </c>
      <c r="E394" s="23" t="s">
        <v>194</v>
      </c>
      <c r="F394" s="40"/>
    </row>
    <row r="395" spans="1:6">
      <c r="A395" s="39" t="s">
        <v>120</v>
      </c>
      <c r="B395" s="28" t="s">
        <v>190</v>
      </c>
      <c r="C395" s="10" t="s">
        <v>121</v>
      </c>
      <c r="D395" s="28"/>
      <c r="E395" s="9"/>
      <c r="F395" s="34">
        <f>SUM(F396+++F411++F431+F443)</f>
        <v>1855730.4</v>
      </c>
    </row>
    <row r="396" spans="1:6">
      <c r="A396" s="39" t="s">
        <v>122</v>
      </c>
      <c r="B396" s="28" t="s">
        <v>190</v>
      </c>
      <c r="C396" s="10" t="s">
        <v>123</v>
      </c>
      <c r="D396" s="28"/>
      <c r="E396" s="9"/>
      <c r="F396" s="34">
        <f>SUM(F397)</f>
        <v>753346.10000000009</v>
      </c>
    </row>
    <row r="397" spans="1:6" ht="30">
      <c r="A397" s="39" t="s">
        <v>124</v>
      </c>
      <c r="B397" s="28" t="s">
        <v>190</v>
      </c>
      <c r="C397" s="10" t="s">
        <v>123</v>
      </c>
      <c r="D397" s="28" t="s">
        <v>443</v>
      </c>
      <c r="E397" s="9"/>
      <c r="F397" s="34">
        <f>SUM(F398+F407)</f>
        <v>753346.10000000009</v>
      </c>
    </row>
    <row r="398" spans="1:6" ht="30">
      <c r="A398" s="63" t="s">
        <v>195</v>
      </c>
      <c r="B398" s="28" t="s">
        <v>190</v>
      </c>
      <c r="C398" s="10" t="s">
        <v>123</v>
      </c>
      <c r="D398" s="28" t="s">
        <v>444</v>
      </c>
      <c r="E398" s="9"/>
      <c r="F398" s="34">
        <f>SUM(F399+F404)</f>
        <v>752916.8</v>
      </c>
    </row>
    <row r="399" spans="1:6" ht="45">
      <c r="A399" s="63" t="s">
        <v>538</v>
      </c>
      <c r="B399" s="28" t="s">
        <v>190</v>
      </c>
      <c r="C399" s="10" t="s">
        <v>123</v>
      </c>
      <c r="D399" s="28" t="s">
        <v>454</v>
      </c>
      <c r="E399" s="9"/>
      <c r="F399" s="34">
        <f>SUM(F400+F402)</f>
        <v>702923.10000000009</v>
      </c>
    </row>
    <row r="400" spans="1:6" ht="45">
      <c r="A400" s="63" t="s">
        <v>48</v>
      </c>
      <c r="B400" s="28" t="s">
        <v>190</v>
      </c>
      <c r="C400" s="10" t="s">
        <v>123</v>
      </c>
      <c r="D400" s="28" t="s">
        <v>445</v>
      </c>
      <c r="E400" s="9"/>
      <c r="F400" s="34">
        <f>SUM(F401)</f>
        <v>339732.4</v>
      </c>
    </row>
    <row r="401" spans="1:10" ht="30">
      <c r="A401" s="39" t="s">
        <v>53</v>
      </c>
      <c r="B401" s="28" t="s">
        <v>190</v>
      </c>
      <c r="C401" s="10" t="s">
        <v>123</v>
      </c>
      <c r="D401" s="28" t="s">
        <v>445</v>
      </c>
      <c r="E401" s="9">
        <v>600</v>
      </c>
      <c r="F401" s="34">
        <v>339732.4</v>
      </c>
    </row>
    <row r="402" spans="1:10" ht="120">
      <c r="A402" s="63" t="s">
        <v>196</v>
      </c>
      <c r="B402" s="28" t="s">
        <v>190</v>
      </c>
      <c r="C402" s="10" t="s">
        <v>123</v>
      </c>
      <c r="D402" s="28" t="s">
        <v>446</v>
      </c>
      <c r="E402" s="9"/>
      <c r="F402" s="34">
        <v>363190.7</v>
      </c>
    </row>
    <row r="403" spans="1:10" ht="30">
      <c r="A403" s="39" t="s">
        <v>53</v>
      </c>
      <c r="B403" s="28" t="s">
        <v>190</v>
      </c>
      <c r="C403" s="10" t="s">
        <v>123</v>
      </c>
      <c r="D403" s="28" t="s">
        <v>446</v>
      </c>
      <c r="E403" s="10" t="s">
        <v>197</v>
      </c>
      <c r="F403" s="34">
        <v>363190.7</v>
      </c>
    </row>
    <row r="404" spans="1:10" ht="30">
      <c r="A404" s="39" t="s">
        <v>539</v>
      </c>
      <c r="B404" s="28" t="s">
        <v>190</v>
      </c>
      <c r="C404" s="28" t="s">
        <v>123</v>
      </c>
      <c r="D404" s="28" t="s">
        <v>447</v>
      </c>
      <c r="E404" s="28"/>
      <c r="F404" s="35">
        <v>49993.7</v>
      </c>
    </row>
    <row r="405" spans="1:10" ht="30">
      <c r="A405" s="39" t="s">
        <v>198</v>
      </c>
      <c r="B405" s="28" t="s">
        <v>190</v>
      </c>
      <c r="C405" s="28" t="s">
        <v>123</v>
      </c>
      <c r="D405" s="16" t="s">
        <v>448</v>
      </c>
      <c r="E405" s="24"/>
      <c r="F405" s="35">
        <v>49993.7</v>
      </c>
    </row>
    <row r="406" spans="1:10" ht="33" customHeight="1">
      <c r="A406" s="74" t="s">
        <v>67</v>
      </c>
      <c r="B406" s="28" t="s">
        <v>190</v>
      </c>
      <c r="C406" s="28" t="s">
        <v>123</v>
      </c>
      <c r="D406" s="16" t="s">
        <v>448</v>
      </c>
      <c r="E406" s="24">
        <v>400</v>
      </c>
      <c r="F406" s="35">
        <v>49993.7</v>
      </c>
    </row>
    <row r="407" spans="1:10" ht="63" customHeight="1">
      <c r="A407" s="75" t="s">
        <v>449</v>
      </c>
      <c r="B407" s="36" t="s">
        <v>190</v>
      </c>
      <c r="C407" s="37" t="s">
        <v>123</v>
      </c>
      <c r="D407" s="36" t="s">
        <v>450</v>
      </c>
      <c r="E407" s="37"/>
      <c r="F407" s="35">
        <v>429.3</v>
      </c>
    </row>
    <row r="408" spans="1:10" ht="45">
      <c r="A408" s="74" t="s">
        <v>540</v>
      </c>
      <c r="B408" s="36" t="s">
        <v>190</v>
      </c>
      <c r="C408" s="37" t="s">
        <v>123</v>
      </c>
      <c r="D408" s="36" t="s">
        <v>451</v>
      </c>
      <c r="E408" s="37"/>
      <c r="F408" s="35">
        <v>429.3</v>
      </c>
    </row>
    <row r="409" spans="1:10" ht="30">
      <c r="A409" s="76" t="s">
        <v>452</v>
      </c>
      <c r="B409" s="36" t="s">
        <v>190</v>
      </c>
      <c r="C409" s="37" t="s">
        <v>123</v>
      </c>
      <c r="D409" s="36" t="s">
        <v>453</v>
      </c>
      <c r="E409" s="37"/>
      <c r="F409" s="35">
        <v>429.3</v>
      </c>
    </row>
    <row r="410" spans="1:10" ht="29.25" customHeight="1">
      <c r="A410" s="39" t="s">
        <v>53</v>
      </c>
      <c r="B410" s="36" t="s">
        <v>190</v>
      </c>
      <c r="C410" s="37" t="s">
        <v>123</v>
      </c>
      <c r="D410" s="36" t="s">
        <v>453</v>
      </c>
      <c r="E410" s="37">
        <v>600</v>
      </c>
      <c r="F410" s="35">
        <v>429.3</v>
      </c>
    </row>
    <row r="411" spans="1:10">
      <c r="A411" s="39" t="s">
        <v>199</v>
      </c>
      <c r="B411" s="28" t="s">
        <v>190</v>
      </c>
      <c r="C411" s="28" t="s">
        <v>200</v>
      </c>
      <c r="D411" s="28"/>
      <c r="E411" s="24"/>
      <c r="F411" s="35">
        <f>SUM(F412)</f>
        <v>1016060.2</v>
      </c>
    </row>
    <row r="412" spans="1:10" ht="30">
      <c r="A412" s="39" t="s">
        <v>124</v>
      </c>
      <c r="B412" s="28" t="s">
        <v>190</v>
      </c>
      <c r="C412" s="10" t="s">
        <v>200</v>
      </c>
      <c r="D412" s="28" t="s">
        <v>443</v>
      </c>
      <c r="E412" s="9"/>
      <c r="F412" s="34">
        <f>SUM(F414+F425)</f>
        <v>1016060.2</v>
      </c>
    </row>
    <row r="413" spans="1:10" ht="30">
      <c r="A413" s="63" t="s">
        <v>195</v>
      </c>
      <c r="B413" s="28" t="s">
        <v>190</v>
      </c>
      <c r="C413" s="10" t="s">
        <v>200</v>
      </c>
      <c r="D413" s="28" t="s">
        <v>444</v>
      </c>
      <c r="E413" s="9"/>
      <c r="F413" s="34">
        <f>SUM(F415++++F417+++F419++F421+F423)</f>
        <v>1014633.6</v>
      </c>
    </row>
    <row r="414" spans="1:10" s="42" customFormat="1" ht="45">
      <c r="A414" s="38" t="s">
        <v>538</v>
      </c>
      <c r="B414" s="28" t="s">
        <v>190</v>
      </c>
      <c r="C414" s="10" t="s">
        <v>200</v>
      </c>
      <c r="D414" s="28" t="s">
        <v>454</v>
      </c>
      <c r="E414" s="9"/>
      <c r="F414" s="34">
        <f>SUM(F413)</f>
        <v>1014633.6</v>
      </c>
      <c r="J414" s="50"/>
    </row>
    <row r="415" spans="1:10" ht="45">
      <c r="A415" s="38" t="s">
        <v>48</v>
      </c>
      <c r="B415" s="28" t="s">
        <v>190</v>
      </c>
      <c r="C415" s="10" t="s">
        <v>200</v>
      </c>
      <c r="D415" s="28" t="s">
        <v>445</v>
      </c>
      <c r="E415" s="9"/>
      <c r="F415" s="34">
        <v>366523.8</v>
      </c>
    </row>
    <row r="416" spans="1:10" ht="30" customHeight="1">
      <c r="A416" s="39" t="s">
        <v>53</v>
      </c>
      <c r="B416" s="28" t="s">
        <v>190</v>
      </c>
      <c r="C416" s="28" t="s">
        <v>200</v>
      </c>
      <c r="D416" s="28" t="s">
        <v>445</v>
      </c>
      <c r="E416" s="24">
        <v>600</v>
      </c>
      <c r="F416" s="35">
        <v>366523.8</v>
      </c>
    </row>
    <row r="417" spans="1:10" ht="45">
      <c r="A417" s="60" t="s">
        <v>457</v>
      </c>
      <c r="B417" s="28" t="s">
        <v>190</v>
      </c>
      <c r="C417" s="28" t="s">
        <v>200</v>
      </c>
      <c r="D417" s="19" t="s">
        <v>460</v>
      </c>
      <c r="E417" s="31"/>
      <c r="F417" s="35">
        <v>8305.1</v>
      </c>
    </row>
    <row r="418" spans="1:10" ht="30">
      <c r="A418" s="39" t="s">
        <v>53</v>
      </c>
      <c r="B418" s="28" t="s">
        <v>190</v>
      </c>
      <c r="C418" s="28" t="s">
        <v>200</v>
      </c>
      <c r="D418" s="19" t="s">
        <v>460</v>
      </c>
      <c r="E418" s="32">
        <v>600</v>
      </c>
      <c r="F418" s="35">
        <v>8305.1</v>
      </c>
    </row>
    <row r="419" spans="1:10" ht="45">
      <c r="A419" s="60" t="s">
        <v>458</v>
      </c>
      <c r="B419" s="28" t="s">
        <v>190</v>
      </c>
      <c r="C419" s="28" t="s">
        <v>200</v>
      </c>
      <c r="D419" s="19" t="s">
        <v>461</v>
      </c>
      <c r="E419" s="31"/>
      <c r="F419" s="35">
        <v>480</v>
      </c>
    </row>
    <row r="420" spans="1:10" ht="30">
      <c r="A420" s="39" t="s">
        <v>53</v>
      </c>
      <c r="B420" s="28" t="s">
        <v>190</v>
      </c>
      <c r="C420" s="28" t="s">
        <v>200</v>
      </c>
      <c r="D420" s="19" t="s">
        <v>461</v>
      </c>
      <c r="E420" s="32">
        <v>600</v>
      </c>
      <c r="F420" s="35">
        <v>480</v>
      </c>
    </row>
    <row r="421" spans="1:10" ht="60">
      <c r="A421" s="60" t="s">
        <v>459</v>
      </c>
      <c r="B421" s="28" t="s">
        <v>190</v>
      </c>
      <c r="C421" s="28" t="s">
        <v>200</v>
      </c>
      <c r="D421" s="19" t="s">
        <v>462</v>
      </c>
      <c r="E421" s="31"/>
      <c r="F421" s="35">
        <v>8495.2999999999993</v>
      </c>
    </row>
    <row r="422" spans="1:10" ht="30">
      <c r="A422" s="39" t="s">
        <v>53</v>
      </c>
      <c r="B422" s="28" t="s">
        <v>190</v>
      </c>
      <c r="C422" s="28" t="s">
        <v>200</v>
      </c>
      <c r="D422" s="19" t="s">
        <v>462</v>
      </c>
      <c r="E422" s="32">
        <v>600</v>
      </c>
      <c r="F422" s="35">
        <v>8495.2999999999993</v>
      </c>
    </row>
    <row r="423" spans="1:10" ht="177.75" customHeight="1">
      <c r="A423" s="39" t="s">
        <v>201</v>
      </c>
      <c r="B423" s="28" t="s">
        <v>190</v>
      </c>
      <c r="C423" s="10" t="s">
        <v>200</v>
      </c>
      <c r="D423" s="28" t="s">
        <v>463</v>
      </c>
      <c r="E423" s="28"/>
      <c r="F423" s="34">
        <v>630829.4</v>
      </c>
    </row>
    <row r="424" spans="1:10" ht="30">
      <c r="A424" s="39" t="s">
        <v>53</v>
      </c>
      <c r="B424" s="28" t="s">
        <v>190</v>
      </c>
      <c r="C424" s="28" t="s">
        <v>200</v>
      </c>
      <c r="D424" s="28" t="s">
        <v>463</v>
      </c>
      <c r="E424" s="28" t="s">
        <v>197</v>
      </c>
      <c r="F424" s="35">
        <v>630829.4</v>
      </c>
    </row>
    <row r="425" spans="1:10" ht="66.75" customHeight="1">
      <c r="A425" s="77" t="s">
        <v>449</v>
      </c>
      <c r="B425" s="19" t="s">
        <v>190</v>
      </c>
      <c r="C425" s="19" t="s">
        <v>200</v>
      </c>
      <c r="D425" s="19" t="s">
        <v>450</v>
      </c>
      <c r="E425" s="32"/>
      <c r="F425" s="33">
        <f>F426</f>
        <v>1426.6</v>
      </c>
    </row>
    <row r="426" spans="1:10" ht="56.25" customHeight="1">
      <c r="A426" s="78" t="s">
        <v>540</v>
      </c>
      <c r="B426" s="19" t="s">
        <v>190</v>
      </c>
      <c r="C426" s="19" t="s">
        <v>200</v>
      </c>
      <c r="D426" s="19" t="s">
        <v>451</v>
      </c>
      <c r="E426" s="32"/>
      <c r="F426" s="33">
        <f>SUM(F427+F429)</f>
        <v>1426.6</v>
      </c>
    </row>
    <row r="427" spans="1:10" s="42" customFormat="1" ht="36.75" customHeight="1">
      <c r="A427" s="66" t="s">
        <v>550</v>
      </c>
      <c r="B427" s="19" t="s">
        <v>190</v>
      </c>
      <c r="C427" s="19" t="s">
        <v>200</v>
      </c>
      <c r="D427" s="19" t="s">
        <v>551</v>
      </c>
      <c r="E427" s="32"/>
      <c r="F427" s="33">
        <v>325.5</v>
      </c>
      <c r="J427" s="50"/>
    </row>
    <row r="428" spans="1:10" s="42" customFormat="1" ht="36.75" customHeight="1">
      <c r="A428" s="39" t="s">
        <v>53</v>
      </c>
      <c r="B428" s="19" t="s">
        <v>190</v>
      </c>
      <c r="C428" s="19" t="s">
        <v>200</v>
      </c>
      <c r="D428" s="19" t="s">
        <v>551</v>
      </c>
      <c r="E428" s="32">
        <v>600</v>
      </c>
      <c r="F428" s="33">
        <v>325.5</v>
      </c>
      <c r="J428" s="50"/>
    </row>
    <row r="429" spans="1:10" ht="30">
      <c r="A429" s="60" t="s">
        <v>452</v>
      </c>
      <c r="B429" s="19" t="s">
        <v>190</v>
      </c>
      <c r="C429" s="19" t="s">
        <v>200</v>
      </c>
      <c r="D429" s="19" t="s">
        <v>453</v>
      </c>
      <c r="E429" s="32"/>
      <c r="F429" s="33">
        <f>F430</f>
        <v>1101.0999999999999</v>
      </c>
    </row>
    <row r="430" spans="1:10" ht="30">
      <c r="A430" s="39" t="s">
        <v>53</v>
      </c>
      <c r="B430" s="19" t="s">
        <v>190</v>
      </c>
      <c r="C430" s="19" t="s">
        <v>200</v>
      </c>
      <c r="D430" s="19" t="s">
        <v>453</v>
      </c>
      <c r="E430" s="32">
        <v>600</v>
      </c>
      <c r="F430" s="33">
        <v>1101.0999999999999</v>
      </c>
    </row>
    <row r="431" spans="1:10">
      <c r="A431" s="39" t="s">
        <v>125</v>
      </c>
      <c r="B431" s="28" t="s">
        <v>190</v>
      </c>
      <c r="C431" s="10" t="s">
        <v>126</v>
      </c>
      <c r="D431" s="28"/>
      <c r="E431" s="9"/>
      <c r="F431" s="34">
        <f>SUM(F432)</f>
        <v>15667.4</v>
      </c>
    </row>
    <row r="432" spans="1:10" ht="30">
      <c r="A432" s="39" t="s">
        <v>124</v>
      </c>
      <c r="B432" s="28" t="s">
        <v>190</v>
      </c>
      <c r="C432" s="10" t="s">
        <v>126</v>
      </c>
      <c r="D432" s="28" t="s">
        <v>443</v>
      </c>
      <c r="E432" s="9"/>
      <c r="F432" s="34">
        <f>SUM(F433)</f>
        <v>15667.4</v>
      </c>
    </row>
    <row r="433" spans="1:6">
      <c r="A433" s="38" t="s">
        <v>202</v>
      </c>
      <c r="B433" s="28" t="s">
        <v>190</v>
      </c>
      <c r="C433" s="28" t="s">
        <v>126</v>
      </c>
      <c r="D433" s="28" t="s">
        <v>465</v>
      </c>
      <c r="E433" s="24"/>
      <c r="F433" s="35">
        <f>SUM(F434)</f>
        <v>15667.4</v>
      </c>
    </row>
    <row r="434" spans="1:6" ht="30">
      <c r="A434" s="66" t="s">
        <v>541</v>
      </c>
      <c r="B434" s="19" t="s">
        <v>190</v>
      </c>
      <c r="C434" s="19" t="s">
        <v>126</v>
      </c>
      <c r="D434" s="19" t="s">
        <v>464</v>
      </c>
      <c r="E434" s="24"/>
      <c r="F434" s="35">
        <f>SUM(F435+++F437+F439)</f>
        <v>15667.4</v>
      </c>
    </row>
    <row r="435" spans="1:6" ht="30">
      <c r="A435" s="38" t="s">
        <v>203</v>
      </c>
      <c r="B435" s="28" t="s">
        <v>190</v>
      </c>
      <c r="C435" s="28" t="s">
        <v>126</v>
      </c>
      <c r="D435" s="28" t="s">
        <v>466</v>
      </c>
      <c r="E435" s="24"/>
      <c r="F435" s="35">
        <v>1000</v>
      </c>
    </row>
    <row r="436" spans="1:6" ht="30">
      <c r="A436" s="39" t="s">
        <v>53</v>
      </c>
      <c r="B436" s="28" t="s">
        <v>190</v>
      </c>
      <c r="C436" s="10" t="s">
        <v>126</v>
      </c>
      <c r="D436" s="28" t="s">
        <v>466</v>
      </c>
      <c r="E436" s="9">
        <v>600</v>
      </c>
      <c r="F436" s="34">
        <v>1000</v>
      </c>
    </row>
    <row r="437" spans="1:6" ht="45">
      <c r="A437" s="39" t="s">
        <v>204</v>
      </c>
      <c r="B437" s="28" t="s">
        <v>190</v>
      </c>
      <c r="C437" s="10" t="s">
        <v>126</v>
      </c>
      <c r="D437" s="28" t="s">
        <v>467</v>
      </c>
      <c r="E437" s="9"/>
      <c r="F437" s="34">
        <v>5000</v>
      </c>
    </row>
    <row r="438" spans="1:6" ht="30">
      <c r="A438" s="39" t="s">
        <v>53</v>
      </c>
      <c r="B438" s="28" t="s">
        <v>190</v>
      </c>
      <c r="C438" s="10" t="s">
        <v>126</v>
      </c>
      <c r="D438" s="28" t="s">
        <v>467</v>
      </c>
      <c r="E438" s="9">
        <v>600</v>
      </c>
      <c r="F438" s="34">
        <v>5000</v>
      </c>
    </row>
    <row r="439" spans="1:6" ht="90">
      <c r="A439" s="39" t="s">
        <v>469</v>
      </c>
      <c r="B439" s="28" t="s">
        <v>190</v>
      </c>
      <c r="C439" s="10" t="s">
        <v>126</v>
      </c>
      <c r="D439" s="16" t="s">
        <v>468</v>
      </c>
      <c r="E439" s="9"/>
      <c r="F439" s="34">
        <f>SUM(F440:F442)</f>
        <v>9667.4</v>
      </c>
    </row>
    <row r="440" spans="1:6" ht="30">
      <c r="A440" s="39" t="s">
        <v>442</v>
      </c>
      <c r="B440" s="28" t="s">
        <v>190</v>
      </c>
      <c r="C440" s="10" t="s">
        <v>126</v>
      </c>
      <c r="D440" s="16" t="s">
        <v>468</v>
      </c>
      <c r="E440" s="9">
        <v>200</v>
      </c>
      <c r="F440" s="34">
        <v>30</v>
      </c>
    </row>
    <row r="441" spans="1:6">
      <c r="A441" s="39" t="s">
        <v>25</v>
      </c>
      <c r="B441" s="28" t="s">
        <v>190</v>
      </c>
      <c r="C441" s="10" t="s">
        <v>126</v>
      </c>
      <c r="D441" s="16" t="s">
        <v>468</v>
      </c>
      <c r="E441" s="9">
        <v>300</v>
      </c>
      <c r="F441" s="34">
        <v>3600</v>
      </c>
    </row>
    <row r="442" spans="1:6" ht="30">
      <c r="A442" s="39" t="s">
        <v>53</v>
      </c>
      <c r="B442" s="28" t="s">
        <v>190</v>
      </c>
      <c r="C442" s="10" t="s">
        <v>126</v>
      </c>
      <c r="D442" s="16" t="s">
        <v>468</v>
      </c>
      <c r="E442" s="9">
        <v>600</v>
      </c>
      <c r="F442" s="34">
        <v>6037.4</v>
      </c>
    </row>
    <row r="443" spans="1:6">
      <c r="A443" s="39" t="s">
        <v>205</v>
      </c>
      <c r="B443" s="28" t="s">
        <v>190</v>
      </c>
      <c r="C443" s="10" t="s">
        <v>206</v>
      </c>
      <c r="D443" s="16"/>
      <c r="E443" s="9"/>
      <c r="F443" s="34">
        <f>SUM(F444)</f>
        <v>70656.700000000012</v>
      </c>
    </row>
    <row r="444" spans="1:6" ht="30">
      <c r="A444" s="39" t="s">
        <v>124</v>
      </c>
      <c r="B444" s="28" t="s">
        <v>190</v>
      </c>
      <c r="C444" s="28" t="s">
        <v>206</v>
      </c>
      <c r="D444" s="28" t="s">
        <v>443</v>
      </c>
      <c r="E444" s="24"/>
      <c r="F444" s="34">
        <f>SUM(F445+F450)</f>
        <v>70656.700000000012</v>
      </c>
    </row>
    <row r="445" spans="1:6">
      <c r="A445" s="38" t="s">
        <v>202</v>
      </c>
      <c r="B445" s="28" t="s">
        <v>190</v>
      </c>
      <c r="C445" s="28" t="s">
        <v>206</v>
      </c>
      <c r="D445" s="19" t="s">
        <v>465</v>
      </c>
      <c r="E445" s="24"/>
      <c r="F445" s="34">
        <f>SUM(F446)</f>
        <v>6386.8</v>
      </c>
    </row>
    <row r="446" spans="1:6" ht="45">
      <c r="A446" s="66" t="s">
        <v>542</v>
      </c>
      <c r="B446" s="28" t="s">
        <v>190</v>
      </c>
      <c r="C446" s="28" t="s">
        <v>206</v>
      </c>
      <c r="D446" s="19" t="s">
        <v>470</v>
      </c>
      <c r="E446" s="24"/>
      <c r="F446" s="34">
        <f>SUM(F447)</f>
        <v>6386.8</v>
      </c>
    </row>
    <row r="447" spans="1:6" ht="105">
      <c r="A447" s="39" t="s">
        <v>471</v>
      </c>
      <c r="B447" s="28" t="s">
        <v>190</v>
      </c>
      <c r="C447" s="28" t="s">
        <v>206</v>
      </c>
      <c r="D447" s="19" t="s">
        <v>472</v>
      </c>
      <c r="E447" s="24"/>
      <c r="F447" s="35">
        <f>SUM(F448:F449)</f>
        <v>6386.8</v>
      </c>
    </row>
    <row r="448" spans="1:6" ht="77.25" customHeight="1">
      <c r="A448" s="39" t="s">
        <v>15</v>
      </c>
      <c r="B448" s="28" t="s">
        <v>190</v>
      </c>
      <c r="C448" s="28" t="s">
        <v>206</v>
      </c>
      <c r="D448" s="19" t="s">
        <v>472</v>
      </c>
      <c r="E448" s="32">
        <v>100</v>
      </c>
      <c r="F448" s="33">
        <v>5862.2</v>
      </c>
    </row>
    <row r="449" spans="1:6" ht="30">
      <c r="A449" s="39" t="s">
        <v>442</v>
      </c>
      <c r="B449" s="28" t="s">
        <v>190</v>
      </c>
      <c r="C449" s="10" t="s">
        <v>206</v>
      </c>
      <c r="D449" s="19" t="s">
        <v>472</v>
      </c>
      <c r="E449" s="32">
        <v>200</v>
      </c>
      <c r="F449" s="33">
        <v>524.6</v>
      </c>
    </row>
    <row r="450" spans="1:6" ht="60">
      <c r="A450" s="39" t="s">
        <v>207</v>
      </c>
      <c r="B450" s="28" t="s">
        <v>190</v>
      </c>
      <c r="C450" s="10" t="s">
        <v>206</v>
      </c>
      <c r="D450" s="19" t="s">
        <v>450</v>
      </c>
      <c r="E450" s="9"/>
      <c r="F450" s="34">
        <f>SUM(F451)</f>
        <v>64269.900000000009</v>
      </c>
    </row>
    <row r="451" spans="1:6" ht="30">
      <c r="A451" s="39" t="s">
        <v>543</v>
      </c>
      <c r="B451" s="28" t="s">
        <v>190</v>
      </c>
      <c r="C451" s="10" t="s">
        <v>206</v>
      </c>
      <c r="D451" s="19" t="s">
        <v>473</v>
      </c>
      <c r="E451" s="9"/>
      <c r="F451" s="34">
        <f>SUM(F452+++F456)</f>
        <v>64269.900000000009</v>
      </c>
    </row>
    <row r="452" spans="1:6" ht="45">
      <c r="A452" s="38" t="s">
        <v>40</v>
      </c>
      <c r="B452" s="28" t="s">
        <v>190</v>
      </c>
      <c r="C452" s="10" t="s">
        <v>206</v>
      </c>
      <c r="D452" s="16" t="s">
        <v>474</v>
      </c>
      <c r="E452" s="9"/>
      <c r="F452" s="34">
        <f>SUM(F453:F455)</f>
        <v>20346.300000000003</v>
      </c>
    </row>
    <row r="453" spans="1:6" ht="84.75" customHeight="1">
      <c r="A453" s="39" t="s">
        <v>15</v>
      </c>
      <c r="B453" s="28" t="s">
        <v>190</v>
      </c>
      <c r="C453" s="10" t="s">
        <v>206</v>
      </c>
      <c r="D453" s="16" t="s">
        <v>474</v>
      </c>
      <c r="E453" s="9">
        <v>100</v>
      </c>
      <c r="F453" s="34">
        <v>18759</v>
      </c>
    </row>
    <row r="454" spans="1:6" ht="30">
      <c r="A454" s="39" t="s">
        <v>442</v>
      </c>
      <c r="B454" s="28" t="s">
        <v>190</v>
      </c>
      <c r="C454" s="10" t="s">
        <v>206</v>
      </c>
      <c r="D454" s="16" t="s">
        <v>474</v>
      </c>
      <c r="E454" s="9">
        <v>200</v>
      </c>
      <c r="F454" s="34">
        <v>1331.4</v>
      </c>
    </row>
    <row r="455" spans="1:6">
      <c r="A455" s="63" t="s">
        <v>20</v>
      </c>
      <c r="B455" s="28" t="s">
        <v>190</v>
      </c>
      <c r="C455" s="10" t="s">
        <v>206</v>
      </c>
      <c r="D455" s="16" t="s">
        <v>474</v>
      </c>
      <c r="E455" s="9">
        <v>800</v>
      </c>
      <c r="F455" s="34">
        <v>255.9</v>
      </c>
    </row>
    <row r="456" spans="1:6" ht="45">
      <c r="A456" s="63" t="s">
        <v>48</v>
      </c>
      <c r="B456" s="28" t="s">
        <v>190</v>
      </c>
      <c r="C456" s="10" t="s">
        <v>206</v>
      </c>
      <c r="D456" s="16" t="s">
        <v>475</v>
      </c>
      <c r="E456" s="9"/>
      <c r="F456" s="34">
        <f>SUM(F457:F460)</f>
        <v>43923.600000000006</v>
      </c>
    </row>
    <row r="457" spans="1:6" ht="77.25" customHeight="1">
      <c r="A457" s="39" t="s">
        <v>15</v>
      </c>
      <c r="B457" s="28" t="s">
        <v>190</v>
      </c>
      <c r="C457" s="10" t="s">
        <v>206</v>
      </c>
      <c r="D457" s="16" t="s">
        <v>475</v>
      </c>
      <c r="E457" s="9">
        <v>100</v>
      </c>
      <c r="F457" s="34">
        <v>36971.800000000003</v>
      </c>
    </row>
    <row r="458" spans="1:6" ht="30">
      <c r="A458" s="39" t="s">
        <v>442</v>
      </c>
      <c r="B458" s="28" t="s">
        <v>190</v>
      </c>
      <c r="C458" s="10" t="s">
        <v>206</v>
      </c>
      <c r="D458" s="16" t="s">
        <v>475</v>
      </c>
      <c r="E458" s="9">
        <v>200</v>
      </c>
      <c r="F458" s="34">
        <v>2332.4</v>
      </c>
    </row>
    <row r="459" spans="1:6">
      <c r="A459" s="63" t="s">
        <v>20</v>
      </c>
      <c r="B459" s="28" t="s">
        <v>190</v>
      </c>
      <c r="C459" s="10" t="s">
        <v>206</v>
      </c>
      <c r="D459" s="16" t="s">
        <v>475</v>
      </c>
      <c r="E459" s="9">
        <v>800</v>
      </c>
      <c r="F459" s="34">
        <v>7.3</v>
      </c>
    </row>
    <row r="460" spans="1:6" ht="30">
      <c r="A460" s="39" t="s">
        <v>53</v>
      </c>
      <c r="B460" s="28" t="s">
        <v>190</v>
      </c>
      <c r="C460" s="10" t="s">
        <v>206</v>
      </c>
      <c r="D460" s="16" t="s">
        <v>475</v>
      </c>
      <c r="E460" s="9">
        <v>600</v>
      </c>
      <c r="F460" s="34">
        <v>4612.1000000000004</v>
      </c>
    </row>
    <row r="461" spans="1:6">
      <c r="A461" s="39" t="s">
        <v>26</v>
      </c>
      <c r="B461" s="28" t="s">
        <v>190</v>
      </c>
      <c r="C461" s="10" t="s">
        <v>27</v>
      </c>
      <c r="D461" s="28"/>
      <c r="E461" s="9"/>
      <c r="F461" s="34">
        <f>SUM(F462)</f>
        <v>97330.700000000012</v>
      </c>
    </row>
    <row r="462" spans="1:6">
      <c r="A462" s="39" t="s">
        <v>208</v>
      </c>
      <c r="B462" s="28" t="s">
        <v>190</v>
      </c>
      <c r="C462" s="10" t="s">
        <v>209</v>
      </c>
      <c r="D462" s="28"/>
      <c r="E462" s="10"/>
      <c r="F462" s="34">
        <f>SUM(F463)</f>
        <v>97330.700000000012</v>
      </c>
    </row>
    <row r="463" spans="1:6" ht="30">
      <c r="A463" s="39" t="s">
        <v>124</v>
      </c>
      <c r="B463" s="28" t="s">
        <v>190</v>
      </c>
      <c r="C463" s="10" t="s">
        <v>209</v>
      </c>
      <c r="D463" s="28" t="s">
        <v>443</v>
      </c>
      <c r="E463" s="10"/>
      <c r="F463" s="34">
        <f>SUM(F464+F468)</f>
        <v>97330.700000000012</v>
      </c>
    </row>
    <row r="464" spans="1:6" ht="30">
      <c r="A464" s="63" t="s">
        <v>195</v>
      </c>
      <c r="B464" s="28" t="s">
        <v>190</v>
      </c>
      <c r="C464" s="10" t="s">
        <v>209</v>
      </c>
      <c r="D464" s="28" t="s">
        <v>444</v>
      </c>
      <c r="E464" s="10"/>
      <c r="F464" s="34">
        <v>54659.8</v>
      </c>
    </row>
    <row r="465" spans="1:10" ht="45">
      <c r="A465" s="63" t="s">
        <v>538</v>
      </c>
      <c r="B465" s="28" t="s">
        <v>190</v>
      </c>
      <c r="C465" s="10" t="s">
        <v>209</v>
      </c>
      <c r="D465" s="28" t="s">
        <v>454</v>
      </c>
      <c r="E465" s="10"/>
      <c r="F465" s="34">
        <f>SUM(F466)</f>
        <v>54659.8</v>
      </c>
    </row>
    <row r="466" spans="1:10" ht="120">
      <c r="A466" s="64" t="s">
        <v>210</v>
      </c>
      <c r="B466" s="28" t="s">
        <v>190</v>
      </c>
      <c r="C466" s="10" t="s">
        <v>209</v>
      </c>
      <c r="D466" s="28" t="s">
        <v>476</v>
      </c>
      <c r="E466" s="9"/>
      <c r="F466" s="34">
        <v>54659.8</v>
      </c>
    </row>
    <row r="467" spans="1:10" ht="30">
      <c r="A467" s="39" t="s">
        <v>53</v>
      </c>
      <c r="B467" s="28" t="s">
        <v>190</v>
      </c>
      <c r="C467" s="10" t="s">
        <v>209</v>
      </c>
      <c r="D467" s="28" t="s">
        <v>476</v>
      </c>
      <c r="E467" s="9">
        <v>600</v>
      </c>
      <c r="F467" s="34">
        <v>54659.8</v>
      </c>
    </row>
    <row r="468" spans="1:10">
      <c r="A468" s="63" t="s">
        <v>202</v>
      </c>
      <c r="B468" s="28" t="s">
        <v>190</v>
      </c>
      <c r="C468" s="10" t="s">
        <v>209</v>
      </c>
      <c r="D468" s="28" t="s">
        <v>465</v>
      </c>
      <c r="E468" s="10"/>
      <c r="F468" s="34">
        <f>SUM(F470+++F473+++F476)</f>
        <v>42670.9</v>
      </c>
    </row>
    <row r="469" spans="1:10" s="42" customFormat="1" ht="45">
      <c r="A469" s="66" t="s">
        <v>542</v>
      </c>
      <c r="B469" s="28" t="s">
        <v>190</v>
      </c>
      <c r="C469" s="10" t="s">
        <v>209</v>
      </c>
      <c r="D469" s="28" t="s">
        <v>470</v>
      </c>
      <c r="E469" s="10"/>
      <c r="F469" s="34"/>
      <c r="J469" s="50"/>
    </row>
    <row r="470" spans="1:10" ht="120">
      <c r="A470" s="67" t="s">
        <v>477</v>
      </c>
      <c r="B470" s="28" t="s">
        <v>190</v>
      </c>
      <c r="C470" s="10" t="s">
        <v>209</v>
      </c>
      <c r="D470" s="28" t="s">
        <v>478</v>
      </c>
      <c r="E470" s="9"/>
      <c r="F470" s="34">
        <f>SUM(F471:F472)</f>
        <v>301.10000000000002</v>
      </c>
    </row>
    <row r="471" spans="1:10" ht="30">
      <c r="A471" s="39" t="s">
        <v>442</v>
      </c>
      <c r="B471" s="28" t="s">
        <v>190</v>
      </c>
      <c r="C471" s="10" t="s">
        <v>209</v>
      </c>
      <c r="D471" s="28" t="s">
        <v>478</v>
      </c>
      <c r="E471" s="9">
        <v>200</v>
      </c>
      <c r="F471" s="34">
        <v>5</v>
      </c>
    </row>
    <row r="472" spans="1:10">
      <c r="A472" s="39" t="s">
        <v>25</v>
      </c>
      <c r="B472" s="28" t="s">
        <v>190</v>
      </c>
      <c r="C472" s="10" t="s">
        <v>209</v>
      </c>
      <c r="D472" s="28" t="s">
        <v>478</v>
      </c>
      <c r="E472" s="9">
        <v>300</v>
      </c>
      <c r="F472" s="34">
        <v>296.10000000000002</v>
      </c>
    </row>
    <row r="473" spans="1:10" ht="120">
      <c r="A473" s="67" t="s">
        <v>211</v>
      </c>
      <c r="B473" s="28" t="s">
        <v>190</v>
      </c>
      <c r="C473" s="10" t="s">
        <v>209</v>
      </c>
      <c r="D473" s="28" t="s">
        <v>479</v>
      </c>
      <c r="E473" s="9"/>
      <c r="F473" s="34">
        <f>SUM(F474:F475)</f>
        <v>38692.800000000003</v>
      </c>
    </row>
    <row r="474" spans="1:10" ht="30">
      <c r="A474" s="39" t="s">
        <v>442</v>
      </c>
      <c r="B474" s="28" t="s">
        <v>190</v>
      </c>
      <c r="C474" s="10" t="s">
        <v>209</v>
      </c>
      <c r="D474" s="28" t="s">
        <v>479</v>
      </c>
      <c r="E474" s="9">
        <v>200</v>
      </c>
      <c r="F474" s="34">
        <v>3100</v>
      </c>
    </row>
    <row r="475" spans="1:10">
      <c r="A475" s="39" t="s">
        <v>25</v>
      </c>
      <c r="B475" s="28" t="s">
        <v>190</v>
      </c>
      <c r="C475" s="10" t="s">
        <v>209</v>
      </c>
      <c r="D475" s="28" t="s">
        <v>479</v>
      </c>
      <c r="E475" s="9">
        <v>300</v>
      </c>
      <c r="F475" s="34">
        <v>35592.800000000003</v>
      </c>
    </row>
    <row r="476" spans="1:10" ht="119.25" customHeight="1">
      <c r="A476" s="67" t="s">
        <v>480</v>
      </c>
      <c r="B476" s="28" t="s">
        <v>190</v>
      </c>
      <c r="C476" s="10" t="s">
        <v>209</v>
      </c>
      <c r="D476" s="28" t="s">
        <v>481</v>
      </c>
      <c r="E476" s="9"/>
      <c r="F476" s="34">
        <f>SUM(F477:F478)</f>
        <v>3677</v>
      </c>
    </row>
    <row r="477" spans="1:10" ht="30">
      <c r="A477" s="39" t="s">
        <v>442</v>
      </c>
      <c r="B477" s="28" t="s">
        <v>190</v>
      </c>
      <c r="C477" s="10" t="s">
        <v>209</v>
      </c>
      <c r="D477" s="28" t="s">
        <v>481</v>
      </c>
      <c r="E477" s="9">
        <v>200</v>
      </c>
      <c r="F477" s="34">
        <v>20</v>
      </c>
    </row>
    <row r="478" spans="1:10">
      <c r="A478" s="39" t="s">
        <v>25</v>
      </c>
      <c r="B478" s="28" t="s">
        <v>190</v>
      </c>
      <c r="C478" s="10" t="s">
        <v>209</v>
      </c>
      <c r="D478" s="28" t="s">
        <v>481</v>
      </c>
      <c r="E478" s="9">
        <v>300</v>
      </c>
      <c r="F478" s="34">
        <v>3657</v>
      </c>
    </row>
    <row r="479" spans="1:10">
      <c r="A479" s="39"/>
      <c r="F479" s="40"/>
    </row>
    <row r="480" spans="1:10" ht="29.25">
      <c r="A480" s="62" t="s">
        <v>212</v>
      </c>
      <c r="B480" s="17" t="s">
        <v>213</v>
      </c>
      <c r="C480" s="10" t="s">
        <v>32</v>
      </c>
      <c r="D480" s="17"/>
      <c r="E480" s="9"/>
      <c r="F480" s="18">
        <f>SUM(F481+F488)</f>
        <v>207651.9</v>
      </c>
    </row>
    <row r="481" spans="1:10">
      <c r="A481" s="39" t="s">
        <v>120</v>
      </c>
      <c r="B481" s="28" t="s">
        <v>213</v>
      </c>
      <c r="C481" s="10" t="s">
        <v>121</v>
      </c>
      <c r="D481" s="28"/>
      <c r="E481" s="28"/>
      <c r="F481" s="40">
        <v>57249.1</v>
      </c>
    </row>
    <row r="482" spans="1:10">
      <c r="A482" s="39" t="s">
        <v>214</v>
      </c>
      <c r="B482" s="28" t="s">
        <v>213</v>
      </c>
      <c r="C482" s="10" t="s">
        <v>200</v>
      </c>
      <c r="D482" s="28"/>
      <c r="E482" s="28"/>
      <c r="F482" s="40">
        <v>57249.1</v>
      </c>
    </row>
    <row r="483" spans="1:10" ht="30">
      <c r="A483" s="63" t="s">
        <v>215</v>
      </c>
      <c r="B483" s="28" t="s">
        <v>213</v>
      </c>
      <c r="C483" s="10" t="s">
        <v>200</v>
      </c>
      <c r="D483" s="61" t="s">
        <v>503</v>
      </c>
      <c r="E483" s="28"/>
      <c r="F483" s="40">
        <v>57249.1</v>
      </c>
    </row>
    <row r="484" spans="1:10" ht="30">
      <c r="A484" s="39" t="s">
        <v>216</v>
      </c>
      <c r="B484" s="28" t="s">
        <v>213</v>
      </c>
      <c r="C484" s="10" t="s">
        <v>200</v>
      </c>
      <c r="D484" s="28" t="s">
        <v>500</v>
      </c>
      <c r="E484" s="28"/>
      <c r="F484" s="40">
        <v>57249.1</v>
      </c>
    </row>
    <row r="485" spans="1:10" ht="30">
      <c r="A485" s="39" t="s">
        <v>544</v>
      </c>
      <c r="B485" s="28" t="s">
        <v>213</v>
      </c>
      <c r="C485" s="10" t="s">
        <v>200</v>
      </c>
      <c r="D485" s="19" t="s">
        <v>501</v>
      </c>
      <c r="E485" s="28"/>
      <c r="F485" s="40">
        <v>57249.1</v>
      </c>
    </row>
    <row r="486" spans="1:10" ht="45">
      <c r="A486" s="63" t="s">
        <v>48</v>
      </c>
      <c r="B486" s="28" t="s">
        <v>213</v>
      </c>
      <c r="C486" s="10" t="s">
        <v>200</v>
      </c>
      <c r="D486" s="28" t="s">
        <v>502</v>
      </c>
      <c r="E486" s="28"/>
      <c r="F486" s="40">
        <v>57249.1</v>
      </c>
    </row>
    <row r="487" spans="1:10" ht="30">
      <c r="A487" s="39" t="s">
        <v>53</v>
      </c>
      <c r="B487" s="28" t="s">
        <v>213</v>
      </c>
      <c r="C487" s="10" t="s">
        <v>200</v>
      </c>
      <c r="D487" s="28" t="s">
        <v>502</v>
      </c>
      <c r="E487" s="28" t="s">
        <v>197</v>
      </c>
      <c r="F487" s="40">
        <v>57249.1</v>
      </c>
    </row>
    <row r="488" spans="1:10">
      <c r="A488" s="39" t="s">
        <v>217</v>
      </c>
      <c r="B488" s="28" t="s">
        <v>213</v>
      </c>
      <c r="C488" s="10" t="s">
        <v>218</v>
      </c>
      <c r="D488" s="16"/>
      <c r="E488" s="9"/>
      <c r="F488" s="40">
        <f>SUM(F489+F499)</f>
        <v>150402.79999999999</v>
      </c>
    </row>
    <row r="489" spans="1:10">
      <c r="A489" s="39" t="s">
        <v>219</v>
      </c>
      <c r="B489" s="28" t="s">
        <v>213</v>
      </c>
      <c r="C489" s="10" t="s">
        <v>220</v>
      </c>
      <c r="D489" s="28"/>
      <c r="E489" s="9"/>
      <c r="F489" s="40">
        <f>SUM(F490)</f>
        <v>128413.9</v>
      </c>
    </row>
    <row r="490" spans="1:10" ht="30">
      <c r="A490" s="63" t="s">
        <v>215</v>
      </c>
      <c r="B490" s="28" t="s">
        <v>213</v>
      </c>
      <c r="C490" s="10" t="s">
        <v>220</v>
      </c>
      <c r="D490" s="61" t="s">
        <v>503</v>
      </c>
      <c r="E490" s="9"/>
      <c r="F490" s="40">
        <f>SUM(F491+++F495)</f>
        <v>128413.9</v>
      </c>
    </row>
    <row r="491" spans="1:10">
      <c r="A491" s="39" t="s">
        <v>221</v>
      </c>
      <c r="B491" s="28" t="s">
        <v>213</v>
      </c>
      <c r="C491" s="10" t="s">
        <v>220</v>
      </c>
      <c r="D491" s="16" t="s">
        <v>504</v>
      </c>
      <c r="E491" s="9"/>
      <c r="F491" s="40">
        <v>26674.400000000001</v>
      </c>
    </row>
    <row r="492" spans="1:10" s="42" customFormat="1" ht="30">
      <c r="A492" s="39" t="s">
        <v>505</v>
      </c>
      <c r="B492" s="28" t="s">
        <v>213</v>
      </c>
      <c r="C492" s="10" t="s">
        <v>220</v>
      </c>
      <c r="D492" s="16" t="s">
        <v>506</v>
      </c>
      <c r="E492" s="9"/>
      <c r="F492" s="40">
        <v>26674.400000000001</v>
      </c>
      <c r="J492" s="50"/>
    </row>
    <row r="493" spans="1:10" ht="45">
      <c r="A493" s="63" t="s">
        <v>48</v>
      </c>
      <c r="B493" s="28" t="s">
        <v>213</v>
      </c>
      <c r="C493" s="10" t="s">
        <v>220</v>
      </c>
      <c r="D493" s="16" t="s">
        <v>507</v>
      </c>
      <c r="E493" s="9"/>
      <c r="F493" s="40">
        <v>26674.400000000001</v>
      </c>
    </row>
    <row r="494" spans="1:10" ht="30">
      <c r="A494" s="39" t="s">
        <v>53</v>
      </c>
      <c r="B494" s="28" t="s">
        <v>213</v>
      </c>
      <c r="C494" s="10" t="s">
        <v>220</v>
      </c>
      <c r="D494" s="16" t="s">
        <v>507</v>
      </c>
      <c r="E494" s="9">
        <v>600</v>
      </c>
      <c r="F494" s="40">
        <v>26674.400000000001</v>
      </c>
    </row>
    <row r="495" spans="1:10" ht="30">
      <c r="A495" s="39" t="s">
        <v>222</v>
      </c>
      <c r="B495" s="28" t="s">
        <v>213</v>
      </c>
      <c r="C495" s="10" t="s">
        <v>220</v>
      </c>
      <c r="D495" s="16" t="s">
        <v>508</v>
      </c>
      <c r="E495" s="28"/>
      <c r="F495" s="40">
        <f>SUM(F496)</f>
        <v>101739.5</v>
      </c>
    </row>
    <row r="496" spans="1:10" s="42" customFormat="1" ht="30">
      <c r="A496" s="39" t="s">
        <v>509</v>
      </c>
      <c r="B496" s="28" t="s">
        <v>213</v>
      </c>
      <c r="C496" s="10" t="s">
        <v>220</v>
      </c>
      <c r="D496" s="16" t="s">
        <v>510</v>
      </c>
      <c r="E496" s="28"/>
      <c r="F496" s="40">
        <f>SUM(F497)</f>
        <v>101739.5</v>
      </c>
      <c r="J496" s="50"/>
    </row>
    <row r="497" spans="1:10" ht="45">
      <c r="A497" s="63" t="s">
        <v>48</v>
      </c>
      <c r="B497" s="28" t="s">
        <v>213</v>
      </c>
      <c r="C497" s="10" t="s">
        <v>220</v>
      </c>
      <c r="D497" s="28" t="s">
        <v>511</v>
      </c>
      <c r="E497" s="28"/>
      <c r="F497" s="40">
        <f>SUM(F498)</f>
        <v>101739.5</v>
      </c>
    </row>
    <row r="498" spans="1:10" ht="30">
      <c r="A498" s="39" t="s">
        <v>53</v>
      </c>
      <c r="B498" s="28" t="s">
        <v>213</v>
      </c>
      <c r="C498" s="10" t="s">
        <v>220</v>
      </c>
      <c r="D498" s="28" t="s">
        <v>511</v>
      </c>
      <c r="E498" s="9">
        <v>600</v>
      </c>
      <c r="F498" s="40">
        <v>101739.5</v>
      </c>
    </row>
    <row r="499" spans="1:10">
      <c r="A499" s="39" t="s">
        <v>223</v>
      </c>
      <c r="B499" s="28" t="s">
        <v>213</v>
      </c>
      <c r="C499" s="10" t="s">
        <v>224</v>
      </c>
      <c r="D499" s="28"/>
      <c r="E499" s="28"/>
      <c r="F499" s="40">
        <f>SUM(F500)</f>
        <v>21988.9</v>
      </c>
      <c r="G499" s="42"/>
    </row>
    <row r="500" spans="1:10" ht="30">
      <c r="A500" s="63" t="s">
        <v>215</v>
      </c>
      <c r="B500" s="28" t="s">
        <v>213</v>
      </c>
      <c r="C500" s="10" t="s">
        <v>224</v>
      </c>
      <c r="D500" s="61" t="s">
        <v>503</v>
      </c>
      <c r="E500" s="28"/>
      <c r="F500" s="40">
        <f>SUM(F502++F505)</f>
        <v>21988.9</v>
      </c>
    </row>
    <row r="501" spans="1:10" s="8" customFormat="1">
      <c r="A501" s="65" t="s">
        <v>225</v>
      </c>
      <c r="B501" s="23" t="s">
        <v>213</v>
      </c>
      <c r="C501" s="23" t="s">
        <v>224</v>
      </c>
      <c r="D501" s="23" t="s">
        <v>513</v>
      </c>
      <c r="E501" s="28"/>
      <c r="F501" s="40">
        <v>749</v>
      </c>
      <c r="G501" s="5"/>
      <c r="J501" s="53"/>
    </row>
    <row r="502" spans="1:10" s="41" customFormat="1" ht="30">
      <c r="A502" s="65" t="s">
        <v>512</v>
      </c>
      <c r="B502" s="23" t="s">
        <v>213</v>
      </c>
      <c r="C502" s="23" t="s">
        <v>224</v>
      </c>
      <c r="D502" s="23" t="s">
        <v>514</v>
      </c>
      <c r="E502" s="28"/>
      <c r="F502" s="40">
        <v>749</v>
      </c>
      <c r="G502" s="42"/>
      <c r="J502" s="53"/>
    </row>
    <row r="503" spans="1:10" s="8" customFormat="1" ht="30">
      <c r="A503" s="39" t="s">
        <v>226</v>
      </c>
      <c r="B503" s="23" t="s">
        <v>213</v>
      </c>
      <c r="C503" s="23" t="s">
        <v>224</v>
      </c>
      <c r="D503" s="23" t="s">
        <v>515</v>
      </c>
      <c r="E503" s="23"/>
      <c r="F503" s="40">
        <v>749</v>
      </c>
      <c r="J503" s="53"/>
    </row>
    <row r="504" spans="1:10" s="8" customFormat="1" ht="30">
      <c r="A504" s="39" t="s">
        <v>442</v>
      </c>
      <c r="B504" s="23" t="s">
        <v>213</v>
      </c>
      <c r="C504" s="23" t="s">
        <v>224</v>
      </c>
      <c r="D504" s="23" t="s">
        <v>515</v>
      </c>
      <c r="E504" s="28" t="s">
        <v>45</v>
      </c>
      <c r="F504" s="40">
        <v>749</v>
      </c>
      <c r="J504" s="53"/>
    </row>
    <row r="505" spans="1:10" s="8" customFormat="1" ht="60">
      <c r="A505" s="39" t="s">
        <v>227</v>
      </c>
      <c r="B505" s="28" t="s">
        <v>213</v>
      </c>
      <c r="C505" s="10" t="s">
        <v>224</v>
      </c>
      <c r="D505" s="28" t="s">
        <v>516</v>
      </c>
      <c r="E505" s="28"/>
      <c r="F505" s="40">
        <f>SUM(F506++F513)</f>
        <v>21239.9</v>
      </c>
      <c r="J505" s="53"/>
    </row>
    <row r="506" spans="1:10" s="41" customFormat="1" ht="30">
      <c r="A506" s="39" t="s">
        <v>517</v>
      </c>
      <c r="B506" s="28" t="s">
        <v>213</v>
      </c>
      <c r="C506" s="10" t="s">
        <v>224</v>
      </c>
      <c r="D506" s="28" t="s">
        <v>518</v>
      </c>
      <c r="E506" s="28"/>
      <c r="F506" s="40">
        <f>SUM(F507+F511)</f>
        <v>18223.900000000001</v>
      </c>
      <c r="J506" s="53"/>
    </row>
    <row r="507" spans="1:10" ht="45">
      <c r="A507" s="38" t="s">
        <v>40</v>
      </c>
      <c r="B507" s="28" t="s">
        <v>213</v>
      </c>
      <c r="C507" s="10" t="s">
        <v>224</v>
      </c>
      <c r="D507" s="28" t="s">
        <v>519</v>
      </c>
      <c r="E507" s="28"/>
      <c r="F507" s="40">
        <f>SUM(F508:F510)</f>
        <v>5876.9</v>
      </c>
      <c r="G507" s="8"/>
    </row>
    <row r="508" spans="1:10" ht="84.75" customHeight="1">
      <c r="A508" s="39" t="s">
        <v>15</v>
      </c>
      <c r="B508" s="28" t="s">
        <v>213</v>
      </c>
      <c r="C508" s="10" t="s">
        <v>224</v>
      </c>
      <c r="D508" s="28" t="s">
        <v>519</v>
      </c>
      <c r="E508" s="28" t="s">
        <v>44</v>
      </c>
      <c r="F508" s="40">
        <v>5550.7</v>
      </c>
    </row>
    <row r="509" spans="1:10" ht="30">
      <c r="A509" s="39" t="s">
        <v>442</v>
      </c>
      <c r="B509" s="28" t="s">
        <v>213</v>
      </c>
      <c r="C509" s="10" t="s">
        <v>224</v>
      </c>
      <c r="D509" s="28" t="s">
        <v>519</v>
      </c>
      <c r="E509" s="28" t="s">
        <v>45</v>
      </c>
      <c r="F509" s="40">
        <v>324.5</v>
      </c>
    </row>
    <row r="510" spans="1:10">
      <c r="A510" s="63" t="s">
        <v>20</v>
      </c>
      <c r="B510" s="28" t="s">
        <v>213</v>
      </c>
      <c r="C510" s="10" t="s">
        <v>224</v>
      </c>
      <c r="D510" s="28" t="s">
        <v>519</v>
      </c>
      <c r="E510" s="28" t="s">
        <v>194</v>
      </c>
      <c r="F510" s="40">
        <v>1.7</v>
      </c>
    </row>
    <row r="511" spans="1:10" ht="45">
      <c r="A511" s="63" t="s">
        <v>48</v>
      </c>
      <c r="B511" s="28" t="s">
        <v>213</v>
      </c>
      <c r="C511" s="10" t="s">
        <v>224</v>
      </c>
      <c r="D511" s="28" t="s">
        <v>520</v>
      </c>
      <c r="E511" s="28"/>
      <c r="F511" s="40">
        <v>12347</v>
      </c>
    </row>
    <row r="512" spans="1:10" ht="30">
      <c r="A512" s="39" t="s">
        <v>53</v>
      </c>
      <c r="B512" s="28" t="s">
        <v>213</v>
      </c>
      <c r="C512" s="10" t="s">
        <v>224</v>
      </c>
      <c r="D512" s="28" t="s">
        <v>520</v>
      </c>
      <c r="E512" s="28" t="s">
        <v>197</v>
      </c>
      <c r="F512" s="40">
        <v>12347</v>
      </c>
    </row>
    <row r="513" spans="1:10" s="42" customFormat="1" ht="48.75" customHeight="1">
      <c r="A513" s="39" t="s">
        <v>521</v>
      </c>
      <c r="B513" s="28" t="s">
        <v>213</v>
      </c>
      <c r="C513" s="10" t="s">
        <v>224</v>
      </c>
      <c r="D513" s="28" t="s">
        <v>522</v>
      </c>
      <c r="E513" s="28"/>
      <c r="F513" s="40">
        <f>SUM(F514)</f>
        <v>3016</v>
      </c>
      <c r="J513" s="50"/>
    </row>
    <row r="514" spans="1:10" ht="30">
      <c r="A514" s="63" t="s">
        <v>574</v>
      </c>
      <c r="B514" s="28" t="s">
        <v>213</v>
      </c>
      <c r="C514" s="10" t="s">
        <v>224</v>
      </c>
      <c r="D514" s="28" t="s">
        <v>523</v>
      </c>
      <c r="E514" s="9"/>
      <c r="F514" s="40">
        <f>SUM(F515:F516)</f>
        <v>3016</v>
      </c>
    </row>
    <row r="515" spans="1:10" s="42" customFormat="1">
      <c r="A515" s="39" t="s">
        <v>25</v>
      </c>
      <c r="B515" s="28" t="s">
        <v>213</v>
      </c>
      <c r="C515" s="10" t="s">
        <v>224</v>
      </c>
      <c r="D515" s="28" t="s">
        <v>523</v>
      </c>
      <c r="E515" s="9">
        <v>300</v>
      </c>
      <c r="F515" s="40">
        <v>516</v>
      </c>
      <c r="J515" s="50"/>
    </row>
    <row r="516" spans="1:10" ht="30">
      <c r="A516" s="39" t="s">
        <v>53</v>
      </c>
      <c r="B516" s="28" t="s">
        <v>213</v>
      </c>
      <c r="C516" s="10" t="s">
        <v>224</v>
      </c>
      <c r="D516" s="28" t="s">
        <v>523</v>
      </c>
      <c r="E516" s="9">
        <v>600</v>
      </c>
      <c r="F516" s="40">
        <v>2500</v>
      </c>
    </row>
    <row r="517" spans="1:10">
      <c r="A517" s="63"/>
      <c r="B517" s="28"/>
      <c r="C517" s="10" t="s">
        <v>32</v>
      </c>
      <c r="D517" s="28"/>
      <c r="E517" s="9"/>
      <c r="F517" s="40"/>
    </row>
    <row r="518" spans="1:10" ht="29.25">
      <c r="A518" s="62" t="s">
        <v>228</v>
      </c>
      <c r="B518" s="17" t="s">
        <v>229</v>
      </c>
      <c r="C518" s="10" t="s">
        <v>32</v>
      </c>
      <c r="D518" s="17"/>
      <c r="E518" s="9"/>
      <c r="F518" s="18">
        <f>SUM(F519+F538+F553+F569)</f>
        <v>92022.400000000009</v>
      </c>
    </row>
    <row r="519" spans="1:10">
      <c r="A519" s="39" t="s">
        <v>9</v>
      </c>
      <c r="B519" s="28" t="s">
        <v>229</v>
      </c>
      <c r="C519" s="10" t="s">
        <v>10</v>
      </c>
      <c r="D519" s="28"/>
      <c r="E519" s="9"/>
      <c r="F519" s="18">
        <f>SUM(F520)</f>
        <v>50538.1</v>
      </c>
    </row>
    <row r="520" spans="1:10">
      <c r="A520" s="39" t="s">
        <v>22</v>
      </c>
      <c r="B520" s="28" t="s">
        <v>229</v>
      </c>
      <c r="C520" s="10" t="s">
        <v>23</v>
      </c>
      <c r="D520" s="28"/>
      <c r="E520" s="9"/>
      <c r="F520" s="40">
        <f>SUM(F521+F526+F533)</f>
        <v>50538.1</v>
      </c>
    </row>
    <row r="521" spans="1:10">
      <c r="A521" s="39" t="s">
        <v>13</v>
      </c>
      <c r="B521" s="28" t="s">
        <v>229</v>
      </c>
      <c r="C521" s="10" t="s">
        <v>23</v>
      </c>
      <c r="D521" s="28" t="s">
        <v>246</v>
      </c>
      <c r="E521" s="9"/>
      <c r="F521" s="40">
        <f>SUM(F522)</f>
        <v>31553.1</v>
      </c>
    </row>
    <row r="522" spans="1:10" ht="45">
      <c r="A522" s="38" t="s">
        <v>40</v>
      </c>
      <c r="B522" s="28" t="s">
        <v>229</v>
      </c>
      <c r="C522" s="10" t="s">
        <v>23</v>
      </c>
      <c r="D522" s="28" t="s">
        <v>255</v>
      </c>
      <c r="E522" s="9"/>
      <c r="F522" s="40">
        <f>SUM(F523:F525)</f>
        <v>31553.1</v>
      </c>
    </row>
    <row r="523" spans="1:10" ht="60">
      <c r="A523" s="39" t="s">
        <v>15</v>
      </c>
      <c r="B523" s="28" t="s">
        <v>229</v>
      </c>
      <c r="C523" s="10" t="s">
        <v>23</v>
      </c>
      <c r="D523" s="28" t="s">
        <v>255</v>
      </c>
      <c r="E523" s="9">
        <v>100</v>
      </c>
      <c r="F523" s="40">
        <v>28400.5</v>
      </c>
    </row>
    <row r="524" spans="1:10" ht="30">
      <c r="A524" s="39" t="s">
        <v>442</v>
      </c>
      <c r="B524" s="28" t="s">
        <v>229</v>
      </c>
      <c r="C524" s="10" t="s">
        <v>23</v>
      </c>
      <c r="D524" s="28" t="s">
        <v>255</v>
      </c>
      <c r="E524" s="9">
        <v>200</v>
      </c>
      <c r="F524" s="40">
        <v>2977.6</v>
      </c>
    </row>
    <row r="525" spans="1:10">
      <c r="A525" s="63" t="s">
        <v>20</v>
      </c>
      <c r="B525" s="28" t="s">
        <v>229</v>
      </c>
      <c r="C525" s="10" t="s">
        <v>23</v>
      </c>
      <c r="D525" s="28" t="s">
        <v>255</v>
      </c>
      <c r="E525" s="9">
        <v>800</v>
      </c>
      <c r="F525" s="40">
        <v>175</v>
      </c>
    </row>
    <row r="526" spans="1:10" s="29" customFormat="1" ht="51" customHeight="1">
      <c r="A526" s="60" t="s">
        <v>101</v>
      </c>
      <c r="B526" s="19" t="s">
        <v>229</v>
      </c>
      <c r="C526" s="19" t="s">
        <v>23</v>
      </c>
      <c r="D526" s="19" t="s">
        <v>418</v>
      </c>
      <c r="E526" s="20"/>
      <c r="F526" s="40">
        <f>SUM(F527)</f>
        <v>17985</v>
      </c>
      <c r="J526" s="51"/>
    </row>
    <row r="527" spans="1:10" s="29" customFormat="1" ht="60">
      <c r="A527" s="60" t="s">
        <v>230</v>
      </c>
      <c r="B527" s="19" t="s">
        <v>229</v>
      </c>
      <c r="C527" s="19" t="s">
        <v>23</v>
      </c>
      <c r="D527" s="19" t="s">
        <v>419</v>
      </c>
      <c r="E527" s="20"/>
      <c r="F527" s="40">
        <f>SUM(F528)</f>
        <v>17985</v>
      </c>
      <c r="J527" s="51"/>
    </row>
    <row r="528" spans="1:10" s="29" customFormat="1" ht="61.5" customHeight="1">
      <c r="A528" s="60" t="s">
        <v>420</v>
      </c>
      <c r="B528" s="19" t="s">
        <v>229</v>
      </c>
      <c r="C528" s="19" t="s">
        <v>23</v>
      </c>
      <c r="D528" s="19" t="s">
        <v>421</v>
      </c>
      <c r="E528" s="20"/>
      <c r="F528" s="40">
        <f>SUM(F529)</f>
        <v>17985</v>
      </c>
      <c r="J528" s="51"/>
    </row>
    <row r="529" spans="1:10" s="29" customFormat="1" ht="46.9" customHeight="1">
      <c r="A529" s="65" t="s">
        <v>52</v>
      </c>
      <c r="B529" s="19" t="s">
        <v>229</v>
      </c>
      <c r="C529" s="19" t="s">
        <v>23</v>
      </c>
      <c r="D529" s="19" t="s">
        <v>422</v>
      </c>
      <c r="E529" s="20"/>
      <c r="F529" s="40">
        <f>SUM(F530:F532)</f>
        <v>17985</v>
      </c>
      <c r="J529" s="51"/>
    </row>
    <row r="530" spans="1:10" s="29" customFormat="1" ht="75.75" customHeight="1">
      <c r="A530" s="65" t="s">
        <v>423</v>
      </c>
      <c r="B530" s="19" t="s">
        <v>229</v>
      </c>
      <c r="C530" s="19" t="s">
        <v>23</v>
      </c>
      <c r="D530" s="19" t="s">
        <v>422</v>
      </c>
      <c r="E530" s="20">
        <v>100</v>
      </c>
      <c r="F530" s="40">
        <v>16696</v>
      </c>
      <c r="J530" s="51"/>
    </row>
    <row r="531" spans="1:10" s="29" customFormat="1" ht="30">
      <c r="A531" s="65" t="s">
        <v>19</v>
      </c>
      <c r="B531" s="19" t="s">
        <v>229</v>
      </c>
      <c r="C531" s="19" t="s">
        <v>23</v>
      </c>
      <c r="D531" s="19" t="s">
        <v>422</v>
      </c>
      <c r="E531" s="20">
        <v>200</v>
      </c>
      <c r="F531" s="40">
        <v>1193</v>
      </c>
      <c r="J531" s="51"/>
    </row>
    <row r="532" spans="1:10" s="29" customFormat="1">
      <c r="A532" s="63" t="s">
        <v>20</v>
      </c>
      <c r="B532" s="19" t="s">
        <v>229</v>
      </c>
      <c r="C532" s="19" t="s">
        <v>23</v>
      </c>
      <c r="D532" s="19" t="s">
        <v>422</v>
      </c>
      <c r="E532" s="20">
        <v>800</v>
      </c>
      <c r="F532" s="40">
        <v>96</v>
      </c>
      <c r="J532" s="51"/>
    </row>
    <row r="533" spans="1:10" s="29" customFormat="1" ht="87" customHeight="1">
      <c r="A533" s="60" t="s">
        <v>169</v>
      </c>
      <c r="B533" s="19" t="s">
        <v>229</v>
      </c>
      <c r="C533" s="19" t="s">
        <v>23</v>
      </c>
      <c r="D533" s="19" t="s">
        <v>326</v>
      </c>
      <c r="E533" s="20"/>
      <c r="F533" s="40">
        <f>SUM(F534)</f>
        <v>1000</v>
      </c>
      <c r="J533" s="51"/>
    </row>
    <row r="534" spans="1:10" s="29" customFormat="1" ht="30">
      <c r="A534" s="63" t="s">
        <v>231</v>
      </c>
      <c r="B534" s="19" t="s">
        <v>229</v>
      </c>
      <c r="C534" s="19" t="s">
        <v>23</v>
      </c>
      <c r="D534" s="19" t="s">
        <v>424</v>
      </c>
      <c r="E534" s="20"/>
      <c r="F534" s="40">
        <f>SUM(F535)</f>
        <v>1000</v>
      </c>
      <c r="J534" s="51"/>
    </row>
    <row r="535" spans="1:10" s="29" customFormat="1" ht="45">
      <c r="A535" s="63" t="s">
        <v>425</v>
      </c>
      <c r="B535" s="19" t="s">
        <v>229</v>
      </c>
      <c r="C535" s="19" t="s">
        <v>23</v>
      </c>
      <c r="D535" s="19" t="s">
        <v>426</v>
      </c>
      <c r="E535" s="20"/>
      <c r="F535" s="40">
        <f>SUM(F536)</f>
        <v>1000</v>
      </c>
      <c r="J535" s="51"/>
    </row>
    <row r="536" spans="1:10" s="29" customFormat="1" ht="49.9" customHeight="1">
      <c r="A536" s="63" t="s">
        <v>232</v>
      </c>
      <c r="B536" s="19" t="s">
        <v>229</v>
      </c>
      <c r="C536" s="19" t="s">
        <v>23</v>
      </c>
      <c r="D536" s="19" t="s">
        <v>427</v>
      </c>
      <c r="E536" s="20"/>
      <c r="F536" s="40">
        <f>SUM(F537)</f>
        <v>1000</v>
      </c>
      <c r="J536" s="51"/>
    </row>
    <row r="537" spans="1:10" s="29" customFormat="1" ht="34.5" customHeight="1">
      <c r="A537" s="65" t="s">
        <v>19</v>
      </c>
      <c r="B537" s="19" t="s">
        <v>229</v>
      </c>
      <c r="C537" s="19" t="s">
        <v>23</v>
      </c>
      <c r="D537" s="19" t="s">
        <v>427</v>
      </c>
      <c r="E537" s="20">
        <v>200</v>
      </c>
      <c r="F537" s="40">
        <v>1000</v>
      </c>
      <c r="J537" s="51"/>
    </row>
    <row r="538" spans="1:10" s="29" customFormat="1">
      <c r="A538" s="60" t="s">
        <v>97</v>
      </c>
      <c r="B538" s="19" t="s">
        <v>229</v>
      </c>
      <c r="C538" s="19" t="s">
        <v>98</v>
      </c>
      <c r="D538" s="19"/>
      <c r="E538" s="20"/>
      <c r="F538" s="40">
        <f>SUM(F539)</f>
        <v>12570.400000000001</v>
      </c>
      <c r="J538" s="51"/>
    </row>
    <row r="539" spans="1:10" s="29" customFormat="1">
      <c r="A539" s="60" t="s">
        <v>99</v>
      </c>
      <c r="B539" s="19" t="s">
        <v>229</v>
      </c>
      <c r="C539" s="19" t="s">
        <v>100</v>
      </c>
      <c r="D539" s="19"/>
      <c r="E539" s="20"/>
      <c r="F539" s="40">
        <f>SUM(F540+F543+F548)</f>
        <v>12570.400000000001</v>
      </c>
      <c r="J539" s="51"/>
    </row>
    <row r="540" spans="1:10" s="29" customFormat="1">
      <c r="A540" s="60" t="s">
        <v>13</v>
      </c>
      <c r="B540" s="19" t="s">
        <v>229</v>
      </c>
      <c r="C540" s="19" t="s">
        <v>100</v>
      </c>
      <c r="D540" s="19" t="s">
        <v>246</v>
      </c>
      <c r="E540" s="20"/>
      <c r="F540" s="40">
        <f>SUM(F541)</f>
        <v>5000</v>
      </c>
      <c r="J540" s="51"/>
    </row>
    <row r="541" spans="1:10" s="29" customFormat="1" ht="30">
      <c r="A541" s="60" t="s">
        <v>233</v>
      </c>
      <c r="B541" s="19" t="s">
        <v>229</v>
      </c>
      <c r="C541" s="19" t="s">
        <v>100</v>
      </c>
      <c r="D541" s="19" t="s">
        <v>428</v>
      </c>
      <c r="E541" s="20"/>
      <c r="F541" s="40">
        <f>SUM(F542)</f>
        <v>5000</v>
      </c>
      <c r="J541" s="51"/>
    </row>
    <row r="542" spans="1:10" s="29" customFormat="1" ht="45">
      <c r="A542" s="65" t="s">
        <v>67</v>
      </c>
      <c r="B542" s="19" t="s">
        <v>229</v>
      </c>
      <c r="C542" s="19" t="s">
        <v>100</v>
      </c>
      <c r="D542" s="19" t="s">
        <v>428</v>
      </c>
      <c r="E542" s="20">
        <v>400</v>
      </c>
      <c r="F542" s="40">
        <v>5000</v>
      </c>
      <c r="J542" s="51"/>
    </row>
    <row r="543" spans="1:10" s="29" customFormat="1" ht="48.4" customHeight="1">
      <c r="A543" s="60" t="s">
        <v>101</v>
      </c>
      <c r="B543" s="19" t="s">
        <v>229</v>
      </c>
      <c r="C543" s="19" t="s">
        <v>100</v>
      </c>
      <c r="D543" s="19" t="s">
        <v>418</v>
      </c>
      <c r="E543" s="20"/>
      <c r="F543" s="40">
        <f>SUM(F544)</f>
        <v>526.29999999999995</v>
      </c>
      <c r="J543" s="51"/>
    </row>
    <row r="544" spans="1:10" s="29" customFormat="1" ht="49.15" customHeight="1">
      <c r="A544" s="60" t="s">
        <v>230</v>
      </c>
      <c r="B544" s="19" t="s">
        <v>229</v>
      </c>
      <c r="C544" s="19" t="s">
        <v>100</v>
      </c>
      <c r="D544" s="19" t="s">
        <v>419</v>
      </c>
      <c r="E544" s="20"/>
      <c r="F544" s="40">
        <f>SUM(F545)</f>
        <v>526.29999999999995</v>
      </c>
      <c r="J544" s="51"/>
    </row>
    <row r="545" spans="1:10" s="29" customFormat="1" ht="60" customHeight="1">
      <c r="A545" s="60" t="s">
        <v>420</v>
      </c>
      <c r="B545" s="19" t="s">
        <v>229</v>
      </c>
      <c r="C545" s="19" t="s">
        <v>100</v>
      </c>
      <c r="D545" s="19" t="s">
        <v>421</v>
      </c>
      <c r="E545" s="20"/>
      <c r="F545" s="40">
        <f>SUM(F546)</f>
        <v>526.29999999999995</v>
      </c>
      <c r="J545" s="51"/>
    </row>
    <row r="546" spans="1:10" s="29" customFormat="1">
      <c r="A546" s="60" t="s">
        <v>234</v>
      </c>
      <c r="B546" s="19" t="s">
        <v>229</v>
      </c>
      <c r="C546" s="19" t="s">
        <v>100</v>
      </c>
      <c r="D546" s="19" t="s">
        <v>429</v>
      </c>
      <c r="E546" s="20"/>
      <c r="F546" s="40">
        <f>SUM(F547)</f>
        <v>526.29999999999995</v>
      </c>
      <c r="J546" s="51"/>
    </row>
    <row r="547" spans="1:10" s="29" customFormat="1" ht="30">
      <c r="A547" s="65" t="s">
        <v>19</v>
      </c>
      <c r="B547" s="19" t="s">
        <v>229</v>
      </c>
      <c r="C547" s="19" t="s">
        <v>100</v>
      </c>
      <c r="D547" s="19" t="s">
        <v>429</v>
      </c>
      <c r="E547" s="20">
        <v>200</v>
      </c>
      <c r="F547" s="40">
        <v>526.29999999999995</v>
      </c>
      <c r="J547" s="51"/>
    </row>
    <row r="548" spans="1:10" s="29" customFormat="1" ht="84.75" customHeight="1">
      <c r="A548" s="60" t="s">
        <v>169</v>
      </c>
      <c r="B548" s="19" t="s">
        <v>229</v>
      </c>
      <c r="C548" s="19" t="s">
        <v>100</v>
      </c>
      <c r="D548" s="19" t="s">
        <v>326</v>
      </c>
      <c r="E548" s="20"/>
      <c r="F548" s="40">
        <f>SUM(F549)</f>
        <v>7044.1</v>
      </c>
      <c r="J548" s="51"/>
    </row>
    <row r="549" spans="1:10" s="29" customFormat="1" ht="30">
      <c r="A549" s="65" t="s">
        <v>104</v>
      </c>
      <c r="B549" s="19" t="s">
        <v>229</v>
      </c>
      <c r="C549" s="19" t="s">
        <v>100</v>
      </c>
      <c r="D549" s="19" t="s">
        <v>366</v>
      </c>
      <c r="E549" s="20"/>
      <c r="F549" s="40">
        <f>SUM(F550)</f>
        <v>7044.1</v>
      </c>
      <c r="J549" s="51"/>
    </row>
    <row r="550" spans="1:10" s="29" customFormat="1" ht="46.5" customHeight="1">
      <c r="A550" s="65" t="s">
        <v>367</v>
      </c>
      <c r="B550" s="19" t="s">
        <v>229</v>
      </c>
      <c r="C550" s="19" t="s">
        <v>100</v>
      </c>
      <c r="D550" s="19" t="s">
        <v>368</v>
      </c>
      <c r="E550" s="20"/>
      <c r="F550" s="40">
        <f>SUM(F551)</f>
        <v>7044.1</v>
      </c>
      <c r="J550" s="51"/>
    </row>
    <row r="551" spans="1:10" s="29" customFormat="1" ht="66" customHeight="1">
      <c r="A551" s="65" t="s">
        <v>430</v>
      </c>
      <c r="B551" s="19" t="s">
        <v>229</v>
      </c>
      <c r="C551" s="19" t="s">
        <v>100</v>
      </c>
      <c r="D551" s="19" t="s">
        <v>552</v>
      </c>
      <c r="E551" s="20"/>
      <c r="F551" s="40">
        <f>SUM(F552)</f>
        <v>7044.1</v>
      </c>
      <c r="J551" s="51"/>
    </row>
    <row r="552" spans="1:10" s="29" customFormat="1" ht="30">
      <c r="A552" s="65" t="s">
        <v>19</v>
      </c>
      <c r="B552" s="19" t="s">
        <v>229</v>
      </c>
      <c r="C552" s="19" t="s">
        <v>100</v>
      </c>
      <c r="D552" s="19" t="s">
        <v>552</v>
      </c>
      <c r="E552" s="20">
        <v>200</v>
      </c>
      <c r="F552" s="40">
        <v>7044.1</v>
      </c>
      <c r="J552" s="51"/>
    </row>
    <row r="553" spans="1:10" s="29" customFormat="1">
      <c r="A553" s="60" t="s">
        <v>26</v>
      </c>
      <c r="B553" s="19" t="s">
        <v>229</v>
      </c>
      <c r="C553" s="19" t="s">
        <v>27</v>
      </c>
      <c r="D553" s="19"/>
      <c r="E553" s="20"/>
      <c r="F553" s="40">
        <f>SUM(F554+F564)</f>
        <v>27953.599999999999</v>
      </c>
      <c r="J553" s="51"/>
    </row>
    <row r="554" spans="1:10" s="29" customFormat="1">
      <c r="A554" s="60" t="s">
        <v>28</v>
      </c>
      <c r="B554" s="19" t="s">
        <v>229</v>
      </c>
      <c r="C554" s="19" t="s">
        <v>29</v>
      </c>
      <c r="D554" s="19"/>
      <c r="E554" s="20"/>
      <c r="F554" s="40">
        <f>SUM(F555)</f>
        <v>893.6</v>
      </c>
      <c r="J554" s="51"/>
    </row>
    <row r="555" spans="1:10" s="29" customFormat="1" ht="49.15" customHeight="1">
      <c r="A555" s="60" t="s">
        <v>101</v>
      </c>
      <c r="B555" s="19" t="s">
        <v>229</v>
      </c>
      <c r="C555" s="19" t="s">
        <v>29</v>
      </c>
      <c r="D555" s="19" t="s">
        <v>418</v>
      </c>
      <c r="E555" s="20"/>
      <c r="F555" s="40">
        <f>SUM(F560+F556)</f>
        <v>893.6</v>
      </c>
      <c r="J555" s="51"/>
    </row>
    <row r="556" spans="1:10" s="29" customFormat="1" ht="51" customHeight="1">
      <c r="A556" s="60" t="s">
        <v>431</v>
      </c>
      <c r="B556" s="19" t="s">
        <v>229</v>
      </c>
      <c r="C556" s="19" t="s">
        <v>29</v>
      </c>
      <c r="D556" s="19" t="s">
        <v>432</v>
      </c>
      <c r="E556" s="20"/>
      <c r="F556" s="40">
        <f>SUM(F557)</f>
        <v>393.6</v>
      </c>
      <c r="J556" s="51"/>
    </row>
    <row r="557" spans="1:10" s="29" customFormat="1" ht="51.4" customHeight="1">
      <c r="A557" s="60" t="s">
        <v>433</v>
      </c>
      <c r="B557" s="19" t="s">
        <v>229</v>
      </c>
      <c r="C557" s="19" t="s">
        <v>29</v>
      </c>
      <c r="D557" s="19" t="s">
        <v>434</v>
      </c>
      <c r="E557" s="20"/>
      <c r="F557" s="40">
        <f>SUM(F558)</f>
        <v>393.6</v>
      </c>
      <c r="J557" s="51"/>
    </row>
    <row r="558" spans="1:10" s="29" customFormat="1" ht="70.900000000000006" customHeight="1">
      <c r="A558" s="60" t="s">
        <v>235</v>
      </c>
      <c r="B558" s="19" t="s">
        <v>229</v>
      </c>
      <c r="C558" s="19" t="s">
        <v>435</v>
      </c>
      <c r="D558" s="19" t="s">
        <v>436</v>
      </c>
      <c r="E558" s="20"/>
      <c r="F558" s="40">
        <f>SUM(F559)</f>
        <v>393.6</v>
      </c>
      <c r="J558" s="51"/>
    </row>
    <row r="559" spans="1:10" s="29" customFormat="1">
      <c r="A559" s="65" t="s">
        <v>238</v>
      </c>
      <c r="B559" s="19" t="s">
        <v>229</v>
      </c>
      <c r="C559" s="19" t="s">
        <v>435</v>
      </c>
      <c r="D559" s="19" t="s">
        <v>436</v>
      </c>
      <c r="E559" s="20">
        <v>300</v>
      </c>
      <c r="F559" s="40">
        <v>393.6</v>
      </c>
      <c r="J559" s="51"/>
    </row>
    <row r="560" spans="1:10" s="29" customFormat="1">
      <c r="A560" s="60" t="s">
        <v>236</v>
      </c>
      <c r="B560" s="19" t="s">
        <v>229</v>
      </c>
      <c r="C560" s="19" t="s">
        <v>29</v>
      </c>
      <c r="D560" s="19" t="s">
        <v>437</v>
      </c>
      <c r="E560" s="20"/>
      <c r="F560" s="40">
        <f>SUM(F561)</f>
        <v>500</v>
      </c>
      <c r="J560" s="51"/>
    </row>
    <row r="561" spans="1:10" s="29" customFormat="1" ht="33" customHeight="1">
      <c r="A561" s="60" t="s">
        <v>438</v>
      </c>
      <c r="B561" s="19" t="s">
        <v>229</v>
      </c>
      <c r="C561" s="19" t="s">
        <v>29</v>
      </c>
      <c r="D561" s="19" t="s">
        <v>439</v>
      </c>
      <c r="E561" s="20"/>
      <c r="F561" s="40">
        <f>SUM(F562)</f>
        <v>500</v>
      </c>
      <c r="J561" s="51"/>
    </row>
    <row r="562" spans="1:10" s="29" customFormat="1" ht="30">
      <c r="A562" s="60" t="s">
        <v>237</v>
      </c>
      <c r="B562" s="19" t="s">
        <v>229</v>
      </c>
      <c r="C562" s="19" t="s">
        <v>29</v>
      </c>
      <c r="D562" s="19" t="s">
        <v>440</v>
      </c>
      <c r="E562" s="20"/>
      <c r="F562" s="40">
        <f>SUM(F563)</f>
        <v>500</v>
      </c>
      <c r="J562" s="51"/>
    </row>
    <row r="563" spans="1:10" s="29" customFormat="1">
      <c r="A563" s="65" t="s">
        <v>238</v>
      </c>
      <c r="B563" s="19" t="s">
        <v>229</v>
      </c>
      <c r="C563" s="19" t="s">
        <v>29</v>
      </c>
      <c r="D563" s="19" t="s">
        <v>440</v>
      </c>
      <c r="E563" s="20">
        <v>300</v>
      </c>
      <c r="F563" s="40">
        <v>500</v>
      </c>
      <c r="J563" s="51"/>
    </row>
    <row r="564" spans="1:10" s="29" customFormat="1">
      <c r="A564" s="60" t="s">
        <v>208</v>
      </c>
      <c r="B564" s="19" t="s">
        <v>229</v>
      </c>
      <c r="C564" s="19" t="s">
        <v>209</v>
      </c>
      <c r="D564" s="19"/>
      <c r="E564" s="19"/>
      <c r="F564" s="40">
        <f>SUM(F565)</f>
        <v>27060</v>
      </c>
      <c r="J564" s="51"/>
    </row>
    <row r="565" spans="1:10" s="29" customFormat="1">
      <c r="A565" s="39" t="s">
        <v>13</v>
      </c>
      <c r="B565" s="19" t="s">
        <v>229</v>
      </c>
      <c r="C565" s="19" t="s">
        <v>209</v>
      </c>
      <c r="D565" s="28" t="s">
        <v>246</v>
      </c>
      <c r="E565" s="19"/>
      <c r="F565" s="40">
        <f>SUM(F566)</f>
        <v>27060</v>
      </c>
      <c r="J565" s="51"/>
    </row>
    <row r="566" spans="1:10" s="29" customFormat="1" ht="24" customHeight="1">
      <c r="A566" s="63" t="s">
        <v>42</v>
      </c>
      <c r="B566" s="19" t="s">
        <v>229</v>
      </c>
      <c r="C566" s="19" t="s">
        <v>209</v>
      </c>
      <c r="D566" s="28" t="s">
        <v>256</v>
      </c>
      <c r="E566" s="19"/>
      <c r="F566" s="40">
        <f>SUM(F567)</f>
        <v>27060</v>
      </c>
      <c r="J566" s="51"/>
    </row>
    <row r="567" spans="1:10" s="29" customFormat="1" ht="158.25" customHeight="1">
      <c r="A567" s="66" t="s">
        <v>240</v>
      </c>
      <c r="B567" s="19" t="s">
        <v>229</v>
      </c>
      <c r="C567" s="19" t="s">
        <v>209</v>
      </c>
      <c r="D567" s="28" t="s">
        <v>441</v>
      </c>
      <c r="E567" s="19"/>
      <c r="F567" s="40">
        <f>SUM(F568)</f>
        <v>27060</v>
      </c>
      <c r="J567" s="51"/>
    </row>
    <row r="568" spans="1:10" s="29" customFormat="1" ht="45">
      <c r="A568" s="65" t="s">
        <v>67</v>
      </c>
      <c r="B568" s="19" t="s">
        <v>229</v>
      </c>
      <c r="C568" s="19" t="s">
        <v>209</v>
      </c>
      <c r="D568" s="28" t="s">
        <v>441</v>
      </c>
      <c r="E568" s="19" t="s">
        <v>239</v>
      </c>
      <c r="F568" s="40">
        <v>27060</v>
      </c>
      <c r="J568" s="51"/>
    </row>
    <row r="569" spans="1:10" s="29" customFormat="1">
      <c r="A569" s="66" t="s">
        <v>145</v>
      </c>
      <c r="B569" s="19" t="s">
        <v>229</v>
      </c>
      <c r="C569" s="19" t="s">
        <v>146</v>
      </c>
      <c r="D569" s="19"/>
      <c r="E569" s="20"/>
      <c r="F569" s="40">
        <f>SUM(F570)</f>
        <v>960.3</v>
      </c>
      <c r="J569" s="51"/>
    </row>
    <row r="570" spans="1:10" s="29" customFormat="1">
      <c r="A570" s="60" t="s">
        <v>150</v>
      </c>
      <c r="B570" s="19" t="s">
        <v>229</v>
      </c>
      <c r="C570" s="19" t="s">
        <v>151</v>
      </c>
      <c r="D570" s="19"/>
      <c r="E570" s="20"/>
      <c r="F570" s="40">
        <f>SUM(F571)</f>
        <v>960.3</v>
      </c>
      <c r="J570" s="51"/>
    </row>
    <row r="571" spans="1:10" s="29" customFormat="1" ht="34.9" customHeight="1">
      <c r="A571" s="66" t="s">
        <v>50</v>
      </c>
      <c r="B571" s="19" t="s">
        <v>229</v>
      </c>
      <c r="C571" s="19" t="s">
        <v>151</v>
      </c>
      <c r="D571" s="19" t="s">
        <v>265</v>
      </c>
      <c r="E571" s="20"/>
      <c r="F571" s="40">
        <f>SUM(F572)</f>
        <v>960.3</v>
      </c>
      <c r="J571" s="51"/>
    </row>
    <row r="572" spans="1:10" s="29" customFormat="1" ht="34.9" customHeight="1">
      <c r="A572" s="66" t="s">
        <v>387</v>
      </c>
      <c r="B572" s="19" t="s">
        <v>229</v>
      </c>
      <c r="C572" s="19" t="s">
        <v>151</v>
      </c>
      <c r="D572" s="19" t="s">
        <v>388</v>
      </c>
      <c r="E572" s="20"/>
      <c r="F572" s="40">
        <f>SUM(F573)</f>
        <v>960.3</v>
      </c>
      <c r="J572" s="51"/>
    </row>
    <row r="573" spans="1:10" s="29" customFormat="1" ht="78" customHeight="1">
      <c r="A573" s="39" t="s">
        <v>152</v>
      </c>
      <c r="B573" s="19" t="s">
        <v>229</v>
      </c>
      <c r="C573" s="19" t="s">
        <v>151</v>
      </c>
      <c r="D573" s="19" t="s">
        <v>390</v>
      </c>
      <c r="E573" s="20"/>
      <c r="F573" s="40">
        <f>SUM(F574)</f>
        <v>960.3</v>
      </c>
      <c r="J573" s="51"/>
    </row>
    <row r="574" spans="1:10" s="29" customFormat="1">
      <c r="A574" s="63" t="s">
        <v>20</v>
      </c>
      <c r="B574" s="19" t="s">
        <v>229</v>
      </c>
      <c r="C574" s="19" t="s">
        <v>151</v>
      </c>
      <c r="D574" s="19" t="s">
        <v>390</v>
      </c>
      <c r="E574" s="20">
        <v>800</v>
      </c>
      <c r="F574" s="40">
        <v>960.3</v>
      </c>
      <c r="J574" s="51"/>
    </row>
    <row r="575" spans="1:10">
      <c r="A575" s="63"/>
      <c r="B575" s="28"/>
      <c r="C575" s="10"/>
      <c r="D575" s="28"/>
      <c r="E575" s="9"/>
      <c r="F575" s="40"/>
      <c r="G575" s="29"/>
    </row>
    <row r="576" spans="1:10">
      <c r="A576" s="62" t="s">
        <v>241</v>
      </c>
      <c r="B576" s="17" t="s">
        <v>242</v>
      </c>
      <c r="C576" s="10" t="s">
        <v>32</v>
      </c>
      <c r="D576" s="17"/>
      <c r="E576" s="9"/>
      <c r="F576" s="18">
        <f>SUM(F577)</f>
        <v>13959.800000000001</v>
      </c>
    </row>
    <row r="577" spans="1:10">
      <c r="A577" s="39" t="s">
        <v>9</v>
      </c>
      <c r="B577" s="28" t="s">
        <v>242</v>
      </c>
      <c r="C577" s="10" t="s">
        <v>10</v>
      </c>
      <c r="D577" s="28"/>
      <c r="E577" s="9"/>
      <c r="F577" s="40">
        <f>SUM(F578+F584)</f>
        <v>13959.800000000001</v>
      </c>
    </row>
    <row r="578" spans="1:10" ht="56.25" customHeight="1">
      <c r="A578" s="39" t="s">
        <v>243</v>
      </c>
      <c r="B578" s="28" t="s">
        <v>242</v>
      </c>
      <c r="C578" s="10" t="s">
        <v>162</v>
      </c>
      <c r="D578" s="28"/>
      <c r="E578" s="9"/>
      <c r="F578" s="40">
        <f>SUM(F579)</f>
        <v>13934.800000000001</v>
      </c>
    </row>
    <row r="579" spans="1:10">
      <c r="A579" s="39" t="s">
        <v>13</v>
      </c>
      <c r="B579" s="28" t="s">
        <v>242</v>
      </c>
      <c r="C579" s="10" t="s">
        <v>162</v>
      </c>
      <c r="D579" s="28" t="s">
        <v>246</v>
      </c>
      <c r="E579" s="9"/>
      <c r="F579" s="40">
        <f>SUM(F580)</f>
        <v>13934.800000000001</v>
      </c>
    </row>
    <row r="580" spans="1:10" ht="45">
      <c r="A580" s="38" t="s">
        <v>40</v>
      </c>
      <c r="B580" s="28" t="s">
        <v>242</v>
      </c>
      <c r="C580" s="10" t="s">
        <v>162</v>
      </c>
      <c r="D580" s="28" t="s">
        <v>255</v>
      </c>
      <c r="E580" s="9"/>
      <c r="F580" s="40">
        <f>SUM(F581:F583)</f>
        <v>13934.800000000001</v>
      </c>
    </row>
    <row r="581" spans="1:10" ht="78.75" customHeight="1">
      <c r="A581" s="39" t="s">
        <v>15</v>
      </c>
      <c r="B581" s="28" t="s">
        <v>242</v>
      </c>
      <c r="C581" s="10" t="s">
        <v>162</v>
      </c>
      <c r="D581" s="28" t="s">
        <v>255</v>
      </c>
      <c r="E581" s="9">
        <v>100</v>
      </c>
      <c r="F581" s="40">
        <v>12355.2</v>
      </c>
    </row>
    <row r="582" spans="1:10" ht="30">
      <c r="A582" s="39" t="s">
        <v>442</v>
      </c>
      <c r="B582" s="28" t="s">
        <v>242</v>
      </c>
      <c r="C582" s="10" t="s">
        <v>162</v>
      </c>
      <c r="D582" s="28" t="s">
        <v>255</v>
      </c>
      <c r="E582" s="9">
        <v>200</v>
      </c>
      <c r="F582" s="40">
        <v>1569.6</v>
      </c>
    </row>
    <row r="583" spans="1:10">
      <c r="A583" s="63" t="s">
        <v>20</v>
      </c>
      <c r="B583" s="28" t="s">
        <v>242</v>
      </c>
      <c r="C583" s="10" t="s">
        <v>162</v>
      </c>
      <c r="D583" s="28" t="s">
        <v>255</v>
      </c>
      <c r="E583" s="9">
        <v>800</v>
      </c>
      <c r="F583" s="40">
        <v>10</v>
      </c>
    </row>
    <row r="584" spans="1:10">
      <c r="A584" s="39" t="s">
        <v>22</v>
      </c>
      <c r="B584" s="28" t="s">
        <v>242</v>
      </c>
      <c r="C584" s="10" t="s">
        <v>23</v>
      </c>
      <c r="D584" s="28"/>
      <c r="E584" s="9"/>
      <c r="F584" s="40">
        <v>25</v>
      </c>
    </row>
    <row r="585" spans="1:10">
      <c r="A585" s="39" t="s">
        <v>13</v>
      </c>
      <c r="B585" s="28" t="s">
        <v>242</v>
      </c>
      <c r="C585" s="10" t="s">
        <v>23</v>
      </c>
      <c r="D585" s="28" t="s">
        <v>246</v>
      </c>
      <c r="E585" s="9"/>
      <c r="F585" s="40">
        <v>25</v>
      </c>
    </row>
    <row r="586" spans="1:10" ht="30">
      <c r="A586" s="38" t="s">
        <v>46</v>
      </c>
      <c r="B586" s="28" t="s">
        <v>242</v>
      </c>
      <c r="C586" s="10" t="s">
        <v>23</v>
      </c>
      <c r="D586" s="28" t="s">
        <v>301</v>
      </c>
      <c r="E586" s="9"/>
      <c r="F586" s="40">
        <v>25</v>
      </c>
    </row>
    <row r="587" spans="1:10" ht="30">
      <c r="A587" s="39" t="s">
        <v>53</v>
      </c>
      <c r="B587" s="28" t="s">
        <v>242</v>
      </c>
      <c r="C587" s="10" t="s">
        <v>23</v>
      </c>
      <c r="D587" s="28" t="s">
        <v>301</v>
      </c>
      <c r="E587" s="9">
        <v>600</v>
      </c>
      <c r="F587" s="40">
        <v>25</v>
      </c>
    </row>
    <row r="588" spans="1:10">
      <c r="A588" s="63"/>
      <c r="B588" s="28"/>
      <c r="C588" s="10"/>
      <c r="D588" s="28"/>
      <c r="E588" s="28"/>
      <c r="F588" s="40"/>
    </row>
    <row r="589" spans="1:10">
      <c r="A589" s="39"/>
      <c r="B589" s="17"/>
      <c r="C589" s="10" t="s">
        <v>32</v>
      </c>
      <c r="D589" s="17"/>
      <c r="E589" s="9"/>
      <c r="F589" s="40"/>
    </row>
    <row r="590" spans="1:10">
      <c r="A590" s="62" t="s">
        <v>244</v>
      </c>
      <c r="B590" s="9"/>
      <c r="C590" s="10"/>
      <c r="D590" s="9"/>
      <c r="E590" s="9"/>
      <c r="F590" s="40"/>
    </row>
    <row r="591" spans="1:10">
      <c r="A591" s="63"/>
      <c r="B591" s="9"/>
      <c r="C591" s="10"/>
      <c r="D591" s="9"/>
      <c r="E591" s="9"/>
      <c r="F591" s="18">
        <f>SUM(F10++++F36+F256++F273++F355++F388+F480+F518+F576)</f>
        <v>3861649.3999999994</v>
      </c>
    </row>
    <row r="592" spans="1:10" s="42" customFormat="1">
      <c r="A592" s="63"/>
      <c r="B592" s="9"/>
      <c r="C592" s="10"/>
      <c r="D592" s="9"/>
      <c r="E592" s="9"/>
      <c r="F592" s="18"/>
      <c r="J592" s="50"/>
    </row>
    <row r="593" spans="1:13" s="42" customFormat="1">
      <c r="A593" s="63"/>
      <c r="B593" s="9"/>
      <c r="C593" s="10"/>
      <c r="D593" s="9"/>
      <c r="E593" s="9"/>
      <c r="F593" s="18"/>
      <c r="J593" s="50"/>
    </row>
    <row r="594" spans="1:13">
      <c r="A594" s="79"/>
      <c r="B594" s="9"/>
      <c r="C594" s="10"/>
      <c r="D594" s="9"/>
      <c r="E594" s="9"/>
      <c r="F594" s="40"/>
    </row>
    <row r="595" spans="1:13" hidden="1">
      <c r="A595" s="79"/>
      <c r="B595" s="9"/>
      <c r="C595" s="10"/>
      <c r="D595" s="9"/>
      <c r="E595" s="9"/>
      <c r="F595" s="43">
        <f>SUM(F598+F599)</f>
        <v>3861649.4000000004</v>
      </c>
      <c r="H595" s="43">
        <f>SUM(F591-F595)</f>
        <v>-9.3132257461547852E-10</v>
      </c>
    </row>
    <row r="596" spans="1:13" hidden="1">
      <c r="A596" s="79"/>
      <c r="B596" s="9"/>
      <c r="C596" s="10"/>
      <c r="D596" s="9"/>
      <c r="E596" s="9"/>
      <c r="F596" s="40"/>
    </row>
    <row r="597" spans="1:13" hidden="1">
      <c r="A597" s="80"/>
      <c r="B597" s="9"/>
      <c r="C597" s="10"/>
      <c r="D597" s="9"/>
      <c r="E597" s="9"/>
      <c r="F597" s="40"/>
    </row>
    <row r="598" spans="1:13" hidden="1">
      <c r="A598" s="80" t="s">
        <v>545</v>
      </c>
      <c r="B598" s="9"/>
      <c r="C598" s="10"/>
      <c r="D598" s="9"/>
      <c r="E598" s="9"/>
      <c r="F598" s="40">
        <f>SUM(F70+F88+F94++F106++F123+++F129+++F136++F162++F172++F186++F194++F221++F226++F241++++F246++F285++F291+++F302+F318++F328+F347++F363+++F397+++F412+F432++F444+F462+F483+++F490++F500+++F526+F533+++F543++F548++F555++F571+P587+F310+F341)</f>
        <v>3174539.2</v>
      </c>
    </row>
    <row r="599" spans="1:13" hidden="1">
      <c r="A599" s="80" t="s">
        <v>546</v>
      </c>
      <c r="B599" s="9"/>
      <c r="C599" s="10"/>
      <c r="D599" s="9"/>
      <c r="E599" s="9"/>
      <c r="F599" s="43">
        <f>SUM(F10+F38+F42++F59++F76+++F205++F209+++F252+F256++F281+F276+++F314++F358++F521++++F540+++F565++F576)</f>
        <v>687110.2</v>
      </c>
    </row>
    <row r="600" spans="1:13" hidden="1">
      <c r="A600" s="80"/>
      <c r="B600" s="9"/>
      <c r="C600" s="10"/>
      <c r="D600" s="9"/>
      <c r="E600" s="9"/>
      <c r="F600" s="40"/>
    </row>
    <row r="601" spans="1:13" hidden="1">
      <c r="A601" s="80"/>
      <c r="B601" s="9"/>
      <c r="C601" s="10"/>
      <c r="D601" s="9"/>
      <c r="E601" s="9"/>
      <c r="F601" s="40"/>
    </row>
    <row r="602" spans="1:13" hidden="1">
      <c r="A602" s="80"/>
      <c r="B602" s="9"/>
      <c r="C602" s="10"/>
      <c r="D602" s="9"/>
      <c r="E602" s="9"/>
      <c r="F602" s="40"/>
      <c r="G602" s="42" t="s">
        <v>499</v>
      </c>
      <c r="H602" s="42" t="s">
        <v>549</v>
      </c>
    </row>
    <row r="603" spans="1:13" s="46" customFormat="1" hidden="1">
      <c r="A603" s="81" t="s">
        <v>10</v>
      </c>
      <c r="B603" s="22"/>
      <c r="C603" s="45"/>
      <c r="D603" s="22"/>
      <c r="E603" s="22"/>
      <c r="F603" s="18">
        <f>SUM(F604:F609)</f>
        <v>555970</v>
      </c>
      <c r="G603" s="18">
        <f t="shared" ref="G603:H603" si="0">SUM(G604:G609)</f>
        <v>550639.80000000005</v>
      </c>
      <c r="H603" s="18">
        <f t="shared" si="0"/>
        <v>5330.2</v>
      </c>
      <c r="J603" s="54">
        <f>SUM(F603/F646*100)</f>
        <v>14.397215863252629</v>
      </c>
    </row>
    <row r="604" spans="1:13" hidden="1">
      <c r="A604" s="82" t="s">
        <v>36</v>
      </c>
      <c r="B604" s="9"/>
      <c r="C604" s="10"/>
      <c r="D604" s="9"/>
      <c r="E604" s="9"/>
      <c r="F604" s="40">
        <f>SUM(F38)</f>
        <v>2269.1999999999998</v>
      </c>
      <c r="G604" s="43">
        <v>2269.1999999999998</v>
      </c>
      <c r="H604" s="43"/>
      <c r="I604" s="43"/>
      <c r="J604" s="54">
        <f>SUM(F604/F646*100)</f>
        <v>5.8762455234802002E-2</v>
      </c>
    </row>
    <row r="605" spans="1:13" hidden="1">
      <c r="A605" s="82" t="s">
        <v>12</v>
      </c>
      <c r="B605" s="9"/>
      <c r="C605" s="10"/>
      <c r="D605" s="9"/>
      <c r="E605" s="9"/>
      <c r="F605" s="40">
        <f>SUM(F12)</f>
        <v>31960.3</v>
      </c>
      <c r="G605" s="43">
        <v>31960.3</v>
      </c>
      <c r="H605" s="43"/>
      <c r="I605" s="43"/>
      <c r="J605" s="54">
        <f>SUM(F605/F646*100)</f>
        <v>0.82763339416571591</v>
      </c>
    </row>
    <row r="606" spans="1:13" hidden="1">
      <c r="A606" s="82" t="s">
        <v>39</v>
      </c>
      <c r="B606" s="9"/>
      <c r="C606" s="10"/>
      <c r="D606" s="9"/>
      <c r="E606" s="9"/>
      <c r="F606" s="40">
        <f>SUM(F42)</f>
        <v>175148.6</v>
      </c>
      <c r="G606" s="43">
        <f>SUM(F606-H606)</f>
        <v>169818.4</v>
      </c>
      <c r="H606" s="43">
        <v>5330.2</v>
      </c>
      <c r="I606" s="43"/>
      <c r="J606" s="54">
        <f>SUM(F606/F646*100)</f>
        <v>4.5355904137750054</v>
      </c>
      <c r="M606" s="43"/>
    </row>
    <row r="607" spans="1:13" s="42" customFormat="1" hidden="1">
      <c r="A607" s="82" t="s">
        <v>162</v>
      </c>
      <c r="B607" s="9"/>
      <c r="C607" s="10"/>
      <c r="D607" s="9"/>
      <c r="E607" s="9"/>
      <c r="F607" s="40">
        <f>SUM(F258+F578)</f>
        <v>42480.2</v>
      </c>
      <c r="G607" s="43">
        <v>42480.2</v>
      </c>
      <c r="H607" s="43"/>
      <c r="I607" s="43"/>
      <c r="J607" s="54">
        <f>SUM(F607/F646*100)</f>
        <v>1.1000532570357111</v>
      </c>
    </row>
    <row r="608" spans="1:13" s="42" customFormat="1" hidden="1">
      <c r="A608" s="82" t="s">
        <v>164</v>
      </c>
      <c r="B608" s="9"/>
      <c r="C608" s="10"/>
      <c r="D608" s="9"/>
      <c r="E608" s="9"/>
      <c r="F608" s="40">
        <f>SUM(F264)</f>
        <v>30000</v>
      </c>
      <c r="G608" s="43">
        <v>30000</v>
      </c>
      <c r="H608" s="43"/>
      <c r="I608" s="43"/>
      <c r="J608" s="54">
        <f>SUM(F608/F646*100)</f>
        <v>0.77687011151245378</v>
      </c>
    </row>
    <row r="609" spans="1:10" hidden="1">
      <c r="A609" s="82" t="s">
        <v>23</v>
      </c>
      <c r="B609" s="9"/>
      <c r="C609" s="10"/>
      <c r="D609" s="9"/>
      <c r="E609" s="9"/>
      <c r="F609" s="40">
        <f>SUM(F26+F58+F268++F275+F357+F520+F584)</f>
        <v>274111.7</v>
      </c>
      <c r="G609" s="43">
        <v>274111.7</v>
      </c>
      <c r="H609" s="43"/>
      <c r="I609" s="43"/>
      <c r="J609" s="54">
        <f>SUM(F609/F646*100)</f>
        <v>7.0983062315289418</v>
      </c>
    </row>
    <row r="610" spans="1:10" s="46" customFormat="1" hidden="1">
      <c r="A610" s="81" t="s">
        <v>55</v>
      </c>
      <c r="B610" s="22"/>
      <c r="C610" s="45"/>
      <c r="D610" s="22"/>
      <c r="E610" s="22"/>
      <c r="F610" s="18">
        <f>SUM(F611)</f>
        <v>145</v>
      </c>
      <c r="G610" s="18">
        <f t="shared" ref="G610:H610" si="1">SUM(G611)</f>
        <v>145</v>
      </c>
      <c r="H610" s="18">
        <f t="shared" si="1"/>
        <v>0</v>
      </c>
      <c r="I610" s="49"/>
      <c r="J610" s="54">
        <f>SUM(F610/F646*100)</f>
        <v>3.7548722056435268E-3</v>
      </c>
    </row>
    <row r="611" spans="1:10" hidden="1">
      <c r="A611" s="82" t="s">
        <v>57</v>
      </c>
      <c r="B611" s="9"/>
      <c r="C611" s="10"/>
      <c r="D611" s="9"/>
      <c r="E611" s="9"/>
      <c r="F611" s="40">
        <f>SUM(F77)</f>
        <v>145</v>
      </c>
      <c r="G611" s="43">
        <v>145</v>
      </c>
      <c r="H611" s="43"/>
      <c r="I611" s="43"/>
      <c r="J611" s="54"/>
    </row>
    <row r="612" spans="1:10" s="46" customFormat="1" hidden="1">
      <c r="A612" s="81" t="s">
        <v>182</v>
      </c>
      <c r="B612" s="22"/>
      <c r="C612" s="45"/>
      <c r="D612" s="22"/>
      <c r="E612" s="22"/>
      <c r="F612" s="18">
        <f>SUM(F613)</f>
        <v>72297.3</v>
      </c>
      <c r="G612" s="18">
        <f t="shared" ref="G612:H612" si="2">SUM(G613)</f>
        <v>71448.7</v>
      </c>
      <c r="H612" s="18">
        <f t="shared" si="2"/>
        <v>848.6</v>
      </c>
      <c r="I612" s="49"/>
      <c r="J612" s="54">
        <f>SUM(F612/F646*100)</f>
        <v>1.8721870504349776</v>
      </c>
    </row>
    <row r="613" spans="1:10" hidden="1">
      <c r="A613" s="82" t="s">
        <v>184</v>
      </c>
      <c r="B613" s="2"/>
      <c r="C613" s="2"/>
      <c r="D613" s="2"/>
      <c r="E613" s="2"/>
      <c r="F613" s="40">
        <f>SUM(F362)</f>
        <v>72297.3</v>
      </c>
      <c r="G613" s="43">
        <f>SUM(F613-H613)</f>
        <v>71448.7</v>
      </c>
      <c r="H613" s="43">
        <v>848.6</v>
      </c>
      <c r="I613" s="43"/>
      <c r="J613" s="54"/>
    </row>
    <row r="614" spans="1:10" s="46" customFormat="1" hidden="1">
      <c r="A614" s="83" t="s">
        <v>61</v>
      </c>
      <c r="B614" s="47"/>
      <c r="C614" s="47"/>
      <c r="D614" s="47"/>
      <c r="E614" s="47"/>
      <c r="F614" s="18">
        <f>SUM(F615:F619)</f>
        <v>450186.8</v>
      </c>
      <c r="G614" s="18">
        <f t="shared" ref="G614:H614" si="3">SUM(G615:G619)</f>
        <v>449451.49999999994</v>
      </c>
      <c r="H614" s="18">
        <f t="shared" si="3"/>
        <v>735.3</v>
      </c>
      <c r="I614" s="49"/>
      <c r="J614" s="54">
        <f>SUM(F614/F646*100)</f>
        <v>11.657888983914489</v>
      </c>
    </row>
    <row r="615" spans="1:10" hidden="1">
      <c r="A615" s="84" t="s">
        <v>167</v>
      </c>
      <c r="B615" s="2"/>
      <c r="C615" s="2"/>
      <c r="D615" s="2"/>
      <c r="E615" s="2"/>
      <c r="F615" s="40">
        <f>SUM(F280)</f>
        <v>1235.3</v>
      </c>
      <c r="G615" s="43">
        <f>SUM(F615-H615)</f>
        <v>500</v>
      </c>
      <c r="H615" s="43">
        <v>735.3</v>
      </c>
      <c r="I615" s="43"/>
      <c r="J615" s="54">
        <f>SUM(F615/F646*100)</f>
        <v>3.1988921625044471E-2</v>
      </c>
    </row>
    <row r="616" spans="1:10" s="42" customFormat="1" hidden="1">
      <c r="A616" s="84" t="s">
        <v>63</v>
      </c>
      <c r="B616" s="2"/>
      <c r="C616" s="2"/>
      <c r="D616" s="2"/>
      <c r="E616" s="2"/>
      <c r="F616" s="40">
        <f>SUM(F87)</f>
        <v>23064.6</v>
      </c>
      <c r="G616" s="43">
        <v>23064.6</v>
      </c>
      <c r="H616" s="43"/>
      <c r="I616" s="43"/>
      <c r="J616" s="54">
        <f>SUM(F616/F646*100)</f>
        <v>0.59727327913300465</v>
      </c>
    </row>
    <row r="617" spans="1:10" hidden="1">
      <c r="A617" s="84" t="s">
        <v>69</v>
      </c>
      <c r="F617" s="40">
        <f>SUM(F93)</f>
        <v>49833</v>
      </c>
      <c r="G617" s="43">
        <v>49833</v>
      </c>
      <c r="H617" s="43"/>
      <c r="I617" s="43"/>
      <c r="J617" s="54">
        <f>SUM(F617/F646*100)</f>
        <v>1.2904589422333368</v>
      </c>
    </row>
    <row r="618" spans="1:10" hidden="1">
      <c r="A618" s="85" t="s">
        <v>76</v>
      </c>
      <c r="F618" s="40">
        <f>SUM(F105+F290)</f>
        <v>355345.6</v>
      </c>
      <c r="G618" s="43">
        <v>355345.6</v>
      </c>
      <c r="H618" s="43"/>
      <c r="I618" s="43"/>
      <c r="J618" s="54">
        <f>SUM(F618/F646*100)</f>
        <v>9.2019125299153259</v>
      </c>
    </row>
    <row r="619" spans="1:10" hidden="1">
      <c r="A619" s="85" t="s">
        <v>83</v>
      </c>
      <c r="F619" s="40">
        <f>SUM(F128)</f>
        <v>20708.3</v>
      </c>
      <c r="G619" s="43">
        <v>20708.3</v>
      </c>
      <c r="H619" s="43"/>
      <c r="I619" s="43"/>
      <c r="J619" s="54">
        <f>SUM(F619/F646*100)</f>
        <v>0.53625531100777823</v>
      </c>
    </row>
    <row r="620" spans="1:10" s="46" customFormat="1" hidden="1">
      <c r="A620" s="86" t="s">
        <v>98</v>
      </c>
      <c r="B620" s="48"/>
      <c r="C620" s="48"/>
      <c r="D620" s="48"/>
      <c r="E620" s="48"/>
      <c r="F620" s="18">
        <f>SUM(F621:F624)</f>
        <v>372589.99999999994</v>
      </c>
      <c r="G620" s="18">
        <f t="shared" ref="G620:H620" si="4">SUM(G621:G624)</f>
        <v>361144.8</v>
      </c>
      <c r="H620" s="18">
        <f t="shared" si="4"/>
        <v>11445.2</v>
      </c>
      <c r="I620" s="49"/>
      <c r="J620" s="54">
        <f>SUM(F620/F646*100)</f>
        <v>9.648467828280836</v>
      </c>
    </row>
    <row r="621" spans="1:10" hidden="1">
      <c r="A621" s="85" t="s">
        <v>100</v>
      </c>
      <c r="F621" s="40">
        <f>SUM(F161+F301+F539)</f>
        <v>39508.199999999997</v>
      </c>
      <c r="G621" s="43">
        <v>39508.199999999997</v>
      </c>
      <c r="H621" s="43"/>
      <c r="I621" s="43"/>
      <c r="J621" s="54">
        <f>SUM(F621/F646*100)</f>
        <v>1.0230913246552109</v>
      </c>
    </row>
    <row r="622" spans="1:10" hidden="1">
      <c r="A622" s="85" t="s">
        <v>108</v>
      </c>
      <c r="F622" s="40">
        <f>SUM(F171++F313)</f>
        <v>28853.9</v>
      </c>
      <c r="G622" s="43">
        <f>SUM(F622-H622)</f>
        <v>17408.7</v>
      </c>
      <c r="H622" s="43">
        <v>11445.2</v>
      </c>
      <c r="I622" s="43"/>
      <c r="J622" s="54">
        <f>SUM(F622/F646*100)</f>
        <v>0.74719108368563969</v>
      </c>
    </row>
    <row r="623" spans="1:10" hidden="1">
      <c r="A623" s="85" t="s">
        <v>114</v>
      </c>
      <c r="F623" s="40">
        <f>SUM(P637+F327)</f>
        <v>209216.09999999998</v>
      </c>
      <c r="G623" s="43">
        <v>209216.1</v>
      </c>
      <c r="H623" s="43"/>
      <c r="I623" s="43"/>
      <c r="J623" s="54">
        <f>SUM(F623/F646*100)</f>
        <v>5.4177911645733552</v>
      </c>
    </row>
    <row r="624" spans="1:10" hidden="1">
      <c r="A624" s="85" t="s">
        <v>116</v>
      </c>
      <c r="F624" s="40">
        <f>SUM(F185+F346)</f>
        <v>95011.8</v>
      </c>
      <c r="G624" s="43">
        <v>95011.8</v>
      </c>
      <c r="H624" s="43"/>
      <c r="I624" s="43"/>
      <c r="J624" s="54">
        <f>SUM(F624/F646*100)</f>
        <v>2.4603942553666318</v>
      </c>
    </row>
    <row r="625" spans="1:10" s="46" customFormat="1" hidden="1">
      <c r="A625" s="86" t="s">
        <v>121</v>
      </c>
      <c r="B625" s="48"/>
      <c r="C625" s="48"/>
      <c r="D625" s="48"/>
      <c r="E625" s="48"/>
      <c r="F625" s="18">
        <f>SUM(F626:F629)</f>
        <v>1924676.5</v>
      </c>
      <c r="G625" s="18">
        <f t="shared" ref="G625:H625" si="5">SUM(G626:G629)</f>
        <v>914602.20000000007</v>
      </c>
      <c r="H625" s="18">
        <f t="shared" si="5"/>
        <v>1010074.3000000002</v>
      </c>
      <c r="I625" s="49"/>
      <c r="J625" s="54">
        <f>SUM(F625/F646*100)</f>
        <v>49.840788239346637</v>
      </c>
    </row>
    <row r="626" spans="1:10" hidden="1">
      <c r="A626" s="85" t="s">
        <v>123</v>
      </c>
      <c r="F626" s="40">
        <f>SUM(F396)</f>
        <v>753346.10000000009</v>
      </c>
      <c r="G626" s="43">
        <f>SUM(F626-H626)</f>
        <v>390155.40000000008</v>
      </c>
      <c r="H626" s="43">
        <v>363190.7</v>
      </c>
      <c r="I626" s="43"/>
      <c r="J626" s="54">
        <f>SUM(F626/F646*100)</f>
        <v>19.508402290482408</v>
      </c>
    </row>
    <row r="627" spans="1:10" hidden="1">
      <c r="A627" s="85" t="s">
        <v>200</v>
      </c>
      <c r="F627" s="40">
        <f>SUM(F411+F482)</f>
        <v>1073309.3</v>
      </c>
      <c r="G627" s="43">
        <f t="shared" ref="G627:G629" si="6">SUM(F627-H627)</f>
        <v>442479.9</v>
      </c>
      <c r="H627" s="43">
        <v>630829.4</v>
      </c>
      <c r="I627" s="43"/>
      <c r="J627" s="54">
        <f>SUM(F627/F646*100)</f>
        <v>27.794063852611789</v>
      </c>
    </row>
    <row r="628" spans="1:10" hidden="1">
      <c r="A628" s="85" t="s">
        <v>126</v>
      </c>
      <c r="F628" s="40">
        <f>SUM(F193+F431)</f>
        <v>27364.400000000001</v>
      </c>
      <c r="G628" s="43">
        <f t="shared" si="6"/>
        <v>17697</v>
      </c>
      <c r="H628" s="43">
        <v>9667.4</v>
      </c>
      <c r="I628" s="43"/>
      <c r="J628" s="54">
        <f>SUM(F628/F646*100)</f>
        <v>0.70861948264904639</v>
      </c>
    </row>
    <row r="629" spans="1:10" hidden="1">
      <c r="A629" s="85" t="s">
        <v>206</v>
      </c>
      <c r="F629" s="40">
        <f>SUM(F443)</f>
        <v>70656.700000000012</v>
      </c>
      <c r="G629" s="43">
        <f t="shared" si="6"/>
        <v>64269.900000000009</v>
      </c>
      <c r="H629" s="43">
        <v>6386.8</v>
      </c>
      <c r="I629" s="43"/>
      <c r="J629" s="54">
        <f>SUM(F629/F646*100)</f>
        <v>1.8297026136034</v>
      </c>
    </row>
    <row r="630" spans="1:10" s="46" customFormat="1" hidden="1">
      <c r="A630" s="86">
        <v>800</v>
      </c>
      <c r="B630" s="48"/>
      <c r="C630" s="48"/>
      <c r="D630" s="48"/>
      <c r="E630" s="48"/>
      <c r="F630" s="18">
        <f>SUM(F631:F632)</f>
        <v>150402.79999999999</v>
      </c>
      <c r="G630" s="18">
        <f t="shared" ref="G630:H630" si="7">SUM(G631:G632)</f>
        <v>150402.79999999999</v>
      </c>
      <c r="H630" s="18">
        <f t="shared" si="7"/>
        <v>0</v>
      </c>
      <c r="I630" s="49"/>
      <c r="J630" s="54">
        <f>SUM(F630/F646*100)</f>
        <v>3.8947813335928423</v>
      </c>
    </row>
    <row r="631" spans="1:10" hidden="1">
      <c r="A631" s="85">
        <v>801</v>
      </c>
      <c r="F631" s="40">
        <f>SUM(F489)</f>
        <v>128413.9</v>
      </c>
      <c r="G631" s="43">
        <v>128429.9</v>
      </c>
      <c r="H631" s="43"/>
      <c r="I631" s="43"/>
      <c r="J631" s="54">
        <f>SUM(F631/F646*100)</f>
        <v>3.325364027091636</v>
      </c>
    </row>
    <row r="632" spans="1:10" hidden="1">
      <c r="A632" s="85">
        <v>804</v>
      </c>
      <c r="F632" s="40">
        <f>SUM(F499)</f>
        <v>21988.9</v>
      </c>
      <c r="G632" s="43">
        <v>21972.9</v>
      </c>
      <c r="H632" s="43"/>
      <c r="I632" s="43"/>
      <c r="J632" s="54">
        <f>SUM(F632/F646*100)</f>
        <v>0.56941730650120659</v>
      </c>
    </row>
    <row r="633" spans="1:10" s="46" customFormat="1" hidden="1">
      <c r="A633" s="86" t="s">
        <v>27</v>
      </c>
      <c r="B633" s="48"/>
      <c r="C633" s="48"/>
      <c r="D633" s="48"/>
      <c r="E633" s="48"/>
      <c r="F633" s="18">
        <f>SUM(F634:F636)</f>
        <v>140088.6</v>
      </c>
      <c r="G633" s="18">
        <f t="shared" ref="G633:H633" si="8">SUM(G634:G636)</f>
        <v>15697.900000000016</v>
      </c>
      <c r="H633" s="18">
        <f t="shared" si="8"/>
        <v>124390.7</v>
      </c>
      <c r="I633" s="49"/>
      <c r="J633" s="54">
        <f>SUM(F633/F646*100)</f>
        <v>3.6276882101207844</v>
      </c>
    </row>
    <row r="634" spans="1:10" hidden="1">
      <c r="A634" s="85" t="s">
        <v>129</v>
      </c>
      <c r="F634" s="43">
        <f>SUM(F204)</f>
        <v>8000</v>
      </c>
      <c r="G634" s="43">
        <f>SUM(F634-H634)</f>
        <v>8000</v>
      </c>
      <c r="H634" s="43"/>
      <c r="I634" s="43"/>
      <c r="J634" s="54">
        <f>SUM(F634/F646*100)</f>
        <v>0.20716536306998765</v>
      </c>
    </row>
    <row r="635" spans="1:10" hidden="1">
      <c r="A635" s="85" t="s">
        <v>29</v>
      </c>
      <c r="F635" s="43">
        <f>SUM(F31+F208+F554)</f>
        <v>7697.9000000000005</v>
      </c>
      <c r="G635" s="43">
        <f t="shared" ref="G635:G636" si="9">SUM(F635-H635)</f>
        <v>7697.9000000000005</v>
      </c>
      <c r="H635" s="43"/>
      <c r="I635" s="43"/>
      <c r="J635" s="54">
        <f>SUM(F635/F646*100)</f>
        <v>0.19934228104705726</v>
      </c>
    </row>
    <row r="636" spans="1:10" hidden="1">
      <c r="A636" s="85" t="s">
        <v>209</v>
      </c>
      <c r="F636" s="40">
        <f>SUM(F564+F462)</f>
        <v>124390.70000000001</v>
      </c>
      <c r="G636" s="43">
        <f t="shared" si="9"/>
        <v>1.4551915228366852E-11</v>
      </c>
      <c r="H636" s="43">
        <v>124390.7</v>
      </c>
      <c r="I636" s="43"/>
      <c r="J636" s="54">
        <f>SUM(F636/F646*100)</f>
        <v>3.2211805660037394</v>
      </c>
    </row>
    <row r="637" spans="1:10" s="46" customFormat="1" hidden="1">
      <c r="A637" s="86" t="s">
        <v>137</v>
      </c>
      <c r="B637" s="48"/>
      <c r="C637" s="48"/>
      <c r="D637" s="48"/>
      <c r="E637" s="48"/>
      <c r="F637" s="18">
        <f>SUM(F638:F639)</f>
        <v>30802.400000000001</v>
      </c>
      <c r="G637" s="18">
        <f t="shared" ref="G637:H637" si="10">SUM(G638:G639)</f>
        <v>30802.400000000001</v>
      </c>
      <c r="H637" s="18">
        <f t="shared" si="10"/>
        <v>0</v>
      </c>
      <c r="I637" s="49"/>
      <c r="J637" s="54">
        <f>SUM(F637/F646*100)</f>
        <v>0.79764879742837358</v>
      </c>
    </row>
    <row r="638" spans="1:10" hidden="1">
      <c r="A638" s="85" t="s">
        <v>139</v>
      </c>
      <c r="F638" s="40">
        <f>SUM(F220)</f>
        <v>19928</v>
      </c>
      <c r="G638" s="43">
        <v>19928</v>
      </c>
      <c r="H638" s="43"/>
      <c r="I638" s="43"/>
      <c r="J638" s="54">
        <f>SUM(F638/F646*100)</f>
        <v>0.51604891940733921</v>
      </c>
    </row>
    <row r="639" spans="1:10" hidden="1">
      <c r="A639" s="85" t="s">
        <v>142</v>
      </c>
      <c r="F639" s="40">
        <f>SUM(F225)</f>
        <v>10874.4</v>
      </c>
      <c r="G639" s="43">
        <v>10874.4</v>
      </c>
      <c r="H639" s="43"/>
      <c r="I639" s="43"/>
      <c r="J639" s="54">
        <f>SUM(F639/F646*100)</f>
        <v>0.2815998780210342</v>
      </c>
    </row>
    <row r="640" spans="1:10" s="46" customFormat="1" hidden="1">
      <c r="A640" s="86" t="s">
        <v>146</v>
      </c>
      <c r="B640" s="48"/>
      <c r="C640" s="48"/>
      <c r="D640" s="48"/>
      <c r="E640" s="48"/>
      <c r="F640" s="18">
        <f>SUM(F641:F642)</f>
        <v>23490</v>
      </c>
      <c r="G640" s="18">
        <f t="shared" ref="G640:H640" si="11">SUM(G641:G642)</f>
        <v>23490</v>
      </c>
      <c r="H640" s="18">
        <f t="shared" si="11"/>
        <v>0</v>
      </c>
      <c r="I640" s="49"/>
      <c r="J640" s="54">
        <f>SUM(F640/F646*100)</f>
        <v>0.6082892973142513</v>
      </c>
    </row>
    <row r="641" spans="1:10" hidden="1">
      <c r="A641" s="85" t="s">
        <v>148</v>
      </c>
      <c r="F641" s="40">
        <f>SUM(F240)</f>
        <v>13388.7</v>
      </c>
      <c r="G641" s="43">
        <v>13388.7</v>
      </c>
      <c r="H641" s="43"/>
      <c r="I641" s="43"/>
      <c r="J641" s="54">
        <f>SUM(F641/F646*100)</f>
        <v>0.34670936206689301</v>
      </c>
    </row>
    <row r="642" spans="1:10" hidden="1">
      <c r="A642" s="85" t="s">
        <v>151</v>
      </c>
      <c r="F642" s="40">
        <f>SUM(F245+F570)</f>
        <v>10101.299999999999</v>
      </c>
      <c r="G642" s="43">
        <v>10101.299999999999</v>
      </c>
      <c r="H642" s="43"/>
      <c r="I642" s="43"/>
      <c r="J642" s="54">
        <f>SUM(F642/F646*100)</f>
        <v>0.26157993524735829</v>
      </c>
    </row>
    <row r="643" spans="1:10" s="46" customFormat="1" hidden="1">
      <c r="A643" s="86" t="s">
        <v>154</v>
      </c>
      <c r="B643" s="48"/>
      <c r="C643" s="48"/>
      <c r="D643" s="48"/>
      <c r="E643" s="48"/>
      <c r="F643" s="18">
        <f>SUM(F250)</f>
        <v>141000</v>
      </c>
      <c r="G643" s="18">
        <v>141000</v>
      </c>
      <c r="H643" s="18">
        <f>SUM(H250)</f>
        <v>0</v>
      </c>
      <c r="I643" s="18"/>
      <c r="J643" s="54">
        <f>SUM(F643/F646*100)</f>
        <v>3.6512895241085328</v>
      </c>
    </row>
    <row r="644" spans="1:10" hidden="1">
      <c r="A644" s="85"/>
      <c r="G644" s="43"/>
      <c r="H644" s="43"/>
      <c r="I644" s="43"/>
      <c r="J644" s="54"/>
    </row>
    <row r="645" spans="1:10" hidden="1">
      <c r="A645" s="85"/>
      <c r="G645" s="43"/>
      <c r="H645" s="43"/>
      <c r="I645" s="43"/>
      <c r="J645" s="54"/>
    </row>
    <row r="646" spans="1:10" hidden="1">
      <c r="A646" s="85"/>
      <c r="F646" s="18">
        <f>SUM(F603+F610+F612+F614+F620+F625+F630+F633+++F637+F640+F643)</f>
        <v>3861649.4</v>
      </c>
      <c r="G646" s="18">
        <f>SUM(G603+G610+G612+G614+G620+G625+G630+G633+++G637+G640+G643)</f>
        <v>2708825.0999999996</v>
      </c>
      <c r="H646" s="18">
        <f>SUM(H603+H610+H612+H614+H620+H625+H630+H633+++H637+H640+H643)</f>
        <v>1152824.3000000003</v>
      </c>
      <c r="I646" s="40"/>
      <c r="J646" s="54"/>
    </row>
    <row r="647" spans="1:10" hidden="1">
      <c r="A647" s="85"/>
      <c r="G647" s="43">
        <f>SUM(G646/F646*100)</f>
        <v>70.146841916824442</v>
      </c>
      <c r="H647" s="43">
        <f>SUM(H646/F646*100)</f>
        <v>29.853158083175558</v>
      </c>
      <c r="I647" s="43"/>
    </row>
    <row r="648" spans="1:10" hidden="1">
      <c r="A648" s="85"/>
      <c r="F648" s="40">
        <f>SUM(F591-F646)</f>
        <v>-4.6566128730773926E-10</v>
      </c>
      <c r="G648" s="43"/>
      <c r="H648" s="43"/>
      <c r="I648" s="43"/>
    </row>
    <row r="649" spans="1:10" hidden="1">
      <c r="A649" s="85"/>
      <c r="F649" s="40">
        <f>SUM(G646:H646)</f>
        <v>3861649.4</v>
      </c>
      <c r="G649" s="43"/>
      <c r="H649" s="43"/>
      <c r="I649" s="43"/>
    </row>
    <row r="650" spans="1:10" hidden="1">
      <c r="A650" s="85" t="s">
        <v>565</v>
      </c>
      <c r="G650" s="43"/>
      <c r="H650" s="43"/>
      <c r="I650" s="43"/>
    </row>
    <row r="651" spans="1:10" hidden="1">
      <c r="A651" s="85" t="s">
        <v>553</v>
      </c>
      <c r="F651" s="40">
        <f>SUM(F555+F543+F526)</f>
        <v>19404.900000000001</v>
      </c>
      <c r="G651" s="43"/>
      <c r="H651" s="43"/>
      <c r="I651" s="43"/>
    </row>
    <row r="652" spans="1:10" hidden="1">
      <c r="A652" s="85" t="s">
        <v>554</v>
      </c>
      <c r="F652" s="40">
        <f>SUM(F94+F106+F291)</f>
        <v>376678.6</v>
      </c>
      <c r="G652" s="43"/>
      <c r="H652" s="43"/>
      <c r="I652" s="43"/>
    </row>
    <row r="653" spans="1:10" hidden="1">
      <c r="A653" s="85" t="s">
        <v>555</v>
      </c>
      <c r="F653" s="40">
        <f>SUM(F123+F162++F172+F302++F318+F328++F347+F533+F548)</f>
        <v>308770.59999999998</v>
      </c>
      <c r="G653" s="43"/>
      <c r="H653" s="43"/>
      <c r="I653" s="43"/>
    </row>
    <row r="654" spans="1:10" hidden="1">
      <c r="A654" s="85" t="s">
        <v>556</v>
      </c>
      <c r="F654" s="40">
        <f>SUM(F397+F412+F432++F444+F463)</f>
        <v>1953061.0999999999</v>
      </c>
      <c r="G654" s="43"/>
      <c r="H654" s="43"/>
      <c r="I654" s="43"/>
    </row>
    <row r="655" spans="1:10" hidden="1">
      <c r="A655" s="85" t="s">
        <v>557</v>
      </c>
      <c r="F655" s="40">
        <f>SUM(F483++F490+F500)</f>
        <v>207651.9</v>
      </c>
      <c r="G655" s="43"/>
      <c r="H655" s="43"/>
      <c r="I655" s="43"/>
    </row>
    <row r="656" spans="1:10" hidden="1">
      <c r="A656" s="85" t="s">
        <v>558</v>
      </c>
      <c r="F656" s="40">
        <f>SUM(F221+++F226)</f>
        <v>30802.400000000001</v>
      </c>
      <c r="G656" s="43"/>
      <c r="H656" s="43"/>
      <c r="I656" s="43"/>
    </row>
    <row r="657" spans="1:12" hidden="1">
      <c r="A657" s="85" t="s">
        <v>559</v>
      </c>
      <c r="F657" s="40">
        <f>SUM(F194)</f>
        <v>11697</v>
      </c>
      <c r="G657" s="43"/>
      <c r="H657" s="43"/>
      <c r="I657" s="43"/>
    </row>
    <row r="658" spans="1:12" hidden="1">
      <c r="A658" s="85" t="s">
        <v>560</v>
      </c>
      <c r="F658" s="40">
        <f>SUM(F285+++F363+F88+F341)</f>
        <v>108793.2</v>
      </c>
      <c r="G658" s="43"/>
      <c r="H658" s="43"/>
      <c r="I658" s="43"/>
    </row>
    <row r="659" spans="1:12" hidden="1">
      <c r="A659" s="85" t="s">
        <v>561</v>
      </c>
      <c r="F659" s="40">
        <f>SUM(F136)</f>
        <v>9163.2999999999993</v>
      </c>
      <c r="G659" s="43"/>
      <c r="H659" s="43"/>
      <c r="I659" s="43"/>
    </row>
    <row r="660" spans="1:12" hidden="1">
      <c r="A660" s="85" t="s">
        <v>562</v>
      </c>
      <c r="F660" s="40">
        <f>SUM(F241+F70+F571+F246)</f>
        <v>73554.600000000006</v>
      </c>
      <c r="G660" s="43"/>
      <c r="H660" s="43"/>
      <c r="I660" s="43"/>
    </row>
    <row r="661" spans="1:12" hidden="1">
      <c r="A661" s="85" t="s">
        <v>563</v>
      </c>
      <c r="F661" s="40">
        <f>SUM(F129+F186)</f>
        <v>74461.600000000006</v>
      </c>
      <c r="G661" s="43"/>
      <c r="H661" s="43"/>
      <c r="I661" s="43"/>
    </row>
    <row r="662" spans="1:12" hidden="1">
      <c r="A662" s="85" t="s">
        <v>564</v>
      </c>
      <c r="F662" s="40">
        <f>SUM(F310)</f>
        <v>500</v>
      </c>
      <c r="G662" s="43"/>
      <c r="H662" s="43"/>
      <c r="I662" s="43"/>
    </row>
    <row r="663" spans="1:12" hidden="1">
      <c r="A663" s="85"/>
      <c r="F663" s="40"/>
      <c r="G663" s="43"/>
      <c r="H663" s="43"/>
      <c r="I663" s="43"/>
    </row>
    <row r="664" spans="1:12" hidden="1">
      <c r="A664" s="85"/>
      <c r="F664" s="40">
        <f>SUM(F651:F662)</f>
        <v>3174539.1999999997</v>
      </c>
      <c r="G664" s="43"/>
      <c r="H664" s="43"/>
      <c r="I664" s="43"/>
    </row>
    <row r="665" spans="1:12" hidden="1">
      <c r="A665" s="85"/>
      <c r="F665" s="40"/>
      <c r="G665" s="43"/>
      <c r="H665" s="43"/>
      <c r="I665" s="43"/>
    </row>
    <row r="666" spans="1:12" hidden="1">
      <c r="A666" s="85"/>
      <c r="F666" s="40"/>
      <c r="G666" s="43"/>
      <c r="H666" s="43"/>
      <c r="I666" s="43"/>
    </row>
    <row r="667" spans="1:12" hidden="1">
      <c r="A667" s="85" t="s">
        <v>566</v>
      </c>
      <c r="F667" s="40">
        <f>SUM(F649-F664)</f>
        <v>687110.20000000019</v>
      </c>
      <c r="G667" s="43"/>
      <c r="H667" s="43"/>
      <c r="I667" s="43"/>
      <c r="L667" s="43"/>
    </row>
    <row r="668" spans="1:12" hidden="1">
      <c r="A668" s="85"/>
      <c r="F668" s="40"/>
      <c r="G668" s="43"/>
      <c r="H668" s="43"/>
      <c r="I668" s="43"/>
    </row>
    <row r="669" spans="1:12">
      <c r="A669" s="85"/>
      <c r="F669" s="40"/>
      <c r="G669" s="43"/>
      <c r="H669" s="43"/>
      <c r="I669" s="43"/>
    </row>
    <row r="670" spans="1:12">
      <c r="A670" s="85"/>
      <c r="F670" s="40"/>
      <c r="G670" s="43"/>
      <c r="H670" s="43"/>
      <c r="I670" s="43"/>
    </row>
    <row r="671" spans="1:12">
      <c r="A671" s="85"/>
      <c r="F671" s="40"/>
      <c r="G671" s="43"/>
      <c r="H671" s="43"/>
      <c r="I671" s="43"/>
    </row>
    <row r="672" spans="1:12">
      <c r="A672" s="85"/>
      <c r="F672" s="40"/>
      <c r="G672" s="43"/>
      <c r="H672" s="43"/>
      <c r="I672" s="43"/>
    </row>
    <row r="673" spans="1:9">
      <c r="A673" s="85"/>
      <c r="F673" s="40"/>
      <c r="G673" s="43"/>
      <c r="H673" s="43"/>
      <c r="I673" s="43"/>
    </row>
    <row r="674" spans="1:9">
      <c r="A674" s="85"/>
      <c r="F674" s="40"/>
      <c r="G674" s="43"/>
      <c r="H674" s="43"/>
      <c r="I674" s="43"/>
    </row>
    <row r="675" spans="1:9">
      <c r="A675" s="85"/>
      <c r="F675" s="40"/>
      <c r="G675" s="43"/>
      <c r="H675" s="43"/>
      <c r="I675" s="43"/>
    </row>
    <row r="676" spans="1:9">
      <c r="A676" s="85"/>
      <c r="F676" s="40"/>
      <c r="G676" s="43"/>
      <c r="H676" s="43"/>
      <c r="I676" s="43"/>
    </row>
    <row r="677" spans="1:9">
      <c r="A677" s="85"/>
      <c r="F677" s="40"/>
      <c r="G677" s="43"/>
      <c r="H677" s="43"/>
      <c r="I677" s="43"/>
    </row>
    <row r="678" spans="1:9">
      <c r="A678" s="85"/>
      <c r="F678" s="40"/>
      <c r="G678" s="43"/>
      <c r="H678" s="43"/>
      <c r="I678" s="43"/>
    </row>
    <row r="679" spans="1:9">
      <c r="A679" s="85"/>
      <c r="F679" s="40"/>
      <c r="G679" s="43"/>
      <c r="H679" s="43"/>
      <c r="I679" s="43"/>
    </row>
    <row r="680" spans="1:9">
      <c r="A680" s="85"/>
      <c r="F680" s="40"/>
      <c r="G680" s="43"/>
      <c r="H680" s="43"/>
      <c r="I680" s="43"/>
    </row>
    <row r="681" spans="1:9">
      <c r="A681" s="85"/>
      <c r="F681" s="40"/>
      <c r="G681" s="43"/>
      <c r="H681" s="43"/>
      <c r="I681" s="43"/>
    </row>
    <row r="682" spans="1:9">
      <c r="A682" s="85"/>
      <c r="F682" s="40"/>
      <c r="G682" s="43"/>
      <c r="H682" s="43"/>
      <c r="I682" s="43"/>
    </row>
    <row r="683" spans="1:9">
      <c r="A683" s="85"/>
      <c r="F683" s="40"/>
      <c r="G683" s="43"/>
      <c r="H683" s="43"/>
      <c r="I683" s="43"/>
    </row>
    <row r="684" spans="1:9">
      <c r="A684" s="85"/>
      <c r="F684" s="40"/>
      <c r="G684" s="43"/>
      <c r="H684" s="43"/>
      <c r="I684" s="43"/>
    </row>
    <row r="685" spans="1:9">
      <c r="A685" s="85"/>
      <c r="F685" s="40"/>
      <c r="G685" s="43"/>
      <c r="H685" s="43"/>
      <c r="I685" s="43"/>
    </row>
    <row r="686" spans="1:9">
      <c r="A686" s="85"/>
      <c r="F686" s="40"/>
      <c r="G686" s="43"/>
      <c r="H686" s="43"/>
      <c r="I686" s="43"/>
    </row>
    <row r="687" spans="1:9">
      <c r="A687" s="85"/>
      <c r="F687" s="40"/>
      <c r="G687" s="43"/>
      <c r="H687" s="43"/>
      <c r="I687" s="43"/>
    </row>
    <row r="688" spans="1:9">
      <c r="A688" s="85"/>
      <c r="F688" s="40"/>
      <c r="G688" s="43"/>
      <c r="H688" s="43"/>
      <c r="I688" s="43"/>
    </row>
    <row r="689" spans="1:9">
      <c r="A689" s="85"/>
      <c r="F689" s="40"/>
      <c r="G689" s="43"/>
      <c r="H689" s="43"/>
      <c r="I689" s="43"/>
    </row>
    <row r="690" spans="1:9">
      <c r="A690" s="85"/>
      <c r="F690" s="40"/>
      <c r="G690" s="43"/>
      <c r="H690" s="43"/>
      <c r="I690" s="43"/>
    </row>
    <row r="691" spans="1:9">
      <c r="A691" s="85"/>
      <c r="F691" s="40"/>
      <c r="G691" s="43"/>
      <c r="H691" s="43"/>
      <c r="I691" s="43"/>
    </row>
    <row r="692" spans="1:9">
      <c r="A692" s="85"/>
      <c r="F692" s="40"/>
      <c r="G692" s="43"/>
      <c r="H692" s="43"/>
      <c r="I692" s="43"/>
    </row>
    <row r="693" spans="1:9">
      <c r="A693" s="85"/>
      <c r="F693" s="40"/>
      <c r="G693" s="43"/>
      <c r="H693" s="43"/>
      <c r="I693" s="43"/>
    </row>
    <row r="694" spans="1:9">
      <c r="A694" s="85"/>
      <c r="F694" s="40"/>
      <c r="G694" s="43"/>
      <c r="H694" s="43"/>
      <c r="I694" s="43"/>
    </row>
    <row r="695" spans="1:9">
      <c r="A695" s="85"/>
      <c r="F695" s="40"/>
      <c r="G695" s="43"/>
      <c r="H695" s="43"/>
      <c r="I695" s="43"/>
    </row>
    <row r="696" spans="1:9">
      <c r="A696" s="85"/>
      <c r="F696" s="40"/>
      <c r="G696" s="43"/>
      <c r="H696" s="43"/>
      <c r="I696" s="43"/>
    </row>
    <row r="697" spans="1:9">
      <c r="A697" s="85"/>
      <c r="F697" s="40"/>
      <c r="G697" s="43"/>
      <c r="H697" s="43"/>
      <c r="I697" s="43"/>
    </row>
    <row r="698" spans="1:9">
      <c r="A698" s="85"/>
      <c r="F698" s="40"/>
      <c r="G698" s="43"/>
      <c r="H698" s="43"/>
      <c r="I698" s="43"/>
    </row>
    <row r="699" spans="1:9">
      <c r="A699" s="85"/>
      <c r="F699" s="40"/>
      <c r="G699" s="43"/>
      <c r="H699" s="43"/>
      <c r="I699" s="43"/>
    </row>
    <row r="700" spans="1:9">
      <c r="A700" s="85"/>
      <c r="F700" s="40"/>
      <c r="G700" s="43"/>
      <c r="H700" s="43"/>
      <c r="I700" s="43"/>
    </row>
    <row r="701" spans="1:9">
      <c r="A701" s="85"/>
      <c r="F701" s="40"/>
      <c r="G701" s="43"/>
      <c r="H701" s="43"/>
      <c r="I701" s="43"/>
    </row>
    <row r="702" spans="1:9">
      <c r="A702" s="85"/>
      <c r="F702" s="40"/>
      <c r="G702" s="43"/>
      <c r="H702" s="43"/>
      <c r="I702" s="43"/>
    </row>
    <row r="703" spans="1:9">
      <c r="A703" s="85"/>
      <c r="F703" s="40"/>
      <c r="G703" s="43"/>
      <c r="H703" s="43"/>
      <c r="I703" s="43"/>
    </row>
    <row r="704" spans="1:9">
      <c r="A704" s="85"/>
      <c r="F704" s="40"/>
      <c r="G704" s="43"/>
      <c r="H704" s="43"/>
      <c r="I704" s="43"/>
    </row>
    <row r="705" spans="1:9">
      <c r="A705" s="85"/>
      <c r="F705" s="40"/>
      <c r="G705" s="43"/>
      <c r="H705" s="43"/>
      <c r="I705" s="43"/>
    </row>
    <row r="706" spans="1:9">
      <c r="A706" s="85"/>
      <c r="F706" s="40"/>
      <c r="G706" s="43"/>
      <c r="H706" s="43"/>
      <c r="I706" s="43"/>
    </row>
    <row r="707" spans="1:9">
      <c r="A707" s="85"/>
      <c r="F707" s="40"/>
      <c r="G707" s="43"/>
      <c r="H707" s="43"/>
      <c r="I707" s="43"/>
    </row>
    <row r="708" spans="1:9">
      <c r="A708" s="85"/>
      <c r="F708" s="40"/>
      <c r="G708" s="43"/>
      <c r="H708" s="43"/>
      <c r="I708" s="43"/>
    </row>
    <row r="709" spans="1:9">
      <c r="A709" s="85"/>
      <c r="F709" s="40"/>
      <c r="G709" s="43"/>
      <c r="H709" s="43"/>
      <c r="I709" s="43"/>
    </row>
    <row r="710" spans="1:9">
      <c r="A710" s="85"/>
      <c r="F710" s="40"/>
      <c r="G710" s="43"/>
      <c r="H710" s="43"/>
      <c r="I710" s="43"/>
    </row>
    <row r="711" spans="1:9">
      <c r="A711" s="85"/>
      <c r="F711" s="40"/>
      <c r="G711" s="43"/>
      <c r="H711" s="43"/>
      <c r="I711" s="43"/>
    </row>
    <row r="712" spans="1:9">
      <c r="A712" s="85"/>
      <c r="F712" s="40"/>
      <c r="G712" s="43"/>
      <c r="H712" s="43"/>
      <c r="I712" s="43"/>
    </row>
    <row r="713" spans="1:9">
      <c r="A713" s="85"/>
      <c r="F713" s="40"/>
      <c r="G713" s="43"/>
      <c r="H713" s="43"/>
      <c r="I713" s="43"/>
    </row>
    <row r="714" spans="1:9">
      <c r="A714" s="85"/>
      <c r="F714" s="40"/>
      <c r="G714" s="43"/>
      <c r="H714" s="43"/>
      <c r="I714" s="43"/>
    </row>
    <row r="715" spans="1:9">
      <c r="A715" s="85"/>
      <c r="F715" s="40"/>
      <c r="G715" s="43"/>
      <c r="H715" s="43"/>
      <c r="I715" s="43"/>
    </row>
    <row r="716" spans="1:9">
      <c r="A716" s="85"/>
      <c r="F716" s="40"/>
      <c r="G716" s="43"/>
      <c r="H716" s="43"/>
      <c r="I716" s="43"/>
    </row>
    <row r="717" spans="1:9">
      <c r="A717" s="85"/>
      <c r="F717" s="40"/>
      <c r="G717" s="43"/>
      <c r="H717" s="43"/>
      <c r="I717" s="43"/>
    </row>
    <row r="718" spans="1:9">
      <c r="A718" s="85"/>
      <c r="F718" s="40"/>
      <c r="G718" s="43"/>
      <c r="H718" s="43"/>
      <c r="I718" s="43"/>
    </row>
    <row r="719" spans="1:9">
      <c r="A719" s="85"/>
      <c r="F719" s="40"/>
      <c r="G719" s="43"/>
      <c r="H719" s="43"/>
      <c r="I719" s="43"/>
    </row>
    <row r="720" spans="1:9">
      <c r="A720" s="85"/>
      <c r="F720" s="40"/>
      <c r="G720" s="43"/>
      <c r="H720" s="43"/>
      <c r="I720" s="43"/>
    </row>
    <row r="721" spans="1:9">
      <c r="A721" s="85"/>
      <c r="F721" s="40"/>
      <c r="G721" s="43"/>
      <c r="H721" s="43"/>
      <c r="I721" s="43"/>
    </row>
    <row r="722" spans="1:9">
      <c r="A722" s="85"/>
      <c r="F722" s="40"/>
      <c r="G722" s="43"/>
      <c r="H722" s="43"/>
      <c r="I722" s="43"/>
    </row>
    <row r="723" spans="1:9">
      <c r="A723" s="85"/>
      <c r="F723" s="40"/>
      <c r="G723" s="43"/>
      <c r="H723" s="43"/>
      <c r="I723" s="43"/>
    </row>
    <row r="724" spans="1:9">
      <c r="A724" s="85"/>
      <c r="F724" s="40"/>
      <c r="G724" s="43"/>
      <c r="H724" s="43"/>
      <c r="I724" s="43"/>
    </row>
    <row r="725" spans="1:9">
      <c r="A725" s="85"/>
      <c r="F725" s="40"/>
      <c r="G725" s="43"/>
      <c r="H725" s="43"/>
      <c r="I725" s="43"/>
    </row>
    <row r="726" spans="1:9">
      <c r="A726" s="85"/>
      <c r="F726" s="40"/>
      <c r="G726" s="43"/>
      <c r="H726" s="43"/>
      <c r="I726" s="43"/>
    </row>
    <row r="727" spans="1:9">
      <c r="A727" s="85"/>
      <c r="F727" s="40"/>
      <c r="G727" s="43"/>
      <c r="H727" s="43"/>
      <c r="I727" s="43"/>
    </row>
    <row r="728" spans="1:9">
      <c r="A728" s="85"/>
      <c r="F728" s="40"/>
      <c r="G728" s="43"/>
      <c r="H728" s="43"/>
      <c r="I728" s="43"/>
    </row>
    <row r="729" spans="1:9">
      <c r="A729" s="85"/>
      <c r="F729" s="40"/>
      <c r="G729" s="43"/>
      <c r="H729" s="43"/>
      <c r="I729" s="43"/>
    </row>
    <row r="730" spans="1:9">
      <c r="A730" s="85"/>
      <c r="F730" s="40"/>
      <c r="G730" s="43"/>
      <c r="H730" s="43"/>
      <c r="I730" s="43"/>
    </row>
    <row r="731" spans="1:9">
      <c r="A731" s="85"/>
      <c r="F731" s="40"/>
      <c r="G731" s="43"/>
      <c r="H731" s="43"/>
      <c r="I731" s="43"/>
    </row>
    <row r="732" spans="1:9">
      <c r="A732" s="85"/>
      <c r="F732" s="40"/>
      <c r="G732" s="43"/>
      <c r="H732" s="43"/>
      <c r="I732" s="43"/>
    </row>
    <row r="733" spans="1:9">
      <c r="A733" s="85"/>
      <c r="F733" s="40"/>
      <c r="G733" s="43"/>
      <c r="H733" s="43"/>
      <c r="I733" s="43"/>
    </row>
    <row r="734" spans="1:9">
      <c r="A734" s="85"/>
      <c r="F734" s="40"/>
      <c r="G734" s="43"/>
      <c r="H734" s="43"/>
      <c r="I734" s="43"/>
    </row>
    <row r="735" spans="1:9">
      <c r="A735" s="85"/>
      <c r="F735" s="40"/>
      <c r="G735" s="43"/>
      <c r="H735" s="43"/>
      <c r="I735" s="43"/>
    </row>
    <row r="736" spans="1:9">
      <c r="A736" s="85"/>
      <c r="F736" s="40"/>
      <c r="G736" s="43"/>
      <c r="H736" s="43"/>
      <c r="I736" s="43"/>
    </row>
    <row r="737" spans="1:9">
      <c r="A737" s="85"/>
      <c r="F737" s="40"/>
      <c r="G737" s="43"/>
      <c r="H737" s="43"/>
      <c r="I737" s="43"/>
    </row>
    <row r="738" spans="1:9">
      <c r="A738" s="85"/>
      <c r="F738" s="40"/>
      <c r="G738" s="43"/>
      <c r="H738" s="43"/>
      <c r="I738" s="43"/>
    </row>
    <row r="739" spans="1:9">
      <c r="A739" s="85"/>
      <c r="F739" s="40"/>
      <c r="G739" s="43"/>
      <c r="H739" s="43"/>
      <c r="I739" s="43"/>
    </row>
    <row r="740" spans="1:9">
      <c r="A740" s="85"/>
      <c r="F740" s="40"/>
      <c r="G740" s="43"/>
      <c r="H740" s="43"/>
      <c r="I740" s="43"/>
    </row>
    <row r="741" spans="1:9">
      <c r="A741" s="85"/>
      <c r="F741" s="40"/>
      <c r="G741" s="43"/>
      <c r="H741" s="43"/>
      <c r="I741" s="43"/>
    </row>
    <row r="742" spans="1:9">
      <c r="A742" s="85"/>
      <c r="F742" s="40"/>
      <c r="G742" s="43"/>
      <c r="H742" s="43"/>
      <c r="I742" s="43"/>
    </row>
    <row r="743" spans="1:9">
      <c r="A743" s="85"/>
      <c r="F743" s="40"/>
      <c r="G743" s="43"/>
      <c r="H743" s="43"/>
      <c r="I743" s="43"/>
    </row>
    <row r="744" spans="1:9">
      <c r="A744" s="85"/>
      <c r="F744" s="40"/>
      <c r="G744" s="43"/>
      <c r="H744" s="43"/>
      <c r="I744" s="43"/>
    </row>
    <row r="745" spans="1:9">
      <c r="A745" s="85"/>
      <c r="F745" s="40"/>
      <c r="G745" s="43"/>
      <c r="H745" s="43"/>
      <c r="I745" s="43"/>
    </row>
    <row r="746" spans="1:9">
      <c r="A746" s="85"/>
      <c r="F746" s="40"/>
      <c r="G746" s="43"/>
      <c r="H746" s="43"/>
      <c r="I746" s="43"/>
    </row>
    <row r="747" spans="1:9">
      <c r="A747" s="85"/>
      <c r="F747" s="40"/>
      <c r="G747" s="43"/>
      <c r="H747" s="43"/>
      <c r="I747" s="43"/>
    </row>
    <row r="748" spans="1:9">
      <c r="A748" s="85"/>
      <c r="F748" s="40"/>
      <c r="G748" s="43"/>
      <c r="H748" s="43"/>
      <c r="I748" s="43"/>
    </row>
    <row r="749" spans="1:9">
      <c r="A749" s="85"/>
      <c r="F749" s="40"/>
      <c r="G749" s="43"/>
      <c r="H749" s="43"/>
      <c r="I749" s="43"/>
    </row>
    <row r="750" spans="1:9">
      <c r="A750" s="85"/>
      <c r="F750" s="40"/>
      <c r="G750" s="43"/>
      <c r="H750" s="43"/>
      <c r="I750" s="43"/>
    </row>
    <row r="751" spans="1:9">
      <c r="A751" s="85"/>
      <c r="F751" s="40"/>
      <c r="G751" s="43"/>
      <c r="H751" s="43"/>
      <c r="I751" s="43"/>
    </row>
    <row r="752" spans="1:9">
      <c r="A752" s="85"/>
      <c r="F752" s="40"/>
      <c r="G752" s="43"/>
      <c r="H752" s="43"/>
      <c r="I752" s="43"/>
    </row>
    <row r="753" spans="1:9">
      <c r="A753" s="85"/>
      <c r="F753" s="40"/>
      <c r="G753" s="43"/>
      <c r="H753" s="43"/>
      <c r="I753" s="43"/>
    </row>
    <row r="754" spans="1:9">
      <c r="A754" s="85"/>
      <c r="F754" s="40"/>
      <c r="G754" s="43"/>
      <c r="H754" s="43"/>
      <c r="I754" s="43"/>
    </row>
    <row r="755" spans="1:9">
      <c r="A755" s="85"/>
      <c r="F755" s="40"/>
      <c r="G755" s="43"/>
      <c r="H755" s="43"/>
      <c r="I755" s="43"/>
    </row>
    <row r="756" spans="1:9">
      <c r="A756" s="85"/>
      <c r="F756" s="40"/>
      <c r="G756" s="43"/>
      <c r="H756" s="43"/>
      <c r="I756" s="43"/>
    </row>
    <row r="757" spans="1:9">
      <c r="A757" s="85"/>
      <c r="F757" s="40"/>
      <c r="G757" s="43"/>
      <c r="H757" s="43"/>
      <c r="I757" s="43"/>
    </row>
    <row r="758" spans="1:9">
      <c r="A758" s="85"/>
      <c r="F758" s="40"/>
      <c r="G758" s="43"/>
      <c r="H758" s="43"/>
      <c r="I758" s="43"/>
    </row>
    <row r="759" spans="1:9">
      <c r="A759" s="85"/>
      <c r="F759" s="40"/>
      <c r="G759" s="43"/>
      <c r="H759" s="43"/>
      <c r="I759" s="43"/>
    </row>
    <row r="760" spans="1:9">
      <c r="A760" s="85"/>
      <c r="F760" s="40"/>
      <c r="G760" s="43"/>
      <c r="H760" s="43"/>
      <c r="I760" s="43"/>
    </row>
    <row r="761" spans="1:9">
      <c r="A761" s="85"/>
      <c r="F761" s="40"/>
      <c r="G761" s="43"/>
      <c r="H761" s="43"/>
      <c r="I761" s="43"/>
    </row>
    <row r="762" spans="1:9">
      <c r="A762" s="85"/>
      <c r="F762" s="40"/>
      <c r="G762" s="43"/>
      <c r="H762" s="43"/>
      <c r="I762" s="43"/>
    </row>
    <row r="763" spans="1:9">
      <c r="A763" s="85"/>
      <c r="F763" s="40"/>
      <c r="G763" s="43"/>
      <c r="H763" s="43"/>
      <c r="I763" s="43"/>
    </row>
    <row r="764" spans="1:9">
      <c r="A764" s="85"/>
      <c r="F764" s="40"/>
      <c r="G764" s="43"/>
      <c r="H764" s="43"/>
      <c r="I764" s="43"/>
    </row>
    <row r="765" spans="1:9">
      <c r="A765" s="85"/>
      <c r="F765" s="40"/>
      <c r="G765" s="43"/>
      <c r="H765" s="43"/>
      <c r="I765" s="43"/>
    </row>
    <row r="766" spans="1:9">
      <c r="A766" s="85"/>
      <c r="F766" s="40"/>
      <c r="G766" s="43"/>
      <c r="H766" s="43"/>
      <c r="I766" s="43"/>
    </row>
    <row r="767" spans="1:9">
      <c r="A767" s="85"/>
      <c r="F767" s="40"/>
      <c r="G767" s="43"/>
      <c r="H767" s="43"/>
      <c r="I767" s="43"/>
    </row>
    <row r="768" spans="1:9">
      <c r="A768" s="85"/>
      <c r="F768" s="40"/>
      <c r="G768" s="43"/>
      <c r="H768" s="43"/>
      <c r="I768" s="43"/>
    </row>
    <row r="769" spans="1:9">
      <c r="A769" s="85"/>
      <c r="F769" s="40"/>
      <c r="G769" s="43"/>
      <c r="H769" s="43"/>
      <c r="I769" s="43"/>
    </row>
    <row r="770" spans="1:9">
      <c r="A770" s="85"/>
      <c r="F770" s="40"/>
      <c r="G770" s="43"/>
      <c r="H770" s="43"/>
      <c r="I770" s="43"/>
    </row>
    <row r="771" spans="1:9">
      <c r="A771" s="85"/>
      <c r="F771" s="40"/>
      <c r="G771" s="43"/>
      <c r="H771" s="43"/>
      <c r="I771" s="43"/>
    </row>
    <row r="772" spans="1:9">
      <c r="A772" s="85"/>
      <c r="F772" s="40"/>
      <c r="G772" s="43"/>
      <c r="H772" s="43"/>
      <c r="I772" s="43"/>
    </row>
    <row r="773" spans="1:9">
      <c r="A773" s="85"/>
      <c r="F773" s="40"/>
      <c r="G773" s="43"/>
      <c r="H773" s="43"/>
      <c r="I773" s="43"/>
    </row>
    <row r="774" spans="1:9">
      <c r="A774" s="85"/>
      <c r="F774" s="40"/>
      <c r="G774" s="43"/>
      <c r="H774" s="43"/>
      <c r="I774" s="43"/>
    </row>
    <row r="775" spans="1:9">
      <c r="A775" s="85"/>
      <c r="F775" s="40"/>
      <c r="G775" s="43"/>
      <c r="H775" s="43"/>
      <c r="I775" s="43"/>
    </row>
    <row r="776" spans="1:9">
      <c r="A776" s="85"/>
      <c r="F776" s="40"/>
      <c r="G776" s="43"/>
      <c r="H776" s="43"/>
      <c r="I776" s="43"/>
    </row>
    <row r="777" spans="1:9">
      <c r="A777" s="85"/>
      <c r="F777" s="40"/>
      <c r="G777" s="43"/>
      <c r="H777" s="43"/>
      <c r="I777" s="43"/>
    </row>
    <row r="778" spans="1:9">
      <c r="A778" s="85"/>
      <c r="F778" s="40"/>
      <c r="G778" s="43"/>
      <c r="H778" s="43"/>
      <c r="I778" s="43"/>
    </row>
    <row r="779" spans="1:9">
      <c r="A779" s="85"/>
      <c r="F779" s="40"/>
      <c r="G779" s="43"/>
      <c r="H779" s="43"/>
      <c r="I779" s="43"/>
    </row>
    <row r="780" spans="1:9">
      <c r="A780" s="85"/>
      <c r="F780" s="40"/>
      <c r="G780" s="43"/>
      <c r="H780" s="43"/>
      <c r="I780" s="43"/>
    </row>
    <row r="781" spans="1:9">
      <c r="A781" s="85"/>
      <c r="F781" s="40"/>
      <c r="G781" s="43"/>
      <c r="H781" s="43"/>
      <c r="I781" s="43"/>
    </row>
    <row r="782" spans="1:9">
      <c r="A782" s="44"/>
      <c r="F782" s="40"/>
      <c r="G782" s="43"/>
      <c r="H782" s="43"/>
      <c r="I782" s="43"/>
    </row>
    <row r="783" spans="1:9">
      <c r="A783" s="44"/>
      <c r="F783" s="40"/>
      <c r="G783" s="43"/>
      <c r="H783" s="43"/>
      <c r="I783" s="43"/>
    </row>
    <row r="784" spans="1:9">
      <c r="A784" s="44"/>
      <c r="F784" s="40"/>
      <c r="G784" s="43"/>
      <c r="H784" s="43"/>
      <c r="I784" s="43"/>
    </row>
    <row r="785" spans="1:9">
      <c r="A785" s="44"/>
      <c r="F785" s="40"/>
      <c r="G785" s="43"/>
      <c r="H785" s="43"/>
      <c r="I785" s="43"/>
    </row>
    <row r="786" spans="1:9">
      <c r="A786" s="44"/>
      <c r="F786" s="40"/>
      <c r="G786" s="43"/>
      <c r="H786" s="43"/>
      <c r="I786" s="43"/>
    </row>
    <row r="787" spans="1:9">
      <c r="A787" s="44"/>
      <c r="G787" s="43"/>
      <c r="H787" s="43"/>
      <c r="I787" s="43"/>
    </row>
    <row r="788" spans="1:9">
      <c r="A788" s="44"/>
      <c r="G788" s="43"/>
      <c r="H788" s="43"/>
      <c r="I788" s="43"/>
    </row>
    <row r="789" spans="1:9">
      <c r="A789" s="44"/>
      <c r="G789" s="43"/>
      <c r="H789" s="43"/>
      <c r="I789" s="43"/>
    </row>
    <row r="790" spans="1:9">
      <c r="A790" s="44"/>
      <c r="G790" s="43"/>
      <c r="H790" s="43"/>
      <c r="I790" s="43"/>
    </row>
    <row r="791" spans="1:9">
      <c r="A791" s="44"/>
      <c r="G791" s="43"/>
      <c r="H791" s="43"/>
      <c r="I791" s="43"/>
    </row>
    <row r="792" spans="1:9">
      <c r="A792" s="44"/>
      <c r="G792" s="43"/>
      <c r="H792" s="43"/>
      <c r="I792" s="43"/>
    </row>
    <row r="793" spans="1:9">
      <c r="A793" s="44"/>
      <c r="G793" s="43"/>
      <c r="H793" s="43"/>
      <c r="I793" s="43"/>
    </row>
    <row r="794" spans="1:9">
      <c r="A794" s="44"/>
      <c r="G794" s="43"/>
      <c r="H794" s="43"/>
      <c r="I794" s="43"/>
    </row>
    <row r="795" spans="1:9">
      <c r="A795" s="44"/>
      <c r="G795" s="43"/>
      <c r="H795" s="43"/>
      <c r="I795" s="43"/>
    </row>
    <row r="796" spans="1:9">
      <c r="A796" s="44"/>
      <c r="G796" s="43"/>
      <c r="H796" s="43"/>
      <c r="I796" s="43"/>
    </row>
    <row r="797" spans="1:9">
      <c r="A797" s="44"/>
      <c r="G797" s="43"/>
      <c r="H797" s="43"/>
      <c r="I797" s="43"/>
    </row>
    <row r="798" spans="1:9">
      <c r="A798" s="44"/>
      <c r="G798" s="43"/>
      <c r="H798" s="43"/>
      <c r="I798" s="43"/>
    </row>
    <row r="799" spans="1:9">
      <c r="A799" s="44"/>
      <c r="G799" s="43"/>
      <c r="H799" s="43"/>
      <c r="I799" s="43"/>
    </row>
    <row r="800" spans="1:9">
      <c r="A800" s="44"/>
      <c r="G800" s="43"/>
      <c r="H800" s="43"/>
      <c r="I800" s="43"/>
    </row>
    <row r="801" spans="1:9">
      <c r="A801" s="44"/>
      <c r="G801" s="43"/>
      <c r="H801" s="43"/>
      <c r="I801" s="43"/>
    </row>
    <row r="802" spans="1:9">
      <c r="A802" s="44"/>
      <c r="G802" s="43"/>
      <c r="H802" s="43"/>
      <c r="I802" s="43"/>
    </row>
    <row r="803" spans="1:9">
      <c r="A803" s="44"/>
      <c r="G803" s="43"/>
      <c r="H803" s="43"/>
      <c r="I803" s="43"/>
    </row>
    <row r="804" spans="1:9">
      <c r="A804" s="44"/>
      <c r="G804" s="43"/>
      <c r="H804" s="43"/>
      <c r="I804" s="43"/>
    </row>
    <row r="805" spans="1:9">
      <c r="A805" s="44"/>
      <c r="G805" s="43"/>
      <c r="H805" s="43"/>
      <c r="I805" s="43"/>
    </row>
    <row r="806" spans="1:9">
      <c r="A806" s="44"/>
      <c r="G806" s="43"/>
      <c r="H806" s="43"/>
      <c r="I806" s="43"/>
    </row>
    <row r="807" spans="1:9">
      <c r="A807" s="44"/>
      <c r="G807" s="43"/>
      <c r="H807" s="43"/>
      <c r="I807" s="43"/>
    </row>
    <row r="808" spans="1:9">
      <c r="A808" s="44"/>
      <c r="G808" s="43"/>
      <c r="H808" s="43"/>
      <c r="I808" s="43"/>
    </row>
    <row r="809" spans="1:9">
      <c r="A809" s="44"/>
      <c r="G809" s="43"/>
      <c r="H809" s="43"/>
      <c r="I809" s="43"/>
    </row>
    <row r="810" spans="1:9">
      <c r="A810" s="44"/>
      <c r="G810" s="43"/>
      <c r="H810" s="43"/>
      <c r="I810" s="43"/>
    </row>
    <row r="811" spans="1:9">
      <c r="A811" s="44"/>
      <c r="G811" s="43"/>
      <c r="H811" s="43"/>
      <c r="I811" s="43"/>
    </row>
    <row r="812" spans="1:9">
      <c r="A812" s="44"/>
      <c r="G812" s="43"/>
      <c r="H812" s="43"/>
      <c r="I812" s="43"/>
    </row>
    <row r="813" spans="1:9">
      <c r="A813" s="44"/>
      <c r="G813" s="43"/>
      <c r="H813" s="43"/>
      <c r="I813" s="43"/>
    </row>
    <row r="814" spans="1:9">
      <c r="A814" s="44"/>
      <c r="G814" s="43"/>
      <c r="H814" s="43"/>
      <c r="I814" s="43"/>
    </row>
    <row r="815" spans="1:9">
      <c r="A815" s="44"/>
      <c r="G815" s="43"/>
      <c r="H815" s="43"/>
      <c r="I815" s="43"/>
    </row>
    <row r="816" spans="1:9">
      <c r="A816" s="44"/>
      <c r="G816" s="43"/>
      <c r="H816" s="43"/>
      <c r="I816" s="43"/>
    </row>
    <row r="817" spans="1:9">
      <c r="A817" s="44"/>
      <c r="G817" s="43"/>
      <c r="H817" s="43"/>
      <c r="I817" s="43"/>
    </row>
    <row r="818" spans="1:9">
      <c r="A818" s="44"/>
      <c r="G818" s="43"/>
      <c r="H818" s="43"/>
      <c r="I818" s="43"/>
    </row>
    <row r="819" spans="1:9">
      <c r="A819" s="44"/>
      <c r="G819" s="43"/>
      <c r="H819" s="43"/>
      <c r="I819" s="43"/>
    </row>
    <row r="820" spans="1:9">
      <c r="A820" s="44"/>
      <c r="G820" s="43"/>
      <c r="H820" s="43"/>
      <c r="I820" s="43"/>
    </row>
    <row r="821" spans="1:9">
      <c r="A821" s="44"/>
      <c r="G821" s="43"/>
      <c r="H821" s="43"/>
      <c r="I821" s="43"/>
    </row>
    <row r="822" spans="1:9">
      <c r="A822" s="44"/>
      <c r="G822" s="43"/>
      <c r="H822" s="43"/>
      <c r="I822" s="43"/>
    </row>
    <row r="823" spans="1:9">
      <c r="A823" s="44"/>
      <c r="G823" s="43"/>
      <c r="H823" s="43"/>
      <c r="I823" s="43"/>
    </row>
    <row r="824" spans="1:9">
      <c r="A824" s="44"/>
      <c r="G824" s="43"/>
      <c r="H824" s="43"/>
      <c r="I824" s="43"/>
    </row>
    <row r="825" spans="1:9">
      <c r="A825" s="44"/>
      <c r="G825" s="43"/>
      <c r="H825" s="43"/>
      <c r="I825" s="43"/>
    </row>
    <row r="826" spans="1:9">
      <c r="A826" s="44"/>
      <c r="G826" s="43"/>
      <c r="H826" s="43"/>
      <c r="I826" s="43"/>
    </row>
    <row r="827" spans="1:9">
      <c r="A827" s="44"/>
      <c r="G827" s="43"/>
      <c r="H827" s="43"/>
      <c r="I827" s="43"/>
    </row>
    <row r="828" spans="1:9">
      <c r="A828" s="44"/>
      <c r="G828" s="43"/>
      <c r="H828" s="43"/>
      <c r="I828" s="43"/>
    </row>
    <row r="829" spans="1:9">
      <c r="A829" s="44"/>
      <c r="G829" s="43"/>
      <c r="H829" s="43"/>
      <c r="I829" s="43"/>
    </row>
    <row r="830" spans="1:9">
      <c r="A830" s="44"/>
      <c r="G830" s="43"/>
      <c r="H830" s="43"/>
      <c r="I830" s="43"/>
    </row>
    <row r="831" spans="1:9">
      <c r="A831" s="44"/>
      <c r="G831" s="43"/>
      <c r="H831" s="43"/>
      <c r="I831" s="43"/>
    </row>
    <row r="832" spans="1:9">
      <c r="A832" s="44"/>
      <c r="G832" s="43"/>
      <c r="H832" s="43"/>
      <c r="I832" s="43"/>
    </row>
    <row r="833" spans="1:9">
      <c r="A833" s="44"/>
      <c r="G833" s="43"/>
      <c r="H833" s="43"/>
      <c r="I833" s="43"/>
    </row>
    <row r="834" spans="1:9">
      <c r="A834" s="44"/>
      <c r="G834" s="43"/>
      <c r="H834" s="43"/>
      <c r="I834" s="43"/>
    </row>
    <row r="835" spans="1:9">
      <c r="A835" s="44"/>
      <c r="G835" s="43"/>
      <c r="H835" s="43"/>
      <c r="I835" s="43"/>
    </row>
    <row r="836" spans="1:9">
      <c r="A836" s="44"/>
    </row>
    <row r="837" spans="1:9">
      <c r="A837" s="44"/>
    </row>
    <row r="838" spans="1:9">
      <c r="A838" s="44"/>
    </row>
    <row r="839" spans="1:9">
      <c r="A839" s="44"/>
    </row>
    <row r="840" spans="1:9">
      <c r="A840" s="44"/>
    </row>
    <row r="841" spans="1:9">
      <c r="A841" s="44"/>
    </row>
    <row r="842" spans="1:9">
      <c r="A842" s="44"/>
    </row>
    <row r="843" spans="1:9">
      <c r="A843" s="44"/>
    </row>
  </sheetData>
  <mergeCells count="1">
    <mergeCell ref="A5:F5"/>
  </mergeCells>
  <pageMargins left="0.9055118110236221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41"/>
    </sheetView>
  </sheetViews>
  <sheetFormatPr defaultRowHeight="15"/>
  <cols>
    <col min="2" max="2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1" sqref="J11"/>
    </sheetView>
  </sheetViews>
  <sheetFormatPr defaultRowHeight="15"/>
  <cols>
    <col min="6" max="6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Захаревич</cp:lastModifiedBy>
  <cp:lastPrinted>2015-11-09T05:32:51Z</cp:lastPrinted>
  <dcterms:created xsi:type="dcterms:W3CDTF">2015-10-23T04:18:04Z</dcterms:created>
  <dcterms:modified xsi:type="dcterms:W3CDTF">2015-11-09T05:34:41Z</dcterms:modified>
</cp:coreProperties>
</file>