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Решения Думы\2022\"/>
    </mc:Choice>
  </mc:AlternateContent>
  <bookViews>
    <workbookView xWindow="0" yWindow="0" windowWidth="28800" windowHeight="12300"/>
  </bookViews>
  <sheets>
    <sheet name="рпр" sheetId="1" r:id="rId1"/>
  </sheets>
  <definedNames>
    <definedName name="_xlnm._FilterDatabase" localSheetId="0" hidden="1">рпр!#REF!</definedName>
    <definedName name="_xlnm.Print_Titles" localSheetId="0">рпр!$8:$8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9" i="1" l="1"/>
  <c r="E243" i="1" l="1"/>
  <c r="F391" i="1" l="1"/>
  <c r="G391" i="1"/>
  <c r="E391" i="1"/>
  <c r="F237" i="1"/>
  <c r="F236" i="1" s="1"/>
  <c r="G237" i="1"/>
  <c r="G236" i="1" s="1"/>
  <c r="F215" i="1"/>
  <c r="F214" i="1" s="1"/>
  <c r="F213" i="1" s="1"/>
  <c r="G215" i="1"/>
  <c r="G214" i="1" s="1"/>
  <c r="G213" i="1" s="1"/>
  <c r="F211" i="1"/>
  <c r="F210" i="1" s="1"/>
  <c r="F209" i="1" s="1"/>
  <c r="G211" i="1"/>
  <c r="G210" i="1" s="1"/>
  <c r="G209" i="1" s="1"/>
  <c r="F207" i="1"/>
  <c r="F206" i="1" s="1"/>
  <c r="F205" i="1" s="1"/>
  <c r="G207" i="1"/>
  <c r="G206" i="1" s="1"/>
  <c r="G205" i="1" s="1"/>
  <c r="F149" i="1"/>
  <c r="G149" i="1"/>
  <c r="E109" i="1"/>
  <c r="E108" i="1" s="1"/>
  <c r="E107" i="1" s="1"/>
  <c r="E114" i="1"/>
  <c r="E113" i="1" s="1"/>
  <c r="E112" i="1" s="1"/>
  <c r="F578" i="1"/>
  <c r="F577" i="1" s="1"/>
  <c r="F576" i="1" s="1"/>
  <c r="F575" i="1" s="1"/>
  <c r="G578" i="1"/>
  <c r="G577" i="1" s="1"/>
  <c r="G576" i="1" s="1"/>
  <c r="G575" i="1" s="1"/>
  <c r="E578" i="1"/>
  <c r="E577" i="1" s="1"/>
  <c r="E576" i="1" s="1"/>
  <c r="E575" i="1" s="1"/>
  <c r="F573" i="1"/>
  <c r="F572" i="1" s="1"/>
  <c r="F571" i="1" s="1"/>
  <c r="F570" i="1" s="1"/>
  <c r="G573" i="1"/>
  <c r="G572" i="1" s="1"/>
  <c r="G571" i="1" s="1"/>
  <c r="G570" i="1" s="1"/>
  <c r="E573" i="1"/>
  <c r="E572" i="1" s="1"/>
  <c r="E571" i="1" s="1"/>
  <c r="E570" i="1" s="1"/>
  <c r="F568" i="1"/>
  <c r="G568" i="1"/>
  <c r="E568" i="1"/>
  <c r="F565" i="1"/>
  <c r="G565" i="1"/>
  <c r="E565" i="1"/>
  <c r="F563" i="1"/>
  <c r="G563" i="1"/>
  <c r="E563" i="1"/>
  <c r="F560" i="1"/>
  <c r="G560" i="1"/>
  <c r="E560" i="1"/>
  <c r="F557" i="1"/>
  <c r="F556" i="1" s="1"/>
  <c r="G557" i="1"/>
  <c r="G556" i="1" s="1"/>
  <c r="E557" i="1"/>
  <c r="E556" i="1" s="1"/>
  <c r="F552" i="1"/>
  <c r="G552" i="1"/>
  <c r="E552" i="1"/>
  <c r="F550" i="1"/>
  <c r="G550" i="1"/>
  <c r="E550" i="1"/>
  <c r="F543" i="1"/>
  <c r="G543" i="1"/>
  <c r="E543" i="1"/>
  <c r="F540" i="1"/>
  <c r="G540" i="1"/>
  <c r="E540" i="1"/>
  <c r="F537" i="1"/>
  <c r="G537" i="1"/>
  <c r="E537" i="1"/>
  <c r="F531" i="1"/>
  <c r="F530" i="1" s="1"/>
  <c r="F529" i="1" s="1"/>
  <c r="G531" i="1"/>
  <c r="G530" i="1" s="1"/>
  <c r="G529" i="1" s="1"/>
  <c r="E531" i="1"/>
  <c r="E530" i="1" s="1"/>
  <c r="E529" i="1" s="1"/>
  <c r="F526" i="1"/>
  <c r="G526" i="1"/>
  <c r="E526" i="1"/>
  <c r="F524" i="1"/>
  <c r="G524" i="1"/>
  <c r="E524" i="1"/>
  <c r="F522" i="1"/>
  <c r="G522" i="1"/>
  <c r="E522" i="1"/>
  <c r="F520" i="1"/>
  <c r="G520" i="1"/>
  <c r="E520" i="1"/>
  <c r="F514" i="1"/>
  <c r="F513" i="1" s="1"/>
  <c r="F512" i="1" s="1"/>
  <c r="G514" i="1"/>
  <c r="G513" i="1" s="1"/>
  <c r="G512" i="1" s="1"/>
  <c r="E514" i="1"/>
  <c r="E513" i="1" s="1"/>
  <c r="E512" i="1" s="1"/>
  <c r="F510" i="1"/>
  <c r="F509" i="1" s="1"/>
  <c r="F508" i="1" s="1"/>
  <c r="G510" i="1"/>
  <c r="G509" i="1" s="1"/>
  <c r="G508" i="1" s="1"/>
  <c r="E510" i="1"/>
  <c r="E509" i="1" s="1"/>
  <c r="E508" i="1" s="1"/>
  <c r="F506" i="1"/>
  <c r="F505" i="1" s="1"/>
  <c r="F504" i="1" s="1"/>
  <c r="G506" i="1"/>
  <c r="G505" i="1" s="1"/>
  <c r="G504" i="1" s="1"/>
  <c r="E506" i="1"/>
  <c r="E505" i="1" s="1"/>
  <c r="E504" i="1" s="1"/>
  <c r="F501" i="1"/>
  <c r="G501" i="1"/>
  <c r="E501" i="1"/>
  <c r="F499" i="1"/>
  <c r="G499" i="1"/>
  <c r="E499" i="1"/>
  <c r="F497" i="1"/>
  <c r="G497" i="1"/>
  <c r="E497" i="1"/>
  <c r="F495" i="1"/>
  <c r="G495" i="1"/>
  <c r="E495" i="1"/>
  <c r="F493" i="1"/>
  <c r="G493" i="1"/>
  <c r="E493" i="1"/>
  <c r="F491" i="1"/>
  <c r="G491" i="1"/>
  <c r="E491" i="1"/>
  <c r="F487" i="1"/>
  <c r="F486" i="1" s="1"/>
  <c r="F485" i="1" s="1"/>
  <c r="G487" i="1"/>
  <c r="G486" i="1" s="1"/>
  <c r="G485" i="1" s="1"/>
  <c r="E487" i="1"/>
  <c r="E486" i="1" s="1"/>
  <c r="E485" i="1" s="1"/>
  <c r="F481" i="1"/>
  <c r="F480" i="1" s="1"/>
  <c r="G481" i="1"/>
  <c r="G480" i="1" s="1"/>
  <c r="E481" i="1"/>
  <c r="E480" i="1" s="1"/>
  <c r="F478" i="1"/>
  <c r="G478" i="1"/>
  <c r="E478" i="1"/>
  <c r="F475" i="1"/>
  <c r="G475" i="1"/>
  <c r="E475" i="1"/>
  <c r="F471" i="1"/>
  <c r="G471" i="1"/>
  <c r="E471" i="1"/>
  <c r="F469" i="1"/>
  <c r="G469" i="1"/>
  <c r="E469" i="1"/>
  <c r="F463" i="1"/>
  <c r="F462" i="1" s="1"/>
  <c r="F461" i="1" s="1"/>
  <c r="G463" i="1"/>
  <c r="G462" i="1" s="1"/>
  <c r="G461" i="1" s="1"/>
  <c r="E463" i="1"/>
  <c r="E462" i="1" s="1"/>
  <c r="E461" i="1" s="1"/>
  <c r="F459" i="1"/>
  <c r="F458" i="1" s="1"/>
  <c r="F457" i="1" s="1"/>
  <c r="G459" i="1"/>
  <c r="G458" i="1" s="1"/>
  <c r="G457" i="1" s="1"/>
  <c r="E459" i="1"/>
  <c r="E458" i="1" s="1"/>
  <c r="E457" i="1" s="1"/>
  <c r="F455" i="1"/>
  <c r="F454" i="1" s="1"/>
  <c r="F453" i="1" s="1"/>
  <c r="G455" i="1"/>
  <c r="G454" i="1" s="1"/>
  <c r="G453" i="1" s="1"/>
  <c r="E455" i="1"/>
  <c r="E454" i="1" s="1"/>
  <c r="E453" i="1" s="1"/>
  <c r="F448" i="1"/>
  <c r="F447" i="1" s="1"/>
  <c r="G448" i="1"/>
  <c r="G447" i="1" s="1"/>
  <c r="E448" i="1"/>
  <c r="E447" i="1" s="1"/>
  <c r="F442" i="1"/>
  <c r="G442" i="1"/>
  <c r="E442" i="1"/>
  <c r="F438" i="1"/>
  <c r="G438" i="1"/>
  <c r="E438" i="1"/>
  <c r="F434" i="1"/>
  <c r="F433" i="1" s="1"/>
  <c r="G434" i="1"/>
  <c r="G433" i="1" s="1"/>
  <c r="E434" i="1"/>
  <c r="E433" i="1" s="1"/>
  <c r="F431" i="1"/>
  <c r="G431" i="1"/>
  <c r="E431" i="1"/>
  <c r="F428" i="1"/>
  <c r="G428" i="1"/>
  <c r="E428" i="1"/>
  <c r="F426" i="1"/>
  <c r="G426" i="1"/>
  <c r="E426" i="1"/>
  <c r="F424" i="1"/>
  <c r="G424" i="1"/>
  <c r="E424" i="1"/>
  <c r="F420" i="1"/>
  <c r="G420" i="1"/>
  <c r="E420" i="1"/>
  <c r="F418" i="1"/>
  <c r="G418" i="1"/>
  <c r="E418" i="1"/>
  <c r="F416" i="1"/>
  <c r="G416" i="1"/>
  <c r="E416" i="1"/>
  <c r="F389" i="1"/>
  <c r="G389" i="1"/>
  <c r="E389" i="1"/>
  <c r="F387" i="1"/>
  <c r="G387" i="1"/>
  <c r="E387" i="1"/>
  <c r="F384" i="1"/>
  <c r="G384" i="1"/>
  <c r="E384" i="1"/>
  <c r="F379" i="1"/>
  <c r="F378" i="1" s="1"/>
  <c r="F377" i="1" s="1"/>
  <c r="G379" i="1"/>
  <c r="G378" i="1" s="1"/>
  <c r="G377" i="1" s="1"/>
  <c r="E379" i="1"/>
  <c r="E378" i="1" s="1"/>
  <c r="E377" i="1" s="1"/>
  <c r="F375" i="1"/>
  <c r="F374" i="1" s="1"/>
  <c r="G375" i="1"/>
  <c r="G374" i="1" s="1"/>
  <c r="E375" i="1"/>
  <c r="E374" i="1" s="1"/>
  <c r="F372" i="1"/>
  <c r="G372" i="1"/>
  <c r="E372" i="1"/>
  <c r="F370" i="1"/>
  <c r="G370" i="1"/>
  <c r="E370" i="1"/>
  <c r="F368" i="1"/>
  <c r="G368" i="1"/>
  <c r="E368" i="1"/>
  <c r="F362" i="1"/>
  <c r="G362" i="1"/>
  <c r="E362" i="1"/>
  <c r="F360" i="1"/>
  <c r="G360" i="1"/>
  <c r="E360" i="1"/>
  <c r="F358" i="1"/>
  <c r="G358" i="1"/>
  <c r="E358" i="1"/>
  <c r="F354" i="1"/>
  <c r="G354" i="1"/>
  <c r="E354" i="1"/>
  <c r="F352" i="1"/>
  <c r="G352" i="1"/>
  <c r="E352" i="1"/>
  <c r="F350" i="1"/>
  <c r="G350" i="1"/>
  <c r="E350" i="1"/>
  <c r="F347" i="1"/>
  <c r="G347" i="1"/>
  <c r="E347" i="1"/>
  <c r="F345" i="1"/>
  <c r="G345" i="1"/>
  <c r="E345" i="1"/>
  <c r="F343" i="1"/>
  <c r="G343" i="1"/>
  <c r="E343" i="1"/>
  <c r="F341" i="1"/>
  <c r="G341" i="1"/>
  <c r="E341" i="1"/>
  <c r="F339" i="1"/>
  <c r="G339" i="1"/>
  <c r="E339" i="1"/>
  <c r="F337" i="1"/>
  <c r="G337" i="1"/>
  <c r="E337" i="1"/>
  <c r="F335" i="1"/>
  <c r="G335" i="1"/>
  <c r="E335" i="1"/>
  <c r="F331" i="1"/>
  <c r="G331" i="1"/>
  <c r="F333" i="1"/>
  <c r="G333" i="1"/>
  <c r="E333" i="1"/>
  <c r="E331" i="1"/>
  <c r="F329" i="1"/>
  <c r="G329" i="1"/>
  <c r="E329" i="1"/>
  <c r="F326" i="1"/>
  <c r="F325" i="1" s="1"/>
  <c r="G326" i="1"/>
  <c r="G325" i="1" s="1"/>
  <c r="E326" i="1"/>
  <c r="E325" i="1" s="1"/>
  <c r="F320" i="1"/>
  <c r="F319" i="1" s="1"/>
  <c r="F318" i="1" s="1"/>
  <c r="G320" i="1"/>
  <c r="G319" i="1" s="1"/>
  <c r="G318" i="1" s="1"/>
  <c r="E320" i="1"/>
  <c r="E319" i="1" s="1"/>
  <c r="E318" i="1" s="1"/>
  <c r="F316" i="1"/>
  <c r="G316" i="1"/>
  <c r="E316" i="1"/>
  <c r="F314" i="1"/>
  <c r="G314" i="1"/>
  <c r="G313" i="1" s="1"/>
  <c r="E314" i="1"/>
  <c r="F311" i="1"/>
  <c r="G311" i="1"/>
  <c r="E311" i="1"/>
  <c r="F309" i="1"/>
  <c r="G309" i="1"/>
  <c r="E309" i="1"/>
  <c r="F307" i="1"/>
  <c r="G307" i="1"/>
  <c r="E307" i="1"/>
  <c r="F304" i="1"/>
  <c r="G304" i="1"/>
  <c r="E304" i="1"/>
  <c r="F295" i="1"/>
  <c r="F294" i="1" s="1"/>
  <c r="F293" i="1" s="1"/>
  <c r="G295" i="1"/>
  <c r="G294" i="1" s="1"/>
  <c r="G293" i="1" s="1"/>
  <c r="E295" i="1"/>
  <c r="E294" i="1" s="1"/>
  <c r="E293" i="1" s="1"/>
  <c r="F290" i="1"/>
  <c r="F289" i="1" s="1"/>
  <c r="F288" i="1" s="1"/>
  <c r="F287" i="1" s="1"/>
  <c r="G290" i="1"/>
  <c r="G289" i="1" s="1"/>
  <c r="G288" i="1" s="1"/>
  <c r="G287" i="1" s="1"/>
  <c r="E290" i="1"/>
  <c r="E289" i="1" s="1"/>
  <c r="E288" i="1" s="1"/>
  <c r="E287" i="1" s="1"/>
  <c r="F285" i="1"/>
  <c r="F284" i="1" s="1"/>
  <c r="F283" i="1" s="1"/>
  <c r="F282" i="1" s="1"/>
  <c r="G285" i="1"/>
  <c r="G284" i="1" s="1"/>
  <c r="G283" i="1" s="1"/>
  <c r="G282" i="1" s="1"/>
  <c r="E285" i="1"/>
  <c r="E284" i="1" s="1"/>
  <c r="E283" i="1" s="1"/>
  <c r="E282" i="1" s="1"/>
  <c r="F279" i="1"/>
  <c r="F278" i="1" s="1"/>
  <c r="F277" i="1" s="1"/>
  <c r="G279" i="1"/>
  <c r="G278" i="1" s="1"/>
  <c r="G277" i="1" s="1"/>
  <c r="E279" i="1"/>
  <c r="E278" i="1" s="1"/>
  <c r="E277" i="1" s="1"/>
  <c r="F275" i="1"/>
  <c r="G275" i="1"/>
  <c r="E275" i="1"/>
  <c r="F273" i="1"/>
  <c r="G273" i="1"/>
  <c r="E273" i="1"/>
  <c r="F271" i="1"/>
  <c r="G271" i="1"/>
  <c r="E271" i="1"/>
  <c r="F269" i="1"/>
  <c r="G269" i="1"/>
  <c r="E269" i="1"/>
  <c r="F267" i="1"/>
  <c r="G267" i="1"/>
  <c r="E267" i="1"/>
  <c r="F265" i="1"/>
  <c r="G265" i="1"/>
  <c r="F263" i="1"/>
  <c r="G263" i="1"/>
  <c r="E263" i="1"/>
  <c r="F254" i="1"/>
  <c r="G254" i="1"/>
  <c r="E254" i="1"/>
  <c r="F252" i="1"/>
  <c r="G252" i="1"/>
  <c r="E252" i="1"/>
  <c r="E251" i="1" s="1"/>
  <c r="F248" i="1"/>
  <c r="G248" i="1"/>
  <c r="E248" i="1"/>
  <c r="F245" i="1"/>
  <c r="G245" i="1"/>
  <c r="E245" i="1"/>
  <c r="F242" i="1"/>
  <c r="G242" i="1"/>
  <c r="E242" i="1"/>
  <c r="F240" i="1"/>
  <c r="G240" i="1"/>
  <c r="E240" i="1"/>
  <c r="E237" i="1"/>
  <c r="E236" i="1" s="1"/>
  <c r="F257" i="1"/>
  <c r="F256" i="1" s="1"/>
  <c r="G257" i="1"/>
  <c r="G256" i="1" s="1"/>
  <c r="E257" i="1"/>
  <c r="E256" i="1" s="1"/>
  <c r="F231" i="1"/>
  <c r="G231" i="1"/>
  <c r="E231" i="1"/>
  <c r="F229" i="1"/>
  <c r="G229" i="1"/>
  <c r="E229" i="1"/>
  <c r="F223" i="1"/>
  <c r="G223" i="1"/>
  <c r="F225" i="1"/>
  <c r="G225" i="1"/>
  <c r="E225" i="1"/>
  <c r="E223" i="1"/>
  <c r="F220" i="1"/>
  <c r="F219" i="1" s="1"/>
  <c r="G220" i="1"/>
  <c r="G219" i="1" s="1"/>
  <c r="E220" i="1"/>
  <c r="E219" i="1" s="1"/>
  <c r="E215" i="1"/>
  <c r="E214" i="1" s="1"/>
  <c r="E213" i="1" s="1"/>
  <c r="E211" i="1"/>
  <c r="E210" i="1" s="1"/>
  <c r="E209" i="1" s="1"/>
  <c r="E207" i="1"/>
  <c r="E206" i="1" s="1"/>
  <c r="E205" i="1" s="1"/>
  <c r="F200" i="1"/>
  <c r="F199" i="1" s="1"/>
  <c r="G200" i="1"/>
  <c r="G199" i="1" s="1"/>
  <c r="E200" i="1"/>
  <c r="E199" i="1" s="1"/>
  <c r="F197" i="1"/>
  <c r="F196" i="1" s="1"/>
  <c r="G197" i="1"/>
  <c r="G196" i="1" s="1"/>
  <c r="E197" i="1"/>
  <c r="E196" i="1" s="1"/>
  <c r="F193" i="1"/>
  <c r="F192" i="1" s="1"/>
  <c r="G193" i="1"/>
  <c r="G192" i="1" s="1"/>
  <c r="E193" i="1"/>
  <c r="E192" i="1" s="1"/>
  <c r="F190" i="1"/>
  <c r="G190" i="1"/>
  <c r="E190" i="1"/>
  <c r="F188" i="1"/>
  <c r="G188" i="1"/>
  <c r="E188" i="1"/>
  <c r="F184" i="1"/>
  <c r="F183" i="1" s="1"/>
  <c r="F182" i="1" s="1"/>
  <c r="G184" i="1"/>
  <c r="G183" i="1" s="1"/>
  <c r="G182" i="1" s="1"/>
  <c r="E184" i="1"/>
  <c r="E183" i="1" s="1"/>
  <c r="E182" i="1" s="1"/>
  <c r="F178" i="1"/>
  <c r="F177" i="1" s="1"/>
  <c r="F176" i="1" s="1"/>
  <c r="F175" i="1" s="1"/>
  <c r="G178" i="1"/>
  <c r="G177" i="1" s="1"/>
  <c r="G176" i="1" s="1"/>
  <c r="G175" i="1" s="1"/>
  <c r="E178" i="1"/>
  <c r="E177" i="1" s="1"/>
  <c r="E176" i="1" s="1"/>
  <c r="E175" i="1" s="1"/>
  <c r="F173" i="1"/>
  <c r="G173" i="1"/>
  <c r="E173" i="1"/>
  <c r="F171" i="1"/>
  <c r="G171" i="1"/>
  <c r="E171" i="1"/>
  <c r="F169" i="1"/>
  <c r="G169" i="1"/>
  <c r="E169" i="1"/>
  <c r="F167" i="1"/>
  <c r="G167" i="1"/>
  <c r="E167" i="1"/>
  <c r="F165" i="1"/>
  <c r="G165" i="1"/>
  <c r="E165" i="1"/>
  <c r="F163" i="1"/>
  <c r="G163" i="1"/>
  <c r="E163" i="1"/>
  <c r="F161" i="1"/>
  <c r="G161" i="1"/>
  <c r="E161" i="1"/>
  <c r="F159" i="1"/>
  <c r="G159" i="1"/>
  <c r="E159" i="1"/>
  <c r="F156" i="1"/>
  <c r="G156" i="1"/>
  <c r="F154" i="1"/>
  <c r="G154" i="1"/>
  <c r="E154" i="1"/>
  <c r="F151" i="1"/>
  <c r="G151" i="1"/>
  <c r="E151" i="1"/>
  <c r="E149" i="1"/>
  <c r="E157" i="1"/>
  <c r="E156" i="1" s="1"/>
  <c r="F143" i="1"/>
  <c r="G143" i="1"/>
  <c r="E143" i="1"/>
  <c r="F141" i="1"/>
  <c r="G141" i="1"/>
  <c r="E141" i="1"/>
  <c r="F139" i="1"/>
  <c r="G139" i="1"/>
  <c r="E139" i="1"/>
  <c r="F137" i="1"/>
  <c r="G137" i="1"/>
  <c r="E137" i="1"/>
  <c r="F131" i="1"/>
  <c r="F130" i="1" s="1"/>
  <c r="F129" i="1" s="1"/>
  <c r="F128" i="1" s="1"/>
  <c r="F127" i="1" s="1"/>
  <c r="G131" i="1"/>
  <c r="G130" i="1" s="1"/>
  <c r="G129" i="1" s="1"/>
  <c r="G128" i="1" s="1"/>
  <c r="G127" i="1" s="1"/>
  <c r="E131" i="1"/>
  <c r="E130" i="1" s="1"/>
  <c r="E129" i="1" s="1"/>
  <c r="E128" i="1" s="1"/>
  <c r="E127" i="1" s="1"/>
  <c r="F125" i="1"/>
  <c r="G125" i="1"/>
  <c r="E125" i="1"/>
  <c r="F123" i="1"/>
  <c r="G123" i="1"/>
  <c r="E123" i="1"/>
  <c r="F114" i="1"/>
  <c r="F113" i="1" s="1"/>
  <c r="F112" i="1" s="1"/>
  <c r="G114" i="1"/>
  <c r="G113" i="1" s="1"/>
  <c r="G112" i="1" s="1"/>
  <c r="F109" i="1"/>
  <c r="F108" i="1" s="1"/>
  <c r="F107" i="1" s="1"/>
  <c r="G109" i="1"/>
  <c r="G108" i="1" s="1"/>
  <c r="G107" i="1" s="1"/>
  <c r="F105" i="1"/>
  <c r="G105" i="1"/>
  <c r="E105" i="1"/>
  <c r="F103" i="1"/>
  <c r="G103" i="1"/>
  <c r="E103" i="1"/>
  <c r="F99" i="1"/>
  <c r="G99" i="1"/>
  <c r="E99" i="1"/>
  <c r="F97" i="1"/>
  <c r="G97" i="1"/>
  <c r="E97" i="1"/>
  <c r="F89" i="1"/>
  <c r="F88" i="1" s="1"/>
  <c r="F87" i="1" s="1"/>
  <c r="G89" i="1"/>
  <c r="G88" i="1" s="1"/>
  <c r="G87" i="1" s="1"/>
  <c r="E89" i="1"/>
  <c r="E88" i="1" s="1"/>
  <c r="E87" i="1" s="1"/>
  <c r="E86" i="1" s="1"/>
  <c r="F84" i="1"/>
  <c r="F83" i="1" s="1"/>
  <c r="F82" i="1" s="1"/>
  <c r="F81" i="1" s="1"/>
  <c r="G84" i="1"/>
  <c r="G83" i="1" s="1"/>
  <c r="G82" i="1" s="1"/>
  <c r="G81" i="1" s="1"/>
  <c r="E84" i="1"/>
  <c r="E83" i="1" s="1"/>
  <c r="E82" i="1" s="1"/>
  <c r="E81" i="1" s="1"/>
  <c r="F77" i="1"/>
  <c r="F76" i="1" s="1"/>
  <c r="G77" i="1"/>
  <c r="G76" i="1" s="1"/>
  <c r="E77" i="1"/>
  <c r="E76" i="1" s="1"/>
  <c r="F73" i="1"/>
  <c r="F72" i="1" s="1"/>
  <c r="G73" i="1"/>
  <c r="G72" i="1" s="1"/>
  <c r="E73" i="1"/>
  <c r="E72" i="1" s="1"/>
  <c r="F62" i="1"/>
  <c r="G62" i="1"/>
  <c r="E62" i="1"/>
  <c r="G67" i="1"/>
  <c r="G66" i="1" s="1"/>
  <c r="F67" i="1"/>
  <c r="F66" i="1" s="1"/>
  <c r="E67" i="1"/>
  <c r="E66" i="1" s="1"/>
  <c r="G69" i="1"/>
  <c r="G68" i="1" s="1"/>
  <c r="F69" i="1"/>
  <c r="F68" i="1" s="1"/>
  <c r="E69" i="1"/>
  <c r="E68" i="1" s="1"/>
  <c r="F58" i="1"/>
  <c r="F57" i="1" s="1"/>
  <c r="F56" i="1" s="1"/>
  <c r="G58" i="1"/>
  <c r="G57" i="1" s="1"/>
  <c r="G56" i="1" s="1"/>
  <c r="E58" i="1"/>
  <c r="E57" i="1" s="1"/>
  <c r="E56" i="1" s="1"/>
  <c r="G55" i="1"/>
  <c r="F55" i="1"/>
  <c r="E55" i="1"/>
  <c r="G53" i="1"/>
  <c r="F53" i="1"/>
  <c r="E53" i="1"/>
  <c r="G52" i="1"/>
  <c r="F52" i="1"/>
  <c r="E52" i="1"/>
  <c r="F47" i="1"/>
  <c r="F46" i="1" s="1"/>
  <c r="F45" i="1" s="1"/>
  <c r="F44" i="1" s="1"/>
  <c r="G47" i="1"/>
  <c r="G46" i="1" s="1"/>
  <c r="G45" i="1" s="1"/>
  <c r="G44" i="1" s="1"/>
  <c r="E47" i="1"/>
  <c r="E46" i="1" s="1"/>
  <c r="E45" i="1" s="1"/>
  <c r="E44" i="1" s="1"/>
  <c r="F41" i="1"/>
  <c r="G41" i="1"/>
  <c r="E41" i="1"/>
  <c r="F38" i="1"/>
  <c r="G38" i="1"/>
  <c r="E38" i="1"/>
  <c r="F35" i="1"/>
  <c r="G35" i="1"/>
  <c r="E35" i="1"/>
  <c r="F29" i="1"/>
  <c r="G29" i="1"/>
  <c r="E29" i="1"/>
  <c r="F25" i="1"/>
  <c r="G25" i="1"/>
  <c r="E25" i="1"/>
  <c r="F22" i="1"/>
  <c r="G22" i="1"/>
  <c r="E22" i="1"/>
  <c r="F20" i="1"/>
  <c r="G20" i="1"/>
  <c r="E20" i="1"/>
  <c r="F18" i="1"/>
  <c r="G18" i="1"/>
  <c r="E18" i="1"/>
  <c r="F16" i="1"/>
  <c r="G16" i="1"/>
  <c r="E16" i="1"/>
  <c r="F12" i="1"/>
  <c r="F11" i="1" s="1"/>
  <c r="F10" i="1" s="1"/>
  <c r="G12" i="1"/>
  <c r="G11" i="1" s="1"/>
  <c r="G10" i="1" s="1"/>
  <c r="E12" i="1"/>
  <c r="E11" i="1" s="1"/>
  <c r="E10" i="1" s="1"/>
  <c r="F549" i="1" l="1"/>
  <c r="F548" i="1" s="1"/>
  <c r="F547" i="1" s="1"/>
  <c r="G559" i="1"/>
  <c r="G228" i="1"/>
  <c r="G227" i="1" s="1"/>
  <c r="E239" i="1"/>
  <c r="E235" i="1" s="1"/>
  <c r="E234" i="1" s="1"/>
  <c r="E233" i="1" s="1"/>
  <c r="E313" i="1"/>
  <c r="F313" i="1"/>
  <c r="F559" i="1"/>
  <c r="F555" i="1" s="1"/>
  <c r="F554" i="1" s="1"/>
  <c r="E102" i="1"/>
  <c r="E101" i="1" s="1"/>
  <c r="E204" i="1"/>
  <c r="G549" i="1"/>
  <c r="G548" i="1" s="1"/>
  <c r="G547" i="1" s="1"/>
  <c r="E559" i="1"/>
  <c r="E555" i="1" s="1"/>
  <c r="E554" i="1" s="1"/>
  <c r="F148" i="1"/>
  <c r="F228" i="1"/>
  <c r="F227" i="1" s="1"/>
  <c r="E519" i="1"/>
  <c r="E518" i="1" s="1"/>
  <c r="E517" i="1" s="1"/>
  <c r="E96" i="1"/>
  <c r="E95" i="1" s="1"/>
  <c r="F96" i="1"/>
  <c r="F95" i="1" s="1"/>
  <c r="G519" i="1"/>
  <c r="G518" i="1" s="1"/>
  <c r="G517" i="1" s="1"/>
  <c r="E549" i="1"/>
  <c r="E548" i="1" s="1"/>
  <c r="E547" i="1" s="1"/>
  <c r="G148" i="1"/>
  <c r="E228" i="1"/>
  <c r="E227" i="1" s="1"/>
  <c r="G96" i="1"/>
  <c r="G95" i="1" s="1"/>
  <c r="G204" i="1"/>
  <c r="F204" i="1"/>
  <c r="E536" i="1"/>
  <c r="E535" i="1" s="1"/>
  <c r="E528" i="1" s="1"/>
  <c r="G555" i="1"/>
  <c r="G554" i="1" s="1"/>
  <c r="G546" i="1" s="1"/>
  <c r="F536" i="1"/>
  <c r="F535" i="1" s="1"/>
  <c r="F528" i="1" s="1"/>
  <c r="G536" i="1"/>
  <c r="G535" i="1" s="1"/>
  <c r="G528" i="1" s="1"/>
  <c r="F519" i="1"/>
  <c r="F518" i="1" s="1"/>
  <c r="F517" i="1" s="1"/>
  <c r="E503" i="1"/>
  <c r="E490" i="1"/>
  <c r="F503" i="1"/>
  <c r="G503" i="1"/>
  <c r="F490" i="1"/>
  <c r="G490" i="1"/>
  <c r="E468" i="1"/>
  <c r="E467" i="1" s="1"/>
  <c r="F474" i="1"/>
  <c r="F473" i="1" s="1"/>
  <c r="F468" i="1"/>
  <c r="F467" i="1" s="1"/>
  <c r="G468" i="1"/>
  <c r="G467" i="1" s="1"/>
  <c r="E474" i="1"/>
  <c r="E473" i="1" s="1"/>
  <c r="G474" i="1"/>
  <c r="G473" i="1" s="1"/>
  <c r="F423" i="1"/>
  <c r="E415" i="1"/>
  <c r="E414" i="1" s="1"/>
  <c r="F452" i="1"/>
  <c r="G452" i="1"/>
  <c r="E452" i="1"/>
  <c r="E451" i="1" s="1"/>
  <c r="E437" i="1"/>
  <c r="E436" i="1" s="1"/>
  <c r="F437" i="1"/>
  <c r="F436" i="1" s="1"/>
  <c r="G437" i="1"/>
  <c r="G436" i="1" s="1"/>
  <c r="F422" i="1"/>
  <c r="G423" i="1"/>
  <c r="G422" i="1" s="1"/>
  <c r="E423" i="1"/>
  <c r="E422" i="1" s="1"/>
  <c r="F415" i="1"/>
  <c r="F414" i="1" s="1"/>
  <c r="G415" i="1"/>
  <c r="G414" i="1" s="1"/>
  <c r="E386" i="1"/>
  <c r="E383" i="1" s="1"/>
  <c r="E382" i="1" s="1"/>
  <c r="E381" i="1" s="1"/>
  <c r="G386" i="1"/>
  <c r="G383" i="1" s="1"/>
  <c r="G382" i="1" s="1"/>
  <c r="G381" i="1" s="1"/>
  <c r="F386" i="1"/>
  <c r="F383" i="1" s="1"/>
  <c r="F382" i="1" s="1"/>
  <c r="F381" i="1" s="1"/>
  <c r="F367" i="1"/>
  <c r="F366" i="1" s="1"/>
  <c r="F365" i="1" s="1"/>
  <c r="G367" i="1"/>
  <c r="G366" i="1" s="1"/>
  <c r="G365" i="1" s="1"/>
  <c r="E367" i="1"/>
  <c r="E366" i="1" s="1"/>
  <c r="E365" i="1" s="1"/>
  <c r="F357" i="1"/>
  <c r="F356" i="1" s="1"/>
  <c r="E357" i="1"/>
  <c r="E356" i="1" s="1"/>
  <c r="F349" i="1"/>
  <c r="G357" i="1"/>
  <c r="G356" i="1" s="1"/>
  <c r="G349" i="1"/>
  <c r="E349" i="1"/>
  <c r="E328" i="1"/>
  <c r="G328" i="1"/>
  <c r="F328" i="1"/>
  <c r="F303" i="1"/>
  <c r="G303" i="1"/>
  <c r="G302" i="1" s="1"/>
  <c r="G301" i="1" s="1"/>
  <c r="G300" i="1" s="1"/>
  <c r="E303" i="1"/>
  <c r="F281" i="1"/>
  <c r="G281" i="1"/>
  <c r="E281" i="1"/>
  <c r="G222" i="1"/>
  <c r="G218" i="1" s="1"/>
  <c r="G217" i="1" s="1"/>
  <c r="E262" i="1"/>
  <c r="E261" i="1" s="1"/>
  <c r="E260" i="1" s="1"/>
  <c r="E259" i="1" s="1"/>
  <c r="F262" i="1"/>
  <c r="F261" i="1" s="1"/>
  <c r="F260" i="1" s="1"/>
  <c r="F259" i="1" s="1"/>
  <c r="G262" i="1"/>
  <c r="G261" i="1" s="1"/>
  <c r="G260" i="1" s="1"/>
  <c r="G259" i="1" s="1"/>
  <c r="F222" i="1"/>
  <c r="F218" i="1" s="1"/>
  <c r="F239" i="1"/>
  <c r="F251" i="1"/>
  <c r="E222" i="1"/>
  <c r="E218" i="1" s="1"/>
  <c r="G251" i="1"/>
  <c r="G239" i="1"/>
  <c r="E187" i="1"/>
  <c r="E186" i="1" s="1"/>
  <c r="E181" i="1" s="1"/>
  <c r="E148" i="1"/>
  <c r="E153" i="1"/>
  <c r="G195" i="1"/>
  <c r="E195" i="1"/>
  <c r="F187" i="1"/>
  <c r="F186" i="1" s="1"/>
  <c r="F181" i="1" s="1"/>
  <c r="G187" i="1"/>
  <c r="G186" i="1" s="1"/>
  <c r="G181" i="1" s="1"/>
  <c r="F195" i="1"/>
  <c r="F153" i="1"/>
  <c r="G153" i="1"/>
  <c r="E122" i="1"/>
  <c r="E121" i="1" s="1"/>
  <c r="E120" i="1" s="1"/>
  <c r="E119" i="1" s="1"/>
  <c r="G122" i="1"/>
  <c r="G121" i="1" s="1"/>
  <c r="G120" i="1" s="1"/>
  <c r="G119" i="1" s="1"/>
  <c r="F122" i="1"/>
  <c r="F121" i="1" s="1"/>
  <c r="F120" i="1" s="1"/>
  <c r="F119" i="1" s="1"/>
  <c r="E136" i="1"/>
  <c r="E135" i="1" s="1"/>
  <c r="E134" i="1" s="1"/>
  <c r="E133" i="1" s="1"/>
  <c r="F136" i="1"/>
  <c r="F135" i="1" s="1"/>
  <c r="F134" i="1" s="1"/>
  <c r="F133" i="1" s="1"/>
  <c r="G136" i="1"/>
  <c r="G135" i="1" s="1"/>
  <c r="G134" i="1" s="1"/>
  <c r="G133" i="1" s="1"/>
  <c r="G102" i="1"/>
  <c r="G101" i="1" s="1"/>
  <c r="F102" i="1"/>
  <c r="F101" i="1" s="1"/>
  <c r="E61" i="1"/>
  <c r="F71" i="1"/>
  <c r="F70" i="1" s="1"/>
  <c r="G71" i="1"/>
  <c r="G70" i="1" s="1"/>
  <c r="E71" i="1"/>
  <c r="E70" i="1" s="1"/>
  <c r="F61" i="1"/>
  <c r="G61" i="1"/>
  <c r="G34" i="1"/>
  <c r="G28" i="1" s="1"/>
  <c r="G27" i="1" s="1"/>
  <c r="E51" i="1"/>
  <c r="E50" i="1" s="1"/>
  <c r="E49" i="1" s="1"/>
  <c r="F51" i="1"/>
  <c r="F50" i="1" s="1"/>
  <c r="F49" i="1" s="1"/>
  <c r="E34" i="1"/>
  <c r="E28" i="1" s="1"/>
  <c r="E27" i="1" s="1"/>
  <c r="G51" i="1"/>
  <c r="G50" i="1" s="1"/>
  <c r="G49" i="1" s="1"/>
  <c r="F34" i="1"/>
  <c r="F28" i="1" s="1"/>
  <c r="F27" i="1" s="1"/>
  <c r="E15" i="1"/>
  <c r="E14" i="1" s="1"/>
  <c r="G15" i="1"/>
  <c r="G14" i="1" s="1"/>
  <c r="F15" i="1"/>
  <c r="F14" i="1" s="1"/>
  <c r="E516" i="1" l="1"/>
  <c r="E94" i="1"/>
  <c r="E93" i="1" s="1"/>
  <c r="E92" i="1" s="1"/>
  <c r="F546" i="1"/>
  <c r="G235" i="1"/>
  <c r="G234" i="1" s="1"/>
  <c r="G233" i="1" s="1"/>
  <c r="G516" i="1"/>
  <c r="F302" i="1"/>
  <c r="F301" i="1" s="1"/>
  <c r="F300" i="1" s="1"/>
  <c r="G203" i="1"/>
  <c r="E546" i="1"/>
  <c r="E217" i="1"/>
  <c r="E203" i="1" s="1"/>
  <c r="E202" i="1" s="1"/>
  <c r="G94" i="1"/>
  <c r="G93" i="1" s="1"/>
  <c r="G92" i="1" s="1"/>
  <c r="E302" i="1"/>
  <c r="E301" i="1" s="1"/>
  <c r="E300" i="1" s="1"/>
  <c r="G147" i="1"/>
  <c r="G146" i="1" s="1"/>
  <c r="G145" i="1" s="1"/>
  <c r="F217" i="1"/>
  <c r="F203" i="1" s="1"/>
  <c r="E489" i="1"/>
  <c r="E484" i="1" s="1"/>
  <c r="F235" i="1"/>
  <c r="F234" i="1" s="1"/>
  <c r="F233" i="1" s="1"/>
  <c r="F147" i="1"/>
  <c r="F146" i="1" s="1"/>
  <c r="F145" i="1" s="1"/>
  <c r="F94" i="1"/>
  <c r="F93" i="1" s="1"/>
  <c r="F92" i="1" s="1"/>
  <c r="F516" i="1"/>
  <c r="E466" i="1"/>
  <c r="E465" i="1" s="1"/>
  <c r="E450" i="1" s="1"/>
  <c r="G466" i="1"/>
  <c r="G465" i="1" s="1"/>
  <c r="G450" i="1" s="1"/>
  <c r="F489" i="1"/>
  <c r="G489" i="1"/>
  <c r="F466" i="1"/>
  <c r="F465" i="1" s="1"/>
  <c r="F450" i="1" s="1"/>
  <c r="E364" i="1"/>
  <c r="E413" i="1"/>
  <c r="E412" i="1" s="1"/>
  <c r="F413" i="1"/>
  <c r="F412" i="1" s="1"/>
  <c r="G413" i="1"/>
  <c r="G412" i="1" s="1"/>
  <c r="G364" i="1"/>
  <c r="F364" i="1"/>
  <c r="E324" i="1"/>
  <c r="E323" i="1" s="1"/>
  <c r="E322" i="1" s="1"/>
  <c r="F324" i="1"/>
  <c r="F323" i="1" s="1"/>
  <c r="F322" i="1" s="1"/>
  <c r="G324" i="1"/>
  <c r="G323" i="1" s="1"/>
  <c r="G322" i="1" s="1"/>
  <c r="G299" i="1" s="1"/>
  <c r="E180" i="1"/>
  <c r="G180" i="1"/>
  <c r="E147" i="1"/>
  <c r="E146" i="1" s="1"/>
  <c r="E145" i="1" s="1"/>
  <c r="F180" i="1"/>
  <c r="E60" i="1"/>
  <c r="E9" i="1" s="1"/>
  <c r="G60" i="1"/>
  <c r="G9" i="1" s="1"/>
  <c r="F60" i="1"/>
  <c r="F9" i="1" s="1"/>
  <c r="G202" i="1" l="1"/>
  <c r="G484" i="1"/>
  <c r="G118" i="1"/>
  <c r="G582" i="1" s="1"/>
  <c r="F299" i="1"/>
  <c r="F202" i="1"/>
  <c r="F582" i="1" s="1"/>
  <c r="E299" i="1"/>
  <c r="F118" i="1"/>
  <c r="E118" i="1"/>
  <c r="E582" i="1" s="1"/>
  <c r="F484" i="1"/>
  <c r="G586" i="1" l="1"/>
  <c r="F586" i="1"/>
  <c r="E586" i="1"/>
</calcChain>
</file>

<file path=xl/sharedStrings.xml><?xml version="1.0" encoding="utf-8"?>
<sst xmlns="http://schemas.openxmlformats.org/spreadsheetml/2006/main" count="1705" uniqueCount="595">
  <si>
    <t>тыс. рублей</t>
  </si>
  <si>
    <t>Наименование</t>
  </si>
  <si>
    <t>РПР</t>
  </si>
  <si>
    <t>ЦСР</t>
  </si>
  <si>
    <t>ВР</t>
  </si>
  <si>
    <t>Общегосударственные вопросы</t>
  </si>
  <si>
    <t>0100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</si>
  <si>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</si>
  <si>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</si>
  <si>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Непрограммные расходы</t>
  </si>
  <si>
    <t>00 0 00 00000</t>
  </si>
  <si>
    <t>Председатель представительного органа муниципального образования</t>
  </si>
  <si>
    <t>00 0 00 00020</t>
  </si>
  <si>
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</si>
  <si>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Заместитель председателя представительного органа муниципального образования</t>
  </si>
  <si>
    <t>00 0 00 00030</t>
  </si>
  <si>
    <t>Депутаты  представительного органа муниципального образования</t>
  </si>
  <si>
    <t>00 0 00 00040</t>
  </si>
  <si>
    <t>Обеспечение деятельности Благовещенской городской Думы</t>
  </si>
  <si>
    <t>00 0 00 00050</t>
  </si>
  <si>
    <t>Закупка товаров, работ и услуг для обеспечения государственных(муниципальных) нужд</t>
  </si>
  <si>
    <t>Социальное обеспечение и иные выплаты населению</t>
  </si>
  <si>
    <t>Компенсация расходов, связанных с депутатской деятельностью</t>
  </si>
  <si>
    <t>00 0 00 00060</t>
  </si>
  <si>
    <t>Другие общегосударственные вопросы</t>
  </si>
  <si>
    <t>0113</t>
  </si>
  <si>
    <t>Финансовое обеспечение поощрений за заслуги перед муниципальным образованием городом Благовещенском</t>
  </si>
  <si>
    <t>00 0 00 80110</t>
  </si>
  <si>
    <t>Социальная политика</t>
  </si>
  <si>
    <t>1000</t>
  </si>
  <si>
    <t>Социальное обеспечение населения</t>
  </si>
  <si>
    <t>1003</t>
  </si>
  <si>
    <t xml:space="preserve">Единовременная денежная выплата лицам, награжденным медалью «За заслуги перед городом Благовещенском» </t>
  </si>
  <si>
    <t>00 0 00 80100</t>
  </si>
  <si>
    <t>Функционирование  высшего должностного лица  субъекта  Российской Федерации и муниципального образования</t>
  </si>
  <si>
    <t>0102</t>
  </si>
  <si>
    <t>Глава муниципального образования</t>
  </si>
  <si>
    <t>00 0 00 00010</t>
  </si>
  <si>
    <t xml:space="preserve">Функционирование Правительства Российской Федерации, высших исполнительных органов государственной  власти субъектов Российской Федерации, местных администраций </t>
  </si>
  <si>
    <t>0104</t>
  </si>
  <si>
    <t>Расходы на обеспечение функций исполнительно-распорядительного, контрольного органов муниципального образования</t>
  </si>
  <si>
    <t>00 0 00 00070</t>
  </si>
  <si>
    <t>Иные бюджетные ассигнования</t>
  </si>
  <si>
    <t>Расходы на выполнение государственных полномочий</t>
  </si>
  <si>
    <t>00 1 00 00000</t>
  </si>
  <si>
    <t>00 1 00 87290</t>
  </si>
  <si>
    <t>00 1 00 87360</t>
  </si>
  <si>
    <t>100</t>
  </si>
  <si>
    <t>200</t>
  </si>
  <si>
    <t>00 1 00 88430</t>
  </si>
  <si>
    <t>Судебная система</t>
  </si>
  <si>
    <t>0105</t>
  </si>
  <si>
    <t>00 1 00 51200</t>
  </si>
  <si>
    <t>Предоставление субсидий бюджетным, автономным
учреждениям и иным некоммерческим организациям</t>
  </si>
  <si>
    <t>Муниципальная программа "Развитие транспортной системы города Благовещенска"</t>
  </si>
  <si>
    <t>02 0 00 00000</t>
  </si>
  <si>
    <t>Подпрограмма "Развитие пассажирского транспорта в городе Благовещенске"</t>
  </si>
  <si>
    <t>02 2 00 00000</t>
  </si>
  <si>
    <t>Основное мероприятие "Создание условий для предоставления транспортных услуг населению и организация транспортного обслуживания населения в границах городского округа"</t>
  </si>
  <si>
    <t>02 2 01 00000</t>
  </si>
  <si>
    <t>Расходы на обеспечение деятельности (оказания услуг, выполнение работ) муниципальных организаций  (учреждений)</t>
  </si>
  <si>
    <t>00 0 00 10590</t>
  </si>
  <si>
    <t>Расходы  на оплату исполнительных документов (за исключением исполнительных документов, реализуемых в рамках государственных программ)</t>
  </si>
  <si>
    <t>00 0 00 70020</t>
  </si>
  <si>
    <t>Национальная оборона</t>
  </si>
  <si>
    <t>0200</t>
  </si>
  <si>
    <t>Мобилизационная подготовка экономики</t>
  </si>
  <si>
    <t>0204</t>
  </si>
  <si>
    <t>Мобилизационная подготовка</t>
  </si>
  <si>
    <t>00 0 00 00090</t>
  </si>
  <si>
    <t>Национальная экономика</t>
  </si>
  <si>
    <t>0400</t>
  </si>
  <si>
    <t>Водное хозяйство</t>
  </si>
  <si>
    <t>0406</t>
  </si>
  <si>
    <t>Муниципальная программа "Обеспечение безопасности жизнедеятельности населения и территории города Благовещенска"</t>
  </si>
  <si>
    <t>08 0 00 00000</t>
  </si>
  <si>
    <t>Подпрограмма "Охрана окружающей среды и обеспечение экологической безопасности населения города Благовещенска"</t>
  </si>
  <si>
    <t>08 4 00 00000</t>
  </si>
  <si>
    <t>Основное мероприятие "Выполнение санитарно-эпидемиологических требований и обеспечение экологической безопасности"</t>
  </si>
  <si>
    <t>08 4 01 00000</t>
  </si>
  <si>
    <t>Капитальные вложения в объекты государственной (муниципальной) собственности</t>
  </si>
  <si>
    <t>08 4 01 S7110</t>
  </si>
  <si>
    <t>Транспорт</t>
  </si>
  <si>
    <t>0408</t>
  </si>
  <si>
    <t>Организация транспортного обслуживания населения</t>
  </si>
  <si>
    <t>02 2 01 S0680</t>
  </si>
  <si>
    <t>Расходы на обеспечение деятельности (оказание услуг, выполнение работ) муниципальных организаций (учреждений)</t>
  </si>
  <si>
    <t>Предоставление субсидий бюджетным, автономным учреждениям и иным некоммерческим организациям</t>
  </si>
  <si>
    <t>Субсидии транспортным предприятиям на компенсацию  выпадающих доходов по тарифам, не обеспечивающим экономически обоснованные  затраты</t>
  </si>
  <si>
    <t>02 2 01 60020</t>
  </si>
  <si>
    <t>Субсидии транспортным предприятиям на возмещение затрат, не обеспеченных утвержденным экономически обоснованным тарифом, связанных с осуществлением перевозок пассажиров по нерентабельным муниципальным автобусным маршрутам регулярных перевозок в городском сообщении, включая садовые маршруты</t>
  </si>
  <si>
    <t>02 2 01 60030</t>
  </si>
  <si>
    <t>Субсидии перевозчикам на возмещение недополученных доходов в связи с осуществлением перевозок отдельных категорий граждан по льготным проездным билетам в автобусах муниципальных автомобильных маршрутов регулярных перевозок, следующих к местам расположения садовых участков</t>
  </si>
  <si>
    <t>02 2 01 60040</t>
  </si>
  <si>
    <t>Дорожное хозяйство (дорожные фонды)</t>
  </si>
  <si>
    <t>0409</t>
  </si>
  <si>
    <t>Подпрограмма "Осуществление дорожной деятельности в отношении автомобильных дорог общего пользования местного значения"</t>
  </si>
  <si>
    <t>02 1 00 00000</t>
  </si>
  <si>
    <t>Основное мероприятие "Региональный проект "Дорожная сеть"</t>
  </si>
  <si>
    <t>02 1 R1 00000</t>
  </si>
  <si>
    <t>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</si>
  <si>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02 1 R1 53930</t>
  </si>
  <si>
    <t>Финансовое обеспечение дорожной деятельности в рамках реализации национального проекта "Безопасные и качественные автомобильные дороги" (осуществление строительного контроля)</t>
  </si>
  <si>
    <t>02 1 R1 53931</t>
  </si>
  <si>
    <t>Основное мероприятие "Развитие улично-дорожной сети города Благовещенска"</t>
  </si>
  <si>
    <t>02 1 01 00000</t>
  </si>
  <si>
    <t>Осуществление муниципальными образованиями дорожной деятельности в отношении автомобильных дорог местного значения и сооружений на них</t>
  </si>
  <si>
    <t>02 1 01 S7480</t>
  </si>
  <si>
    <t>Осуществление муниципальными образованиями дорожной деятельности в отношении автомобильных дорог местного значения и сооружений на них (осуществление строительного контроля)</t>
  </si>
  <si>
    <t>02 1 01 S7481</t>
  </si>
  <si>
    <t>Другие вопросы в области национальной экономики</t>
  </si>
  <si>
    <t>0412</t>
  </si>
  <si>
    <t>Муниципальная программа "Развитие малого и среднего предпринимательства и туризма на территории города Благовещенска"</t>
  </si>
  <si>
    <t>09 0 00 00000</t>
  </si>
  <si>
    <t>Подпрограмма "Развитие туризма в городе Благовещенске</t>
  </si>
  <si>
    <t>09 1 00 00000</t>
  </si>
  <si>
    <t>Основное мероприятие "Совершенствование инфраструктуры досуга и массового отдыха для жителей и гостей города"</t>
  </si>
  <si>
    <t>09 1 03 00000</t>
  </si>
  <si>
    <t>Капитальные вложения в объекты муниципальной собственности (Большой городской центр "Трибуна Холл" г. Благовещенск, Амурская область)</t>
  </si>
  <si>
    <t>09 1 03 S7110</t>
  </si>
  <si>
    <t>Подпрограмма "Развитие малого и среднего предпринимательства в городе Благовещенске"</t>
  </si>
  <si>
    <t>09 2 00 00000</t>
  </si>
  <si>
    <t>Основное мероприятие "Поддержка субъектов малого и среднего предпринимательства"</t>
  </si>
  <si>
    <t>09 2 01 00000</t>
  </si>
  <si>
    <t>Организационная, информационная, консультационная поддержка, поддержка в области повышения инвестиционной активности в сфере малого и среднего предпринимательства</t>
  </si>
  <si>
    <t>09 2 01 10320</t>
  </si>
  <si>
    <t>Региональная поддержка малого и среднего предпринимательства, включая крестьянские (фермерские) хозяйства (в части предоставления субсидии местным бюджетам на поддержку и развитие субъектов малого и среднего предпринимательства, включая крестьянские (фермерские) хозяйства)</t>
  </si>
  <si>
    <t>09 2 01 S0130</t>
  </si>
  <si>
    <t>Основное мероприятие "Развитие инфраструктуры поддержки малого и среднего предпринимательства"</t>
  </si>
  <si>
    <t>09 2 02 00000</t>
  </si>
  <si>
    <t>Субсидии некоммерческим организациям, оказывающим поддержку субъектам малого и среднего предпринимательства</t>
  </si>
  <si>
    <t>09 2 02 10310</t>
  </si>
  <si>
    <t>Муниципальная  программа "Развитие градостроительной деятельности и управление земельными ресурсами на территории муниципального образования города Благовещенска"</t>
  </si>
  <si>
    <t>11 0 00 00000</t>
  </si>
  <si>
    <t>11 0 01 00000</t>
  </si>
  <si>
    <t>Организация выполнения кадастровых работ и государственного кадастрового учета в отношении земельных участков для муниципальных нужд</t>
  </si>
  <si>
    <t>11 0 01 10240</t>
  </si>
  <si>
    <t>Основное мероприятие "Обеспечение мероприятий по градостроительной деятельности"</t>
  </si>
  <si>
    <t>11 0 02 00000</t>
  </si>
  <si>
    <t>Организация деятельности, направленной на подготовку внесения изменений в правила землепользования и застройки, подготовку нормативов градостроительного проектирования и документации по планировке территории</t>
  </si>
  <si>
    <t>11 0 02 10500</t>
  </si>
  <si>
    <t xml:space="preserve">Жилищно-коммунальное хозяйство </t>
  </si>
  <si>
    <t>0500</t>
  </si>
  <si>
    <t xml:space="preserve">Жилищное  хозяйство </t>
  </si>
  <si>
    <t>0501</t>
  </si>
  <si>
    <t>Муниципальная программа "Развитие и модернизация жилищно-коммунального хозяйства, энергосбережение и повышение энергетической эффективности, благоустройство территории города Благовещенска"</t>
  </si>
  <si>
    <t>03 0 00 00000</t>
  </si>
  <si>
    <t>Подпрограмма "Капитальный ремонт жилищного фонда города Благовещенска"</t>
  </si>
  <si>
    <t>03 3 00 00000</t>
  </si>
  <si>
    <t>Основное мероприятие "Обеспечение мероприятий по капитальному ремонту общего имущества в многоквартирных домах"</t>
  </si>
  <si>
    <t>03 3 01 00000</t>
  </si>
  <si>
    <t>Капитальный ремонт жилищного фонда г. Благовещенска</t>
  </si>
  <si>
    <t>03 3 01 10220</t>
  </si>
  <si>
    <t xml:space="preserve">Коммунальное хозяйство </t>
  </si>
  <si>
    <t>0502</t>
  </si>
  <si>
    <t>Муниципальная программа "Развитие  и модернизация жилищно-коммунального хозяйства, энергосбережение и повышение энергетической эффективности, благоустройство территории города Благовещенска"</t>
  </si>
  <si>
    <t>Подпрограмма "Повышение качества и надежности жилищно-коммунального обслуживания населения, обеспечение доступности коммунальных услуг"</t>
  </si>
  <si>
    <t>03 1 00 00000</t>
  </si>
  <si>
    <t>03 1 F5 00000</t>
  </si>
  <si>
    <t>Строительство и реконструкция (модернизация) объектов питьевого водоснабжения</t>
  </si>
  <si>
    <t>03 1 F5 52430</t>
  </si>
  <si>
    <t>Основное мероприятие "Организация на территории городского округа тепло-, водо-, электро-, газоснабжения и водоотведения"</t>
  </si>
  <si>
    <t>03 1 01 00000</t>
  </si>
  <si>
    <t>Мероприятия по разработке проектно-сметной документации для перевода объектов жилищно-коммунального хозяйства на потребление природного газа</t>
  </si>
  <si>
    <t>03 1 01 S0540</t>
  </si>
  <si>
    <t>Расходы, направленные на модернизацию коммунальной инфраструктуры</t>
  </si>
  <si>
    <t>03 1 01 S7400</t>
  </si>
  <si>
    <t xml:space="preserve">Благоустройство </t>
  </si>
  <si>
    <t>0503</t>
  </si>
  <si>
    <t>Подпрограмма "Благоустройство территории города Благовещенска"</t>
  </si>
  <si>
    <t>03 4 00 00000</t>
  </si>
  <si>
    <t>Основное мероприятие "Организация работ по повышению благоустроенности территории города Благовещенска"</t>
  </si>
  <si>
    <t>03 4 01 00000</t>
  </si>
  <si>
    <t>Муниципальная программа "Формирование современной городской среды на территории города Благовещенска на 2018-2024 годы"</t>
  </si>
  <si>
    <t>13 0 00 00000</t>
  </si>
  <si>
    <t>Основное мероприятие "Региональный проект "Формирование комфортной городской среды"</t>
  </si>
  <si>
    <t>13 0 F2 00000</t>
  </si>
  <si>
    <t>Реализация  программ формирования современной городской среды</t>
  </si>
  <si>
    <t>13 0 F2 55550</t>
  </si>
  <si>
    <t>Другие вопросы в области жилищно-коммунального хозяйства</t>
  </si>
  <si>
    <t>0505</t>
  </si>
  <si>
    <t>Муниципальная программа "Развитие градостроительной деятельности и управление земельными ресурсами на территории муниципального образования города Благовещенска"</t>
  </si>
  <si>
    <t>Основное мероприятие "Финансовое обеспечение исполнения функций технического заказчика по объектам капитального строительства муниципальной собственности"</t>
  </si>
  <si>
    <t>11 0 03 00000</t>
  </si>
  <si>
    <t>11 0 03 10590</t>
  </si>
  <si>
    <t>Образование</t>
  </si>
  <si>
    <t>0700</t>
  </si>
  <si>
    <t>Дошкольное  образование</t>
  </si>
  <si>
    <t>0701</t>
  </si>
  <si>
    <t>Муниципальная программа "Развитие образования города Благовещенска"</t>
  </si>
  <si>
    <t>04 0 00 00000</t>
  </si>
  <si>
    <t>Подпрограмма "Развитие дошкольного, общего и дополнительного  образования детей"</t>
  </si>
  <si>
    <t>04 1 00 00000</t>
  </si>
  <si>
    <t>Основное мероприятие "Развитие инфраструктуры  дошкольного и общего образования"</t>
  </si>
  <si>
    <t>04 1 02 00000</t>
  </si>
  <si>
    <t>Дошкольное образовательное учреждение на 350 мест в Северном планировочном районе г. Благовещенск, Амурская область (в т.ч.проектные работы)</t>
  </si>
  <si>
    <t>04 1 02 40730</t>
  </si>
  <si>
    <t xml:space="preserve">Общее образование </t>
  </si>
  <si>
    <t>0702</t>
  </si>
  <si>
    <t>Основное мероприятие "Региональный проект "Современная школа"</t>
  </si>
  <si>
    <t>04 1 E1 00000</t>
  </si>
  <si>
    <t>Создание новых мест в общеобразовательных организациях</t>
  </si>
  <si>
    <t>04 1 E1 55200</t>
  </si>
  <si>
    <t>Дополнительное образование детей</t>
  </si>
  <si>
    <t>0703</t>
  </si>
  <si>
    <t>Основное мероприятие "Развитие инфраструктуры  дошкольного, общего и дополнительного образования"</t>
  </si>
  <si>
    <t>Капитальные вложения в объекты государственной (муниципальной) собственности (Крытый футбольный манеж в квартале 398 г.Благовещенска, Амурская область (в т.ч. проектные работы)</t>
  </si>
  <si>
    <t>04 1 02 S7110</t>
  </si>
  <si>
    <t xml:space="preserve">Молодежная политика  </t>
  </si>
  <si>
    <t>0707</t>
  </si>
  <si>
    <t>Муниципальная программа "Развитие потенциала молодежи города Благовещенска"</t>
  </si>
  <si>
    <t>07 0 00 00000</t>
  </si>
  <si>
    <t>Основное мероприятие "Реализация мер в области муниципальной молодежной политики"</t>
  </si>
  <si>
    <t>07 0 01 00000</t>
  </si>
  <si>
    <t>Организация и  проведение мероприятий по работе с молодежью</t>
  </si>
  <si>
    <t>07 0 01 10180</t>
  </si>
  <si>
    <t>Выплата премий  и грантов  в сфере молодежной политики</t>
  </si>
  <si>
    <t>07 0 01 10560</t>
  </si>
  <si>
    <t>Основное мероприятие "Организация деятельности  по работе с молодежью на территории городского округа"</t>
  </si>
  <si>
    <t>07 0 02 00000</t>
  </si>
  <si>
    <t>07 0 02 10590</t>
  </si>
  <si>
    <t xml:space="preserve">Культура, кинематография </t>
  </si>
  <si>
    <t>0800</t>
  </si>
  <si>
    <t>Другие вопросы  в области культуры, кинематографии</t>
  </si>
  <si>
    <t>0804</t>
  </si>
  <si>
    <t>Муниципальная программа "Развитие и сохранение культуры в городе  Благовещенске"</t>
  </si>
  <si>
    <t>05 0 00 00000</t>
  </si>
  <si>
    <t>Подпрограмма "Историко-культурное наследие"</t>
  </si>
  <si>
    <t>05 1 00 00000</t>
  </si>
  <si>
    <t>Основное мероприятие "Обеспечение сохранности объектов историко-культурного наследия"</t>
  </si>
  <si>
    <t>05 1 01 00000</t>
  </si>
  <si>
    <t>Сохранение и приспособление к современному использованию объекта культурного наследия регионального значения "Памятник воинам-амурцам, погибшим на фронтах ВОВ 1941-1945 гг.., расположенного г. Благовещенск, площадь Победы. Газоснабжение объекта культурного наследия (в т.ч. проектные работы)</t>
  </si>
  <si>
    <t xml:space="preserve">05 1 01 10071 </t>
  </si>
  <si>
    <t>05 1 01 10071</t>
  </si>
  <si>
    <t>400</t>
  </si>
  <si>
    <t>Пенсионное обеспечение</t>
  </si>
  <si>
    <t>1001</t>
  </si>
  <si>
    <t>Доплаты к пенсиям муниципальных служащих</t>
  </si>
  <si>
    <t>00 0 00 80120</t>
  </si>
  <si>
    <t>Дополнительное материальное обеспечение ветеранов культуры, искусства и спорта</t>
  </si>
  <si>
    <t>00 0 00 80080</t>
  </si>
  <si>
    <t>Предоставление мер социальной поддержки гражданам, награжденным званием "Почётный гражданин города Благовещенска"</t>
  </si>
  <si>
    <t>00 0 00 80090</t>
  </si>
  <si>
    <t xml:space="preserve">Мероприятия  в области социальной политики </t>
  </si>
  <si>
    <t>00 0 00 80130</t>
  </si>
  <si>
    <t>Расходы на финансирование муниципального гранта</t>
  </si>
  <si>
    <t>00 0 00 80140</t>
  </si>
  <si>
    <t>Субсидия юридическим лицам, индивидуальным предпринимателям на возмещение недополученных доходов в связи с бесплатным предоставлением отдельным категориям граждан парикмахерских услуг (стрижка волос)</t>
  </si>
  <si>
    <t>00 0 00 80150</t>
  </si>
  <si>
    <t>Охрана семьи и детства</t>
  </si>
  <si>
    <t>1004</t>
  </si>
  <si>
    <t>Муниципальная программа "Обеспечение доступным и комфортным жильем населения города Благовещенска"</t>
  </si>
  <si>
    <t>01 0 00 00000</t>
  </si>
  <si>
    <t>Подпрограмма "Обеспечение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</t>
  </si>
  <si>
    <t>01 5 00 00000</t>
  </si>
  <si>
    <t>Основное мероприятие "Государственная поддержка детей-сирот, детей, оставшихся без попечения родителей, а также лиц из числа детей-сирот и детей, оставшихся без попечения родителей"</t>
  </si>
  <si>
    <t>01 5 01 00000</t>
  </si>
  <si>
    <t>Финансовое обеспечение государственных полномочий по проведению текущего или капитального ремонта жилых помещений, расположенных на территории области и принадлежащих на праве собственности детям-сиротам и детям, оставшимся без попечения родителей, лицам из их числа</t>
  </si>
  <si>
    <t>01 5 01 80710</t>
  </si>
  <si>
    <t xml:space="preserve">Физическая культура и спорт </t>
  </si>
  <si>
    <t>1100</t>
  </si>
  <si>
    <t xml:space="preserve">Физическая культура </t>
  </si>
  <si>
    <t>1101</t>
  </si>
  <si>
    <t>Муниципальная программа "Развитие физической культуры и спорта в городе Благовещенске"</t>
  </si>
  <si>
    <t>06 0 00 00000</t>
  </si>
  <si>
    <t>Основное мероприятие "Организация деятельности муниципальных учреждений в сфере физической культуры и спорта"</t>
  </si>
  <si>
    <t>06 0 01 00000</t>
  </si>
  <si>
    <t>06 0 01 10590</t>
  </si>
  <si>
    <t>Расходы на обеспечение деятельности  центра спортивной подготовки</t>
  </si>
  <si>
    <t>06 0 01 10595</t>
  </si>
  <si>
    <t>Массовый спорт</t>
  </si>
  <si>
    <t>1102</t>
  </si>
  <si>
    <t>Муниципальная программа "Развитие физической культуры и спорта в городе Благовещенске "</t>
  </si>
  <si>
    <t>Основное мероприятие "Развитие инфраструктуры и материально-технической базы для занятия физической культурой и спортом"</t>
  </si>
  <si>
    <t>06 0 02 00000</t>
  </si>
  <si>
    <t>Совершенствование материально-технической базы для занятий физической культурой и спортом в городе Благовещенске</t>
  </si>
  <si>
    <t>06 0 02 10120</t>
  </si>
  <si>
    <t>Основное мероприятие "Развитие и поддержка физической культуры и спорта на территории городского округа"</t>
  </si>
  <si>
    <t>06 0 03 00000</t>
  </si>
  <si>
    <t>Развитие массовой физкультурно-оздоровительной и спортивной работы с населением</t>
  </si>
  <si>
    <t>06 0 03 10130</t>
  </si>
  <si>
    <t>Проведение городских спортивно-массовых мероприятий - День Здоровья: «Кросс»,  «Азимут», «Оранжевый Мяч», «Лыжня»</t>
  </si>
  <si>
    <t>06 0 03 10140</t>
  </si>
  <si>
    <t xml:space="preserve">Развитие и поддержка  спорта высших достижений </t>
  </si>
  <si>
    <t>06 0 03 10150</t>
  </si>
  <si>
    <t>Создание условий для развития физической культуры и спорта  среди лиц с ограниченными физическими возможностями здоровья</t>
  </si>
  <si>
    <t>06 0 03 10160</t>
  </si>
  <si>
    <t>Средства массовой  информации</t>
  </si>
  <si>
    <t>1200</t>
  </si>
  <si>
    <t>Телевидение и радиовещание</t>
  </si>
  <si>
    <t>1201</t>
  </si>
  <si>
    <t>Обслуживание  государственного (муниципального) долга</t>
  </si>
  <si>
    <t>1300</t>
  </si>
  <si>
    <t>Обслуживание государственного (муниципального) внутреннего  долга</t>
  </si>
  <si>
    <t>1301</t>
  </si>
  <si>
    <t>Процентные платежи по муниципальному долгу</t>
  </si>
  <si>
    <t>00 0 00 70010</t>
  </si>
  <si>
    <t>Обслуживание государственного (муниципального) долга</t>
  </si>
  <si>
    <t>Обеспечение деятельности  финансовых, налоговых и таможенных органов и органов финансового (финансово-бюджетного) надзора</t>
  </si>
  <si>
    <t>0106</t>
  </si>
  <si>
    <t>Резервные фонды</t>
  </si>
  <si>
    <t>0111</t>
  </si>
  <si>
    <t>Резервный фонд администрации города Благовещенска</t>
  </si>
  <si>
    <t>00 0 00 20010</t>
  </si>
  <si>
    <t>Сельское хозяйство и рыболовство</t>
  </si>
  <si>
    <t>0405</t>
  </si>
  <si>
    <t>08 4 01 10590</t>
  </si>
  <si>
    <t>Финансовое обеспечение государственных полномочий Амурской области по организации мероприятий при осуществлении деятельности по обращению с животными без владельцев</t>
  </si>
  <si>
    <t>08 4 01 69700</t>
  </si>
  <si>
    <t>Субсидии казенным предприятиям на возмещение затрат, связанных с выполнением заказа по содержанию и ремонту улично-дорожной сети</t>
  </si>
  <si>
    <t>02 1 01 60070</t>
  </si>
  <si>
    <t>Субсидии казенным предприятиям на возмещение затрат, связанных с выполнением заказа по содержанию и обслуживанию средств регулирования дорожного движения</t>
  </si>
  <si>
    <t>02 1 01 60300</t>
  </si>
  <si>
    <t>Обустройство автомобильных дорог и обеспечение условий для безопасного дорожного движения на территории Амурской области</t>
  </si>
  <si>
    <t>02 1 01 S0180</t>
  </si>
  <si>
    <t xml:space="preserve">Выравнивание обеспеченности муниципальных образований по реализации ими отдельных расходных обязательств (предоставление субсидии казенным предприятиям на возмещение затрат, связанных с выполнением заказа по содержанию и ремонту улично-дорожной сети)     </t>
  </si>
  <si>
    <t>02 1 01 S7711</t>
  </si>
  <si>
    <t>Финансовое обеспечение расходов, связанных с созданием и содержанием дорожного патруля</t>
  </si>
  <si>
    <t>02 1 01 S8540</t>
  </si>
  <si>
    <t>Подпрограмма "Профилактика нарушений общественного порядка, терроризма и экстремизма"</t>
  </si>
  <si>
    <t>08 1 00 00000</t>
  </si>
  <si>
    <t>Основное мероприятие "Организация противодействия терроризму и преступности на территории города Благовещенска"</t>
  </si>
  <si>
    <t>08 1 01 00000</t>
  </si>
  <si>
    <t>Обеспечение транспортной безопасности на объектах транспортной инфраструктуры (мост через р.Зея)</t>
  </si>
  <si>
    <t>08 1 01 10680</t>
  </si>
  <si>
    <t>Подпрограмма "Переселение граждан из аварийного жилищного фонда на территории города Благовещенска"</t>
  </si>
  <si>
    <t>01 1 00 00000</t>
  </si>
  <si>
    <t>Основное мероприятие "Обеспечение мероприятий по переселению граждан из аварийного жилищного фонда"</t>
  </si>
  <si>
    <t>01 1 01 00000</t>
  </si>
  <si>
    <t>Обеспечение мероприятий по сносу аварийных домов</t>
  </si>
  <si>
    <t>01 1 01 10490</t>
  </si>
  <si>
    <t>Основное мероприятие "Поддержка организаций, предоставляющих жилищно-коммунальные услуги населению"</t>
  </si>
  <si>
    <t>03 1 02 00000</t>
  </si>
  <si>
    <t>Субсидии юридическим лицам, предоставляющим населению жилищные услуги по тарифам, не обеспечивающим возмещения затрат (неблагоустроенный жилищный фонд и общежития)</t>
  </si>
  <si>
    <t>03 1 02 60120</t>
  </si>
  <si>
    <t>Основное мероприятие "Реализация мероприятий по обеспечению благоприятных и безопасных условий проживания граждан в многоквартирных домах"</t>
  </si>
  <si>
    <t>03 1 03 00000</t>
  </si>
  <si>
    <t>Текущий и капитальный ремонт выгребных ям, строительство и ремонт дворовых уборных и подъездных путей к ним в неблагоустроенном жилищном фонде</t>
  </si>
  <si>
    <t>03 1 03 60130</t>
  </si>
  <si>
    <t>Расходы на организацию проведения конкурсов по отбору управляющих организаций</t>
  </si>
  <si>
    <t>03 1 03 60140</t>
  </si>
  <si>
    <t>Закупка товаров, работ и услуг для обеспечения  государственных(муниципальных) нужд</t>
  </si>
  <si>
    <t>Финансовое обеспечение государственных полномочий по компенсации выпадающих доходов теплоснабжающих организаций</t>
  </si>
  <si>
    <t>03 1 01 87120</t>
  </si>
  <si>
    <t>Финансовое обеспечение государственных полномочий по компенсации выпадающих доходов теплоснабжающим организациям, осуществляющим производство тепловой энергии в режиме комбинированной выработки электрической и тепловой энергии, возникающих в результате реализации тепловой энергии по льготным тарифам</t>
  </si>
  <si>
    <t>03 1 01 80770</t>
  </si>
  <si>
    <t>Субсидии юридическим лицам, предоставляющим населению услуги в отделениях бань</t>
  </si>
  <si>
    <t>03 1 02 60150</t>
  </si>
  <si>
    <t>03 1 02 60360</t>
  </si>
  <si>
    <t>Оборудование контейнерных площадок для сбора твердых коммунальных отходов</t>
  </si>
  <si>
    <t>03 1 03 S7330</t>
  </si>
  <si>
    <t>Содержание (техническое обслуживание) и текущий ремонт муниципальных сетей наружного освещения и оборудования</t>
  </si>
  <si>
    <t>03 4 01 10810</t>
  </si>
  <si>
    <t>Проведение капитального ремонта и ремонта дворовых территорий многоквартирных домов, проездов к дворовым территориям многоквартирных домов, устройство ограждений на территориях (территорий) многоквартирных домов, устройство детских и спортивных площадок на дворовых территориях многоквартирных домов</t>
  </si>
  <si>
    <t>03 4 01 60110</t>
  </si>
  <si>
    <t>Оплата услуг по поставке электроэнергии на  уличное  освещение</t>
  </si>
  <si>
    <t>03 4 01 60170</t>
  </si>
  <si>
    <t xml:space="preserve">Прочие мероприятия по  благоустройству  городского округа </t>
  </si>
  <si>
    <t>03 4 01 60210</t>
  </si>
  <si>
    <t>Субсидии казенным предприятиям на возмещение затрат, связанных с выполнением заказа по уборке с территорий общего пользования случайного мусора и несанкционированных свалок, а также по установке и содержанию элементов благоустройства на территориях общего пользования муниципального образования города Благовещенска</t>
  </si>
  <si>
    <t>03 4 01 60290</t>
  </si>
  <si>
    <t>Субсидии казенным предприятиям на возмещение затрат, связанных с выполнением заказа по содержанию озелененных территорий общего пользования города Благовещенска</t>
  </si>
  <si>
    <t>03 4 01 60330</t>
  </si>
  <si>
    <t>Субсидия на финансовое обеспечение (возмещение) затрат концессионера в отношении объектов наружного освещения, находящихся в собственности города Благовещенска</t>
  </si>
  <si>
    <t>03 4 01 60370</t>
  </si>
  <si>
    <t>Муниципальная программа "Развитие и модернизация жилищно-коммунального хозяйства,       энергосбережение и повышение энергетической эффективности, благоустройство территории города Благовещенска"</t>
  </si>
  <si>
    <t>Подпрограмма "Обеспечение реализации муниципальной программы "Развитие и модернизация жилищно-коммунального хозяйства,       энергосбережение и повышение энергетической эффективности, благоустройство территории города Благовещенска""</t>
  </si>
  <si>
    <t>03 5 00 00000</t>
  </si>
  <si>
    <t>Основное мероприятие "Организация деятельности в сфере жилищно-коммунального хозяйства"</t>
  </si>
  <si>
    <t>03 5 01 00000</t>
  </si>
  <si>
    <t>03 5 01 00070</t>
  </si>
  <si>
    <t xml:space="preserve">Национальная безопасность  и правоохранительная деятельность </t>
  </si>
  <si>
    <t>0300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</si>
  <si>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</si>
  <si>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</si>
  <si>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Обеспечение  функционирования АПК "Безопасный город" и комплексной системы экстренного оповещения населения, информационное обеспечение и пропаганда нарушений общественного порядка, терроризма и экстремизма</t>
  </si>
  <si>
    <t>08 1 01 10340</t>
  </si>
  <si>
    <t>Софинансирование расходов, связанных с развитием аппаратно-программного комплекса "Безопасный город"</t>
  </si>
  <si>
    <t>08 1 01 S1590</t>
  </si>
  <si>
    <t>Подпрограмма  "Обеспечение безопасности людей на водных объектах, охраны их жизни и здоровья на территории города Благовещенска"</t>
  </si>
  <si>
    <t>08 2 00 00000</t>
  </si>
  <si>
    <t>Основное мероприятие "Организация мероприятий в сфере  обеспечения безопасности   людей на водных объектах"</t>
  </si>
  <si>
    <t>08 2 01 00000</t>
  </si>
  <si>
    <t xml:space="preserve">Обеспечение и проведение мероприятий  по профилактической работе по вопросам  безопасного поведения на воде                                      </t>
  </si>
  <si>
    <t>08 2 01 10360</t>
  </si>
  <si>
    <t>Обеспечение  и проведение мероприятий по созданию спасательных постов</t>
  </si>
  <si>
    <t>08 2 01 10390</t>
  </si>
  <si>
    <t>Подпрограмма "Обеспечение первичных   мер  пожарной безопасности на территории города Благовещенска"</t>
  </si>
  <si>
    <t>08 3 00 00000</t>
  </si>
  <si>
    <t>Основное мероприятие "Осуществление мероприятий по выполнению требований пожарной безопасности"</t>
  </si>
  <si>
    <t>08 3 01 00000</t>
  </si>
  <si>
    <t>Предупреждение  пожаров в границах городского округа</t>
  </si>
  <si>
    <t>08 3 01 10420</t>
  </si>
  <si>
    <t>Подпрограмма «Обеспечение реализации муниципальной программы «Обеспечение безопасности жизнедеятельности населения и территории города Благовещенска»</t>
  </si>
  <si>
    <t>08 5 00 00000</t>
  </si>
  <si>
    <t>Основное мероприятие "Организация управления системой обеспечения безопасности жизнедеятельности населения и территории"</t>
  </si>
  <si>
    <t>08 5 01 00000</t>
  </si>
  <si>
    <t>08 5 01 10590</t>
  </si>
  <si>
    <t>Основное мероприятие "Обеспечение  реализации программ дошкольного, начального, основного, среднего  и дополнительного  образования"</t>
  </si>
  <si>
    <t>04 1 01 00000</t>
  </si>
  <si>
    <t>04 1 01 10590</t>
  </si>
  <si>
    <t>Создание условий для осуществления присмотра и ухода за детьми в возрасте от 1,5 до 3 лет (субсидия негосударственным организациям, осуществляющим образовательную деятельность, и индивидуальным предпринимателям, осуществляющим образовательную деятельность по образовательным программам дошкольного образования)</t>
  </si>
  <si>
    <t>04 1 01 S7740</t>
  </si>
  <si>
    <t>Финансовое  обеспечение государственных гарантий реализации прав на получение общедоступного и бесплатного  дошкольного образования в муниципальных дошкольных образовательных организациях и муниципальных общеобразовательных организациях,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образовательных организациях</t>
  </si>
  <si>
    <t>04 1 01 88500</t>
  </si>
  <si>
    <t>600</t>
  </si>
  <si>
    <t>Подпрограмма  "Обеспечение реализации муниципальной программы "Развитие образования города Благовещенска" и прочие мероприятия в области образования"</t>
  </si>
  <si>
    <t>04 3 00 00000</t>
  </si>
  <si>
    <t>Основное мероприятие "Развитие, поддержка и совершенствование системы кадрового потенциала педагогического корпуса"</t>
  </si>
  <si>
    <t>04 3 02 00000</t>
  </si>
  <si>
    <t>Развитие кадрового потенциала муниципальных организаций (учреждений)</t>
  </si>
  <si>
    <t>04 3 02 10020</t>
  </si>
  <si>
    <t xml:space="preserve">Единовременные социальные пособия работникам муниципальных образовательных учреждений </t>
  </si>
  <si>
    <t>04 3 02 10610</t>
  </si>
  <si>
    <t>Организация бесплатного горячего питания обучающихся, получающих начальное общее образование в  муниципальных образовательных  организациях</t>
  </si>
  <si>
    <t>04 1 01 L3040</t>
  </si>
  <si>
    <t xml:space="preserve">Организация подвоза обучающихся в муниципальных образовательных организациях, проживающих в отдаленных населенных пунктах </t>
  </si>
  <si>
    <t>04 1 01 10570</t>
  </si>
  <si>
    <t xml:space="preserve">Премия одаренным  детям, обучающимся в образовательных организациях   города Благовещенска </t>
  </si>
  <si>
    <t>04 1 01 10580</t>
  </si>
  <si>
    <t>Организация бесплатного питания обучающихся в муниципальных образовательных организациях</t>
  </si>
  <si>
    <t>04 1 01 10594</t>
  </si>
  <si>
    <t xml:space="preserve">Предоставление бесплатного питания детям из малообеспеченных семей, обучающихся  в муниципальных общеобразовательных организациях города Благовещенска </t>
  </si>
  <si>
    <t>04 1 01 10600</t>
  </si>
  <si>
    <t>Софинансирование расходных обязательств на обеспечение бесплатным двухразовым  питанием детей с ограниченными возможностями здоровья, обучающихся в муниципальных общеобразовательных организациях</t>
  </si>
  <si>
    <t>04 1 01 S7620</t>
  </si>
  <si>
    <t>04 1 01 53030</t>
  </si>
  <si>
    <t>Ежемесячное денежное вознаграждение за классное руководство педагогическим работникам  муниципальных общеобразовательных организаций (в части выплаты разницы в районных коэффициентах и финансового обеспечения затрат муниципального образования по организации осуществления государственного полномочия)</t>
  </si>
  <si>
    <t>04 1 01 80740</t>
  </si>
  <si>
    <t>Организация и проведение мероприятий по благоустройству территории общеобразовательных организаций</t>
  </si>
  <si>
    <t>04 1 02 S8570</t>
  </si>
  <si>
    <t>Предоставление мер материального стимулирования гражданам, с которыми управлением образования города Благовещенска заключены соглашения о трудоустройстве в муниципальные общеобразовательные учреждения после окончания обучения в образовательных организациях</t>
  </si>
  <si>
    <t>04 3 02 10632</t>
  </si>
  <si>
    <t>Обеспечение функционирования системы персонифицированного финансирования дополнительного образования детей</t>
  </si>
  <si>
    <t>04 1 01 10591</t>
  </si>
  <si>
    <t>Создание условий для эффективного патриотического воспитания обучающихся, обеспечивающих развитие у каждого подростка, верности Отечеству, готовности приносить пользу обществу и государству путем вовлечения детей во всероссийское военно-патриотическое общественное движение "Юнармия"</t>
  </si>
  <si>
    <t>04 1 01 10592</t>
  </si>
  <si>
    <t>Подпрограмма  "Развитие системы защиты прав детей"</t>
  </si>
  <si>
    <t>04 2 00 00000</t>
  </si>
  <si>
    <t>Основное мероприятие "Организация  и обеспечение проведения оздоровительной кампании детей"</t>
  </si>
  <si>
    <t>04 2 02 00000</t>
  </si>
  <si>
    <t>Проведение  мероприятий  по организации отдыха детей в каникулярное время</t>
  </si>
  <si>
    <t>04 2 02 10040</t>
  </si>
  <si>
    <t>Частичная оплата стоимости путевок  для детей работающих граждан в организации отдыха и оздоровления детей в каникулярное время</t>
  </si>
  <si>
    <t>04 2 02 80010</t>
  </si>
  <si>
    <t>Софинансирование расходных обязательств на частичную оплату стоимости путевок для детей работающих граждан в организации отдыха и оздоровления детей в каникулярное время</t>
  </si>
  <si>
    <t>04 2 02 S7500</t>
  </si>
  <si>
    <t>Другие вопросы в области образования</t>
  </si>
  <si>
    <t>0709</t>
  </si>
  <si>
    <t>Выплата компенсации части платы, взимаемой с родителей (законных представителей) за присмотр и уход за детьми, осваивающими образовательные программы дошкольного образования в образовательных организациях</t>
  </si>
  <si>
    <t>04 1 01 87250</t>
  </si>
  <si>
    <t xml:space="preserve"> Организация бесплатного горячего питания обучающихся, получающих начальное общее образование в  муниципальных образовательных организациях ( в части финансового обеспечения материальных средств для осуществления государственного полномочия)</t>
  </si>
  <si>
    <t>04 1 01 88530</t>
  </si>
  <si>
    <t>Основное мероприятие "Реализация прав и гарантий на государственную поддержку отдельных категорий граждан"</t>
  </si>
  <si>
    <t>04 2 01 00000</t>
  </si>
  <si>
    <t>Финансовое обеспечение государственных полномочий Амурской области по назначению и выплате денежной выплаты при передаче ребенка на воспитание в семью</t>
  </si>
  <si>
    <t>04 2 01 11020</t>
  </si>
  <si>
    <t>Финансовое обеспечение государственных полномочий по выплатам лицам из числа детей-сирот и детей, оставшихся без попечения родителей, достигшим 18 лет, но продолжающим обучение в муниципальной образовательной организации, до окончания обучения</t>
  </si>
  <si>
    <t>04 2 01 70000</t>
  </si>
  <si>
    <t>Финансовое обеспечение государственных полномочий по организации и осуществлению деятельности по опеке и попечительству в отношении несовершеннолетних  лиц</t>
  </si>
  <si>
    <t>04 2 01 87300</t>
  </si>
  <si>
    <t>Финансовое обеспечение государственных полномочий Амурской области по выплате денежных средств на содержание детей, находящихся в семьях опекунов (попечителей) и в приемных семьях, а также вознаграждения приемным родителям (родителю)</t>
  </si>
  <si>
    <t>04 2 01 87700</t>
  </si>
  <si>
    <t>Основное мероприятие «Выявление и поддержка одаренных детей»</t>
  </si>
  <si>
    <t>04 2 03 00000</t>
  </si>
  <si>
    <t>Развитие интеллектуального, творческого и физического потенциала всех категорий детей</t>
  </si>
  <si>
    <t>04 2 03 10050</t>
  </si>
  <si>
    <t>Подпрограмма "Обеспечение реализации муниципальной программы "Развитие образования города Благовещенска" и прочие мероприятия  в области образования"</t>
  </si>
  <si>
    <t>Основное мероприятие "Организация деятельности в сфере образования"</t>
  </si>
  <si>
    <t>04 3 01 00000</t>
  </si>
  <si>
    <t>04 3 01 00070</t>
  </si>
  <si>
    <t>04 3 01 10590</t>
  </si>
  <si>
    <t>Основное мероприятие «Развитие, поддержка и совершенствование системы кадрового потенциала педагогического корпуса»</t>
  </si>
  <si>
    <t>05 1 01 10070</t>
  </si>
  <si>
    <t>Работы по сохранению и созданию  объектов историко-культурного наследия</t>
  </si>
  <si>
    <t>Подпрограмма " Дополнительное образование детей в сфере культуры"</t>
  </si>
  <si>
    <t>05 2 00 00000</t>
  </si>
  <si>
    <t>Основное мероприятие "Организация дополнительного образования детей в сфере культуры"</t>
  </si>
  <si>
    <t>05 2 01 00000</t>
  </si>
  <si>
    <t>05 2 01 10590</t>
  </si>
  <si>
    <t>Основное мероприятие "Региональный проект "Культурная среда"</t>
  </si>
  <si>
    <t>05 2 А1 00000</t>
  </si>
  <si>
    <t>Государственная поддержка отрасли культуры (оснащение музыкальными инструментами детских школ искусств и училищ)</t>
  </si>
  <si>
    <t>05 2 А1 55192</t>
  </si>
  <si>
    <t>Государственная поддержка отрасли культуры (софинансирование расходных обязательств субъектов Российской Федерации, возникающих при реализации мероприятий по модернизации региональных и муниципальных детских школ искусств по видам искусств путем их реконструкции, капитального ремонта)</t>
  </si>
  <si>
    <t>05 2 А1 55194</t>
  </si>
  <si>
    <t xml:space="preserve">Культура </t>
  </si>
  <si>
    <t>0801</t>
  </si>
  <si>
    <t>Подпрограмма "Библиотечное обслуживание"</t>
  </si>
  <si>
    <t>05 3 00 00000</t>
  </si>
  <si>
    <t>Основное мероприятие "Организация  деятельности библиотек"</t>
  </si>
  <si>
    <t>05 3 01 00000</t>
  </si>
  <si>
    <t>05 3 01 10590</t>
  </si>
  <si>
    <t>Подпрограмма  "Народное творчество и культурно-досуговая деятельность"</t>
  </si>
  <si>
    <t>05 4 00 00000</t>
  </si>
  <si>
    <t>Основное мероприятие "Организация культурно-досуговой деятельности и народного творчества"</t>
  </si>
  <si>
    <t>05 4 01 00000</t>
  </si>
  <si>
    <t>05 4 01 10590</t>
  </si>
  <si>
    <t>Подпрограмма "Обеспечение реализации муниципальной программы "Развитие и сохранение культуры в городе  Благовещенске" и прочие расходы в сфере культуры"</t>
  </si>
  <si>
    <t>05 5 00 00000</t>
  </si>
  <si>
    <t>Основное мероприятие «Обустройство мест массового  культурного досуга и активного отдыха жителей города Благовещенска»</t>
  </si>
  <si>
    <t>05 5 03 00000</t>
  </si>
  <si>
    <t xml:space="preserve">Субсидии юридическим лицам на финансовое обеспечение(возмещение) затрат, связанных с содержанием мест общего пользования в местах массового отдыха  населения </t>
  </si>
  <si>
    <t>05 5 03 60352</t>
  </si>
  <si>
    <t>Основное мероприятие "Организация деятельности в сфере культуры"</t>
  </si>
  <si>
    <t>05 5 01 00000</t>
  </si>
  <si>
    <t>05 5 01 00070</t>
  </si>
  <si>
    <t>05 5 01 10590</t>
  </si>
  <si>
    <t>Основное мероприятие "Реализация мероприятий по развитию и сохранению культуры в городе Благовещенске"</t>
  </si>
  <si>
    <t>05 5 02 00000</t>
  </si>
  <si>
    <t>Поддержка творческих инициатив в сфере культуры города Благовещенска</t>
  </si>
  <si>
    <t>05 5 02 80020</t>
  </si>
  <si>
    <t>Подпрограмма "Обеспечение реализации муниципальной программы "Обеспечение доступным и комфортным жильём населения города Благовещенска" и прочие расходы"</t>
  </si>
  <si>
    <t>01 4 00 00000</t>
  </si>
  <si>
    <t>Основное мероприятие "Финансирование расходов на реализацию мероприятий программы и обеспечение деятельности учреждения, осуществляющего функции в жилищной сфере"</t>
  </si>
  <si>
    <t>01 4 01 00000</t>
  </si>
  <si>
    <t>01 4 01 10590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</si>
  <si>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</si>
  <si>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Подпрограмма "Энергосбережение и повышение энергетической эффективности в городе Благовещенске"</t>
  </si>
  <si>
    <t>03 2 00 00000</t>
  </si>
  <si>
    <t>Основное мероприятие "Обеспечение энергоэффективности в бюджетной и жилищно-коммунальной сферах экономики города Благовещенска"</t>
  </si>
  <si>
    <t>03 2 01 00000</t>
  </si>
  <si>
    <t>Государственная регистрация права муниципальной  собственности на  выявленные  бесхозяйные объекты  инженерной инфраструктуры</t>
  </si>
  <si>
    <t>03 2 01 60230</t>
  </si>
  <si>
    <t>Приобретение квартир в муниципальную собственность по решениям суда</t>
  </si>
  <si>
    <t>Содержание и ремонт муниципального жилья</t>
  </si>
  <si>
    <t>01 4 01 60010</t>
  </si>
  <si>
    <t>Исполнение обязательств по уплате взносов на капитальный ремонт общего имущества в многоквартирных домах, жилые и нежилые помещения в которых находятся в муниципальной собственности</t>
  </si>
  <si>
    <t>03 3 01 10550</t>
  </si>
  <si>
    <t>Подпрограмма "Обеспечение реализации муниципальной программы "Обеспечение доступным и комфортным жильём населения города Благовещенск" и прочие расходы"</t>
  </si>
  <si>
    <t>Финансовое обеспечение государственных полномочий Амурской области по постановке на учет и учету граждан, имеющих право на получение жилищных субсидий (единовременных социальных выплат) на приобретение или строительство жилых помещений в соответствии с Федеральным законом от 25.10.2002 № 125-ФЗ "О жилищных субсидиях гражданам, выезжающим из районов Крайнего Севера и приравненных к ним местностей"</t>
  </si>
  <si>
    <t>01 4 01 87630</t>
  </si>
  <si>
    <t>Подпрограмма "Улучшение жилищных условий работников муниципальных организаций города Благовещенска"</t>
  </si>
  <si>
    <t>01 2 00 00000</t>
  </si>
  <si>
    <t xml:space="preserve">Основное мероприятие "Обеспечение доступности приобретения (строительства) жилья для работников муниципальных организаций" </t>
  </si>
  <si>
    <t>01 2 01 00000</t>
  </si>
  <si>
    <t>Предоставление работникам муниципальных организаций социальной выплаты за счет средств городского бюджета на компенсацию части стоимости приобретенного (приобретаемого), построенного жилья</t>
  </si>
  <si>
    <t xml:space="preserve">1003 </t>
  </si>
  <si>
    <t>01 2 01 80070</t>
  </si>
  <si>
    <t>Подпрограмма "Обеспечение жильём молодых семей"</t>
  </si>
  <si>
    <t>01 3 00 00000</t>
  </si>
  <si>
    <t>Основное мероприятие "Государственная поддержка молодых семей, признанных в установленном порядке нуждающимися в улучшении жилищных условий"</t>
  </si>
  <si>
    <t>01 3 01 00000</t>
  </si>
  <si>
    <t>Реализация мероприятий по обеспечению жильём молодых семей</t>
  </si>
  <si>
    <t>01 3 01 L4970</t>
  </si>
  <si>
    <t>Подпрограмма "Улучшение жилищных условий отдельных категорий граждан, проживающих на территории города Благовещенска"</t>
  </si>
  <si>
    <t>01 6 00 00000</t>
  </si>
  <si>
    <t>Основное мероприятие "Государственная поддержка в обеспечении жильем отдельных категорий граждан"</t>
  </si>
  <si>
    <t>01 6 01 00000</t>
  </si>
  <si>
    <t>Финансовое обеспечение предоставления гражданам, стоящим на учете, мер социальной поддержки в виде единовременной денежной выплаты для улучшения жилищных условий, приобретения земельного участка для индивидуального жилищного строительства</t>
  </si>
  <si>
    <t>01  6 01 S0700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</si>
  <si>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(в части расходов на организацию осуществления полномочий)</t>
  </si>
  <si>
    <t>01 5 01 87640</t>
  </si>
  <si>
    <t>Финансовое обеспечение государственных полномочий по предоставлению жилых помещений детям-сиротам и детям, оставшимся без попечения родителей, лицам из их числа по договорам найма специализированных жилых помещений (в части приобретения жилых помещений, строительство которых планируется к завершению в первый год планового периода)</t>
  </si>
  <si>
    <t>01 5 01 88180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</si>
  <si>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</si>
  <si>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01 5 01 R0820</t>
  </si>
  <si>
    <t>Условно утверждаемые расходы</t>
  </si>
  <si>
    <t>Итого расходов</t>
  </si>
  <si>
    <t>02 1 01 40600</t>
  </si>
  <si>
    <t>02 1 01 40620</t>
  </si>
  <si>
    <t>02 1 01 40650</t>
  </si>
  <si>
    <t>Основное мероприятие "Региональный проект "Чистая вода"</t>
  </si>
  <si>
    <t>Закупка товаров, работ и услуг для обеспечения государственных (муниципальных) нужд</t>
  </si>
  <si>
    <t>Основное мероприятие "Реализация полномочий в сфере управления и распоряжения имуществом муниципального образования города Благовещенска,  в том числе в жилищной сфере"</t>
  </si>
  <si>
    <t>01 4 02 00000</t>
  </si>
  <si>
    <t>01 4 02 00070</t>
  </si>
  <si>
    <t>Основное мероприятие "Обеспечение жильем граждан, состоящих на учёте в качестве нуждающихся в улучшении жилищных условий, в целях исполнения судебных решений"</t>
  </si>
  <si>
    <t>01 6 02 00000</t>
  </si>
  <si>
    <t>01 6 02 70030</t>
  </si>
  <si>
    <t>Субсидия муниципальному предприятию "Банно-прачечные услуги" на возмещение недополученных доходов в связи с предоставлением отдельным категориям граждан услуг по помывкам в общих отделениях муниципальной бани № 6</t>
  </si>
  <si>
    <t>План                            на 2022 год</t>
  </si>
  <si>
    <t>Плановый период</t>
  </si>
  <si>
    <t>2023 год</t>
  </si>
  <si>
    <t>2024 год</t>
  </si>
  <si>
    <t>Проведение мероприятий по противопожарной и антитеррористической защищенности муниципальных образовательных организаций</t>
  </si>
  <si>
    <t>04 1 01 S8490</t>
  </si>
  <si>
    <t>Субсидии на проведение мероприятий по энергоснабжению в части замены в образовательных организациях деревянных окон на металлопластиковые</t>
  </si>
  <si>
    <t>04 1 02 S8560</t>
  </si>
  <si>
    <t>Модернизация систем общего образования</t>
  </si>
  <si>
    <t>04 1 02 10920</t>
  </si>
  <si>
    <t>Распределение бюджетных ассигнований по разделам, подразделам, целевым статьям, муниципальным программам и непрограммным направлениям деятельности, группам видов расходов классификации расходов бюджетов на 2022 год и плановый период 2023 и 2024 годов</t>
  </si>
  <si>
    <t>Капитальные вложения в объекты муниципальной собственности (Берегоукрепление и реконструкция набережной р. Амур, г. Благовещенск (4-й этап строительства: 1 пусковой комплекс, 2 пусковой комплекс, 3 пусковой комплекс (участок № 10), завершение строительства 2 очереди 1 пускового комплекса участка № 5, 2 пускового комплекса участка № 5 и участка № 6 в составе 3-го этапа строительства объекта)</t>
  </si>
  <si>
    <t>Магистральные улицы Северного планировочного района г.Благовещенска, Амурская область (ул. Зелёная от ул. Новотроицкое шоссе до ул. 50 лет Октября)</t>
  </si>
  <si>
    <t>Строительство дорог в районе "5-й стройки" для обеспечения транспортной инфраструктурой земельных участков, представленных многодетным семьям (ул. Молодёжная от ул. Центральной до ул. Энтузиастов (в т.ч. проектные работы)</t>
  </si>
  <si>
    <t>Строительство дорог в районе "5-й стройки" для обеспечения транспортной инфраструктурой земельных участков, представленных многодетным семьям (ул. Степная от ул. Дальней до ул. Театральной, ул. Лесная от ул. Молодёжной до ул. Театральной) (в т.ч. проектные работы)</t>
  </si>
  <si>
    <t>Финансовое обеспечение государственных полномочий по созданию и организации деятельности комиссий по делам несовершеннолетних  и защите их прав при администрациях городских округов и муниципальных районов</t>
  </si>
  <si>
    <t>Финансовое обеспечение государственных полномочий по организации и осуществлению деятельности по опеке  и попечительству в отношении совершеннолетних лиц, признанных судом  недееспособными или ограниченными в дееспособности по основаниям,  указанным в статьях 29 и 30 Гражданского кодекса Российской Федерации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</si>
  <si>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</si>
  <si>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Финансовое обеспечение государственных полномочий по организационному обеспечению деятельности административных комиссий </t>
  </si>
  <si>
    <t>Приложение № 4
к решению Благовещенской
городской Думы</t>
  </si>
  <si>
    <t>Основное мероприятие "Обеспечение мероприятия по землеустройству и землепользованию"</t>
  </si>
  <si>
    <t>Ежемесячное денежное вознаграждение за классное руководство педагогическим работникам  государственных и муниципальных общеобразовательных организаций</t>
  </si>
  <si>
    <t>Ежемесячное денежное вознаграждение за классное руководство педагогическим работникам  государственных и муниципальных общеобразовательных организаций (в части выплаты разницы в районных коэффициентах и финансового обеспечения затрат муниципального образования по организации осуществления государственного полномочия)</t>
  </si>
  <si>
    <t>от 09.12.2021 № 32/120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</si>
</sst>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0.0"/>
  </numFmts>
  <fonts count="1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2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color theme="1"/>
      <name val="Times New Roman"/>
      <family val="2"/>
      <charset val="204"/>
    </font>
    <font>
      <sz val="12"/>
      <name val="Times New Roman"/>
      <family val="1"/>
      <charset val="204"/>
    </font>
    <font>
      <sz val="14"/>
      <name val="Times New Roman Cyr"/>
      <charset val="204"/>
    </font>
    <font>
      <i/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1"/>
      <name val="Times New Roman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2" fillId="0" borderId="0"/>
    <xf numFmtId="0" fontId="1" fillId="0" borderId="0"/>
    <xf numFmtId="0" fontId="8" fillId="0" borderId="0"/>
    <xf numFmtId="0" fontId="8" fillId="0" borderId="0"/>
    <xf numFmtId="0" fontId="2" fillId="0" borderId="0"/>
    <xf numFmtId="0" fontId="10" fillId="0" borderId="0"/>
    <xf numFmtId="0" fontId="2" fillId="0" borderId="0"/>
  </cellStyleXfs>
  <cellXfs count="88">
    <xf numFmtId="0" fontId="0" fillId="0" borderId="0" xfId="0"/>
    <xf numFmtId="0" fontId="3" fillId="0" borderId="0" xfId="1" applyFont="1" applyFill="1" applyAlignment="1">
      <alignment wrapText="1"/>
    </xf>
    <xf numFmtId="0" fontId="3" fillId="0" borderId="0" xfId="1" applyFont="1" applyFill="1" applyAlignment="1"/>
    <xf numFmtId="0" fontId="4" fillId="0" borderId="0" xfId="1" applyFont="1" applyFill="1" applyAlignment="1">
      <alignment horizontal="right"/>
    </xf>
    <xf numFmtId="0" fontId="5" fillId="0" borderId="0" xfId="0" applyFont="1" applyFill="1"/>
    <xf numFmtId="1" fontId="7" fillId="0" borderId="0" xfId="1" applyNumberFormat="1" applyFont="1" applyFill="1" applyBorder="1" applyAlignment="1">
      <alignment wrapText="1"/>
    </xf>
    <xf numFmtId="49" fontId="7" fillId="0" borderId="0" xfId="1" applyNumberFormat="1" applyFont="1" applyFill="1" applyBorder="1" applyAlignment="1">
      <alignment horizontal="center"/>
    </xf>
    <xf numFmtId="49" fontId="3" fillId="0" borderId="0" xfId="1" applyNumberFormat="1" applyFont="1" applyFill="1" applyBorder="1" applyAlignment="1">
      <alignment horizontal="center"/>
    </xf>
    <xf numFmtId="0" fontId="3" fillId="0" borderId="0" xfId="1" applyFont="1" applyFill="1" applyBorder="1" applyAlignment="1">
      <alignment horizontal="center"/>
    </xf>
    <xf numFmtId="164" fontId="7" fillId="0" borderId="0" xfId="3" applyNumberFormat="1" applyFont="1" applyFill="1" applyBorder="1" applyAlignment="1"/>
    <xf numFmtId="1" fontId="3" fillId="0" borderId="0" xfId="1" applyNumberFormat="1" applyFont="1" applyFill="1" applyBorder="1" applyAlignment="1">
      <alignment wrapText="1"/>
    </xf>
    <xf numFmtId="164" fontId="3" fillId="0" borderId="0" xfId="3" applyNumberFormat="1" applyFont="1" applyFill="1" applyBorder="1" applyAlignment="1"/>
    <xf numFmtId="0" fontId="3" fillId="0" borderId="0" xfId="1" applyFont="1" applyFill="1" applyBorder="1" applyAlignment="1">
      <alignment wrapText="1"/>
    </xf>
    <xf numFmtId="49" fontId="3" fillId="0" borderId="0" xfId="4" applyNumberFormat="1" applyFont="1" applyFill="1" applyBorder="1" applyAlignment="1">
      <alignment horizontal="center"/>
    </xf>
    <xf numFmtId="0" fontId="3" fillId="0" borderId="0" xfId="4" applyFont="1" applyFill="1" applyBorder="1" applyAlignment="1">
      <alignment horizontal="center"/>
    </xf>
    <xf numFmtId="49" fontId="3" fillId="0" borderId="0" xfId="5" applyNumberFormat="1" applyFont="1" applyFill="1" applyBorder="1" applyAlignment="1">
      <alignment horizontal="center"/>
    </xf>
    <xf numFmtId="0" fontId="3" fillId="0" borderId="0" xfId="2" applyFont="1" applyFill="1" applyBorder="1" applyAlignment="1">
      <alignment horizontal="center"/>
    </xf>
    <xf numFmtId="0" fontId="3" fillId="0" borderId="0" xfId="1" applyFont="1" applyFill="1" applyAlignment="1">
      <alignment horizontal="center"/>
    </xf>
    <xf numFmtId="0" fontId="3" fillId="0" borderId="0" xfId="4" applyFont="1" applyFill="1" applyAlignment="1">
      <alignment horizontal="center"/>
    </xf>
    <xf numFmtId="49" fontId="3" fillId="0" borderId="0" xfId="1" applyNumberFormat="1" applyFont="1" applyFill="1" applyAlignment="1">
      <alignment horizontal="center"/>
    </xf>
    <xf numFmtId="49" fontId="7" fillId="0" borderId="0" xfId="4" applyNumberFormat="1" applyFont="1" applyFill="1" applyBorder="1" applyAlignment="1">
      <alignment horizontal="center"/>
    </xf>
    <xf numFmtId="49" fontId="3" fillId="0" borderId="0" xfId="2" applyNumberFormat="1" applyFont="1" applyFill="1" applyBorder="1" applyAlignment="1">
      <alignment horizontal="center"/>
    </xf>
    <xf numFmtId="49" fontId="3" fillId="0" borderId="0" xfId="0" applyNumberFormat="1" applyFont="1" applyFill="1" applyBorder="1" applyAlignment="1">
      <alignment horizontal="center"/>
    </xf>
    <xf numFmtId="49" fontId="3" fillId="0" borderId="0" xfId="1" applyNumberFormat="1" applyFont="1" applyFill="1" applyBorder="1" applyAlignment="1">
      <alignment horizontal="center" wrapText="1"/>
    </xf>
    <xf numFmtId="49" fontId="3" fillId="0" borderId="0" xfId="4" applyNumberFormat="1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center"/>
    </xf>
    <xf numFmtId="49" fontId="3" fillId="0" borderId="0" xfId="6" applyNumberFormat="1" applyFont="1" applyFill="1" applyBorder="1" applyAlignment="1">
      <alignment horizontal="center"/>
    </xf>
    <xf numFmtId="0" fontId="7" fillId="0" borderId="0" xfId="1" applyFont="1" applyFill="1" applyBorder="1" applyAlignment="1">
      <alignment horizontal="center"/>
    </xf>
    <xf numFmtId="49" fontId="3" fillId="0" borderId="0" xfId="7" applyNumberFormat="1" applyFont="1" applyFill="1" applyBorder="1" applyAlignment="1">
      <alignment horizontal="center"/>
    </xf>
    <xf numFmtId="0" fontId="3" fillId="0" borderId="0" xfId="7" applyFont="1" applyFill="1" applyBorder="1" applyAlignment="1">
      <alignment horizontal="center"/>
    </xf>
    <xf numFmtId="0" fontId="11" fillId="0" borderId="0" xfId="4" applyFont="1" applyFill="1" applyBorder="1" applyAlignment="1">
      <alignment horizontal="center"/>
    </xf>
    <xf numFmtId="164" fontId="3" fillId="0" borderId="0" xfId="4" applyNumberFormat="1" applyFont="1" applyFill="1" applyBorder="1" applyAlignment="1">
      <alignment horizontal="center"/>
    </xf>
    <xf numFmtId="49" fontId="7" fillId="0" borderId="0" xfId="1" applyNumberFormat="1" applyFont="1" applyFill="1" applyBorder="1" applyAlignment="1">
      <alignment horizontal="justify"/>
    </xf>
    <xf numFmtId="0" fontId="12" fillId="0" borderId="0" xfId="0" applyFont="1" applyFill="1" applyBorder="1"/>
    <xf numFmtId="164" fontId="5" fillId="0" borderId="0" xfId="0" applyNumberFormat="1" applyFont="1" applyFill="1"/>
    <xf numFmtId="164" fontId="5" fillId="0" borderId="0" xfId="0" applyNumberFormat="1" applyFont="1" applyFill="1" applyAlignment="1">
      <alignment horizontal="right"/>
    </xf>
    <xf numFmtId="164" fontId="3" fillId="0" borderId="0" xfId="3" applyNumberFormat="1" applyFont="1" applyFill="1" applyAlignment="1"/>
    <xf numFmtId="164" fontId="3" fillId="0" borderId="0" xfId="0" applyNumberFormat="1" applyFont="1" applyFill="1" applyBorder="1" applyAlignment="1">
      <alignment horizontal="right" wrapText="1"/>
    </xf>
    <xf numFmtId="164" fontId="7" fillId="0" borderId="0" xfId="3" applyNumberFormat="1" applyFont="1" applyFill="1" applyAlignment="1"/>
    <xf numFmtId="0" fontId="3" fillId="0" borderId="0" xfId="5" applyFont="1" applyFill="1" applyBorder="1" applyAlignment="1">
      <alignment horizontal="left" vertical="justify" wrapText="1"/>
    </xf>
    <xf numFmtId="0" fontId="3" fillId="0" borderId="0" xfId="2" applyFont="1" applyFill="1" applyBorder="1" applyAlignment="1">
      <alignment horizontal="left" vertical="justify" wrapText="1"/>
    </xf>
    <xf numFmtId="0" fontId="3" fillId="0" borderId="0" xfId="3" applyFont="1" applyFill="1" applyBorder="1" applyAlignment="1">
      <alignment horizontal="left" vertical="justify" wrapText="1"/>
    </xf>
    <xf numFmtId="1" fontId="3" fillId="0" borderId="0" xfId="1" applyNumberFormat="1" applyFont="1" applyFill="1" applyBorder="1" applyAlignment="1">
      <alignment horizontal="left" vertical="justify" wrapText="1"/>
    </xf>
    <xf numFmtId="0" fontId="3" fillId="0" borderId="0" xfId="1" applyFont="1" applyFill="1" applyBorder="1" applyAlignment="1">
      <alignment horizontal="left" vertical="justify" wrapText="1"/>
    </xf>
    <xf numFmtId="0" fontId="3" fillId="0" borderId="0" xfId="4" applyFont="1" applyFill="1" applyBorder="1" applyAlignment="1">
      <alignment horizontal="left" vertical="justify" wrapText="1"/>
    </xf>
    <xf numFmtId="0" fontId="3" fillId="0" borderId="0" xfId="1" applyFont="1" applyFill="1" applyAlignment="1">
      <alignment horizontal="left" vertical="justify" wrapText="1"/>
    </xf>
    <xf numFmtId="1" fontId="7" fillId="0" borderId="0" xfId="1" applyNumberFormat="1" applyFont="1" applyFill="1" applyBorder="1" applyAlignment="1">
      <alignment horizontal="left" vertical="justify" wrapText="1"/>
    </xf>
    <xf numFmtId="1" fontId="3" fillId="0" borderId="0" xfId="4" applyNumberFormat="1" applyFont="1" applyFill="1" applyBorder="1" applyAlignment="1">
      <alignment horizontal="left" vertical="justify" wrapText="1"/>
    </xf>
    <xf numFmtId="0" fontId="3" fillId="0" borderId="0" xfId="0" applyFont="1" applyFill="1" applyBorder="1" applyAlignment="1">
      <alignment horizontal="left" vertical="justify" wrapText="1"/>
    </xf>
    <xf numFmtId="0" fontId="3" fillId="0" borderId="0" xfId="4" applyNumberFormat="1" applyFont="1" applyFill="1" applyBorder="1" applyAlignment="1">
      <alignment horizontal="left" vertical="justify" wrapText="1"/>
    </xf>
    <xf numFmtId="0" fontId="3" fillId="0" borderId="0" xfId="4" applyFont="1" applyFill="1" applyAlignment="1">
      <alignment horizontal="left" vertical="justify" wrapText="1"/>
    </xf>
    <xf numFmtId="0" fontId="3" fillId="0" borderId="0" xfId="0" applyFont="1" applyFill="1" applyBorder="1" applyAlignment="1">
      <alignment horizontal="left" vertical="justify"/>
    </xf>
    <xf numFmtId="0" fontId="3" fillId="0" borderId="0" xfId="2" applyNumberFormat="1" applyFont="1" applyFill="1" applyBorder="1" applyAlignment="1">
      <alignment horizontal="left" vertical="justify" wrapText="1"/>
    </xf>
    <xf numFmtId="0" fontId="9" fillId="0" borderId="0" xfId="0" applyFont="1" applyFill="1" applyBorder="1" applyAlignment="1">
      <alignment horizontal="left" vertical="justify" wrapText="1"/>
    </xf>
    <xf numFmtId="0" fontId="3" fillId="0" borderId="0" xfId="0" applyFont="1" applyFill="1" applyAlignment="1">
      <alignment horizontal="left" vertical="justify"/>
    </xf>
    <xf numFmtId="0" fontId="3" fillId="0" borderId="0" xfId="0" applyFont="1" applyFill="1" applyAlignment="1">
      <alignment horizontal="left" vertical="justify" wrapText="1"/>
    </xf>
    <xf numFmtId="4" fontId="3" fillId="0" borderId="0" xfId="7" applyNumberFormat="1" applyFont="1" applyFill="1" applyBorder="1" applyAlignment="1">
      <alignment horizontal="left" vertical="justify" wrapText="1"/>
    </xf>
    <xf numFmtId="0" fontId="3" fillId="0" borderId="0" xfId="7" applyFont="1" applyFill="1" applyBorder="1" applyAlignment="1">
      <alignment horizontal="left" vertical="justify" wrapText="1"/>
    </xf>
    <xf numFmtId="1" fontId="3" fillId="0" borderId="0" xfId="7" applyNumberFormat="1" applyFont="1" applyFill="1" applyBorder="1" applyAlignment="1">
      <alignment horizontal="left" vertical="justify" wrapText="1"/>
    </xf>
    <xf numFmtId="4" fontId="3" fillId="0" borderId="0" xfId="4" applyNumberFormat="1" applyFont="1" applyFill="1" applyBorder="1" applyAlignment="1">
      <alignment horizontal="left" vertical="justify" wrapText="1"/>
    </xf>
    <xf numFmtId="2" fontId="3" fillId="0" borderId="0" xfId="4" applyNumberFormat="1" applyFont="1" applyFill="1" applyBorder="1" applyAlignment="1">
      <alignment horizontal="left" vertical="justify" wrapText="1"/>
    </xf>
    <xf numFmtId="0" fontId="3" fillId="0" borderId="0" xfId="1" applyNumberFormat="1" applyFont="1" applyFill="1" applyBorder="1" applyAlignment="1">
      <alignment horizontal="left" vertical="justify" wrapText="1"/>
    </xf>
    <xf numFmtId="49" fontId="3" fillId="0" borderId="1" xfId="0" applyNumberFormat="1" applyFont="1" applyFill="1" applyBorder="1" applyAlignment="1">
      <alignment horizontal="center" vertical="center"/>
    </xf>
    <xf numFmtId="165" fontId="5" fillId="0" borderId="0" xfId="0" applyNumberFormat="1" applyFont="1" applyFill="1"/>
    <xf numFmtId="1" fontId="7" fillId="0" borderId="0" xfId="4" applyNumberFormat="1" applyFont="1" applyFill="1" applyBorder="1" applyAlignment="1">
      <alignment horizontal="left" vertical="justify" wrapText="1"/>
    </xf>
    <xf numFmtId="0" fontId="7" fillId="0" borderId="0" xfId="4" applyFont="1" applyFill="1" applyBorder="1" applyAlignment="1">
      <alignment horizontal="center"/>
    </xf>
    <xf numFmtId="0" fontId="7" fillId="0" borderId="0" xfId="1" applyFont="1" applyFill="1" applyBorder="1" applyAlignment="1">
      <alignment horizontal="left" vertical="justify" wrapText="1"/>
    </xf>
    <xf numFmtId="49" fontId="7" fillId="0" borderId="0" xfId="1" applyNumberFormat="1" applyFont="1" applyFill="1" applyBorder="1" applyAlignment="1">
      <alignment horizontal="center" wrapText="1"/>
    </xf>
    <xf numFmtId="0" fontId="7" fillId="0" borderId="0" xfId="4" applyFont="1" applyFill="1" applyBorder="1" applyAlignment="1">
      <alignment horizontal="left" vertical="justify" wrapText="1"/>
    </xf>
    <xf numFmtId="1" fontId="3" fillId="0" borderId="0" xfId="5" applyNumberFormat="1" applyFont="1" applyFill="1" applyBorder="1" applyAlignment="1">
      <alignment horizontal="left" vertical="justify" wrapText="1"/>
    </xf>
    <xf numFmtId="164" fontId="6" fillId="0" borderId="0" xfId="0" applyNumberFormat="1" applyFont="1" applyFill="1"/>
    <xf numFmtId="0" fontId="3" fillId="0" borderId="0" xfId="0" applyFont="1" applyFill="1"/>
    <xf numFmtId="0" fontId="12" fillId="0" borderId="0" xfId="0" applyFont="1" applyFill="1"/>
    <xf numFmtId="164" fontId="12" fillId="0" borderId="0" xfId="0" applyNumberFormat="1" applyFont="1" applyFill="1"/>
    <xf numFmtId="0" fontId="13" fillId="0" borderId="0" xfId="0" applyFont="1" applyFill="1"/>
    <xf numFmtId="164" fontId="3" fillId="0" borderId="0" xfId="0" applyNumberFormat="1" applyFont="1" applyFill="1"/>
    <xf numFmtId="164" fontId="14" fillId="0" borderId="0" xfId="0" applyNumberFormat="1" applyFont="1" applyFill="1"/>
    <xf numFmtId="0" fontId="3" fillId="0" borderId="0" xfId="0" applyFont="1" applyFill="1" applyAlignment="1">
      <alignment horizontal="center"/>
    </xf>
    <xf numFmtId="0" fontId="6" fillId="0" borderId="0" xfId="1" applyFont="1" applyFill="1" applyAlignment="1">
      <alignment horizontal="center" vertical="center" wrapText="1"/>
    </xf>
    <xf numFmtId="0" fontId="6" fillId="0" borderId="0" xfId="1" applyFont="1" applyFill="1" applyAlignment="1">
      <alignment horizontal="center" vertical="center" wrapText="1"/>
    </xf>
    <xf numFmtId="164" fontId="4" fillId="0" borderId="0" xfId="1" applyNumberFormat="1" applyFont="1" applyFill="1" applyBorder="1" applyAlignment="1">
      <alignment horizontal="left" wrapText="1"/>
    </xf>
    <xf numFmtId="164" fontId="4" fillId="0" borderId="0" xfId="1" applyNumberFormat="1" applyFont="1" applyFill="1" applyBorder="1" applyAlignment="1">
      <alignment horizontal="left"/>
    </xf>
    <xf numFmtId="164" fontId="4" fillId="0" borderId="0" xfId="0" applyNumberFormat="1" applyFont="1" applyFill="1" applyAlignment="1">
      <alignment horizontal="left"/>
    </xf>
    <xf numFmtId="49" fontId="3" fillId="0" borderId="1" xfId="1" applyNumberFormat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/>
    </xf>
    <xf numFmtId="165" fontId="3" fillId="0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/>
    </xf>
    <xf numFmtId="1" fontId="3" fillId="0" borderId="1" xfId="1" applyNumberFormat="1" applyFont="1" applyFill="1" applyBorder="1" applyAlignment="1">
      <alignment horizontal="center" vertical="center" wrapText="1"/>
    </xf>
  </cellXfs>
  <cellStyles count="8">
    <cellStyle name="Обычный" xfId="0" builtinId="0"/>
    <cellStyle name="Обычный 2" xfId="7"/>
    <cellStyle name="Обычный 3" xfId="1"/>
    <cellStyle name="Обычный 3 2" xfId="5"/>
    <cellStyle name="Обычный 4 2" xfId="2"/>
    <cellStyle name="Обычный 5" xfId="4"/>
    <cellStyle name="Обычный 6" xfId="3"/>
    <cellStyle name="Обычный_ноябрь 2003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00"/>
  <sheetViews>
    <sheetView tabSelected="1" zoomScale="90" zoomScaleNormal="90" workbookViewId="0">
      <selection activeCell="J16" sqref="J16"/>
    </sheetView>
  </sheetViews>
  <sheetFormatPr defaultRowHeight="15" x14ac:dyDescent="0.25"/>
  <cols>
    <col min="1" max="1" width="35.140625" style="72" customWidth="1"/>
    <col min="2" max="2" width="9.140625" style="72"/>
    <col min="3" max="3" width="14.140625" style="72" customWidth="1"/>
    <col min="4" max="4" width="5.7109375" style="72" customWidth="1"/>
    <col min="5" max="5" width="12.7109375" style="73" customWidth="1"/>
    <col min="6" max="6" width="12.5703125" style="73" customWidth="1"/>
    <col min="7" max="7" width="12.28515625" style="73" customWidth="1"/>
    <col min="8" max="9" width="9.140625" style="71"/>
    <col min="10" max="13" width="9.140625" style="72"/>
    <col min="14" max="14" width="8.7109375" style="72" customWidth="1"/>
    <col min="15" max="16384" width="9.140625" style="72"/>
  </cols>
  <sheetData>
    <row r="1" spans="1:9" ht="41.25" customHeight="1" x14ac:dyDescent="0.25">
      <c r="A1" s="1"/>
      <c r="B1" s="2"/>
      <c r="C1" s="2"/>
      <c r="D1" s="3"/>
      <c r="E1" s="34"/>
      <c r="F1" s="80" t="s">
        <v>590</v>
      </c>
      <c r="G1" s="81"/>
    </row>
    <row r="2" spans="1:9" ht="15.75" x14ac:dyDescent="0.25">
      <c r="A2" s="1"/>
      <c r="B2" s="2"/>
      <c r="C2" s="2"/>
      <c r="D2" s="3"/>
      <c r="E2" s="34"/>
      <c r="F2" s="82" t="s">
        <v>594</v>
      </c>
      <c r="G2" s="82"/>
    </row>
    <row r="3" spans="1:9" ht="15.75" x14ac:dyDescent="0.25">
      <c r="A3" s="1"/>
      <c r="B3" s="2"/>
      <c r="C3" s="2"/>
      <c r="D3" s="3"/>
      <c r="E3" s="34"/>
      <c r="F3" s="80"/>
      <c r="G3" s="80"/>
    </row>
    <row r="4" spans="1:9" ht="51" customHeight="1" x14ac:dyDescent="0.25">
      <c r="A4" s="79" t="s">
        <v>581</v>
      </c>
      <c r="B4" s="79"/>
      <c r="C4" s="79"/>
      <c r="D4" s="79"/>
      <c r="E4" s="79"/>
      <c r="F4" s="79"/>
      <c r="G4" s="79"/>
    </row>
    <row r="5" spans="1:9" ht="15.75" x14ac:dyDescent="0.25">
      <c r="A5" s="78"/>
      <c r="B5" s="78"/>
      <c r="C5" s="78"/>
      <c r="D5" s="78"/>
      <c r="E5" s="78"/>
      <c r="F5" s="78"/>
      <c r="G5" s="78"/>
    </row>
    <row r="6" spans="1:9" ht="15.75" x14ac:dyDescent="0.25">
      <c r="A6" s="1"/>
      <c r="B6" s="2"/>
      <c r="C6" s="2"/>
      <c r="D6" s="3"/>
      <c r="E6" s="34"/>
      <c r="G6" s="34" t="s">
        <v>0</v>
      </c>
    </row>
    <row r="7" spans="1:9" ht="15.75" customHeight="1" x14ac:dyDescent="0.25">
      <c r="A7" s="87" t="s">
        <v>1</v>
      </c>
      <c r="B7" s="83" t="s">
        <v>2</v>
      </c>
      <c r="C7" s="83" t="s">
        <v>3</v>
      </c>
      <c r="D7" s="84" t="s">
        <v>4</v>
      </c>
      <c r="E7" s="85" t="s">
        <v>571</v>
      </c>
      <c r="F7" s="86" t="s">
        <v>572</v>
      </c>
      <c r="G7" s="86"/>
    </row>
    <row r="8" spans="1:9" ht="31.5" customHeight="1" x14ac:dyDescent="0.25">
      <c r="A8" s="87"/>
      <c r="B8" s="83"/>
      <c r="C8" s="83"/>
      <c r="D8" s="84"/>
      <c r="E8" s="85"/>
      <c r="F8" s="62" t="s">
        <v>573</v>
      </c>
      <c r="G8" s="62" t="s">
        <v>574</v>
      </c>
    </row>
    <row r="9" spans="1:9" s="74" customFormat="1" x14ac:dyDescent="0.25">
      <c r="A9" s="46" t="s">
        <v>5</v>
      </c>
      <c r="B9" s="6" t="s">
        <v>6</v>
      </c>
      <c r="C9" s="6"/>
      <c r="D9" s="27"/>
      <c r="E9" s="38">
        <f>E10+E14+E27+E44+E49+E56+E60</f>
        <v>725569.39999999991</v>
      </c>
      <c r="F9" s="38">
        <f t="shared" ref="F9:G9" si="0">F10+F14+F27+F44+F49+F56+F60</f>
        <v>752559.79999999981</v>
      </c>
      <c r="G9" s="38">
        <f t="shared" si="0"/>
        <v>749262.2</v>
      </c>
    </row>
    <row r="10" spans="1:9" ht="60" x14ac:dyDescent="0.25">
      <c r="A10" s="42" t="s">
        <v>34</v>
      </c>
      <c r="B10" s="7" t="s">
        <v>35</v>
      </c>
      <c r="C10" s="7"/>
      <c r="D10" s="8"/>
      <c r="E10" s="11">
        <f>E11</f>
        <v>3344.4</v>
      </c>
      <c r="F10" s="11">
        <f t="shared" ref="F10:G12" si="1">F11</f>
        <v>3478.1</v>
      </c>
      <c r="G10" s="11">
        <f t="shared" si="1"/>
        <v>3617.3</v>
      </c>
      <c r="H10" s="72"/>
      <c r="I10" s="72"/>
    </row>
    <row r="11" spans="1:9" x14ac:dyDescent="0.25">
      <c r="A11" s="42" t="s">
        <v>9</v>
      </c>
      <c r="B11" s="7" t="s">
        <v>35</v>
      </c>
      <c r="C11" s="7" t="s">
        <v>10</v>
      </c>
      <c r="D11" s="8"/>
      <c r="E11" s="11">
        <f>E12</f>
        <v>3344.4</v>
      </c>
      <c r="F11" s="11">
        <f t="shared" si="1"/>
        <v>3478.1</v>
      </c>
      <c r="G11" s="11">
        <f t="shared" si="1"/>
        <v>3617.3</v>
      </c>
      <c r="H11" s="72"/>
      <c r="I11" s="72"/>
    </row>
    <row r="12" spans="1:9" x14ac:dyDescent="0.25">
      <c r="A12" s="42" t="s">
        <v>36</v>
      </c>
      <c r="B12" s="7" t="s">
        <v>35</v>
      </c>
      <c r="C12" s="7" t="s">
        <v>37</v>
      </c>
      <c r="D12" s="8"/>
      <c r="E12" s="11">
        <f>E13</f>
        <v>3344.4</v>
      </c>
      <c r="F12" s="11">
        <f t="shared" si="1"/>
        <v>3478.1</v>
      </c>
      <c r="G12" s="11">
        <f t="shared" si="1"/>
        <v>3617.3</v>
      </c>
      <c r="H12" s="72"/>
      <c r="I12" s="72"/>
    </row>
    <row r="13" spans="1:9" ht="105" x14ac:dyDescent="0.25">
      <c r="A13" s="42" t="s">
        <v>13</v>
      </c>
      <c r="B13" s="7" t="s">
        <v>35</v>
      </c>
      <c r="C13" s="7" t="s">
        <v>37</v>
      </c>
      <c r="D13" s="8">
        <v>100</v>
      </c>
      <c r="E13" s="11">
        <v>3344.4</v>
      </c>
      <c r="F13" s="36">
        <v>3478.1</v>
      </c>
      <c r="G13" s="75">
        <v>3617.3</v>
      </c>
      <c r="H13" s="72"/>
      <c r="I13" s="72"/>
    </row>
    <row r="14" spans="1:9" ht="75" x14ac:dyDescent="0.25">
      <c r="A14" s="42" t="s">
        <v>7</v>
      </c>
      <c r="B14" s="7" t="s">
        <v>8</v>
      </c>
      <c r="C14" s="7"/>
      <c r="D14" s="8"/>
      <c r="E14" s="11">
        <f>E15</f>
        <v>45383.399999999994</v>
      </c>
      <c r="F14" s="11">
        <f t="shared" ref="F14:G14" si="2">F15</f>
        <v>47209.799999999996</v>
      </c>
      <c r="G14" s="11">
        <f t="shared" si="2"/>
        <v>49045.399999999994</v>
      </c>
      <c r="H14" s="72"/>
      <c r="I14" s="72"/>
    </row>
    <row r="15" spans="1:9" x14ac:dyDescent="0.25">
      <c r="A15" s="42" t="s">
        <v>9</v>
      </c>
      <c r="B15" s="7" t="s">
        <v>8</v>
      </c>
      <c r="C15" s="7" t="s">
        <v>10</v>
      </c>
      <c r="D15" s="8"/>
      <c r="E15" s="11">
        <f>E16+E18+E22+E20+E25</f>
        <v>45383.399999999994</v>
      </c>
      <c r="F15" s="11">
        <f t="shared" ref="F15:G15" si="3">F16+F18+F22+F20+F25</f>
        <v>47209.799999999996</v>
      </c>
      <c r="G15" s="11">
        <f t="shared" si="3"/>
        <v>49045.399999999994</v>
      </c>
      <c r="H15" s="72"/>
      <c r="I15" s="72"/>
    </row>
    <row r="16" spans="1:9" ht="30" x14ac:dyDescent="0.25">
      <c r="A16" s="42" t="s">
        <v>11</v>
      </c>
      <c r="B16" s="7" t="s">
        <v>8</v>
      </c>
      <c r="C16" s="7" t="s">
        <v>12</v>
      </c>
      <c r="D16" s="8"/>
      <c r="E16" s="11">
        <f>E17</f>
        <v>3344.3</v>
      </c>
      <c r="F16" s="11">
        <f t="shared" ref="F16:G16" si="4">F17</f>
        <v>3478.2</v>
      </c>
      <c r="G16" s="11">
        <f t="shared" si="4"/>
        <v>3617.2</v>
      </c>
      <c r="H16" s="72"/>
      <c r="I16" s="72"/>
    </row>
    <row r="17" spans="1:9" ht="105" x14ac:dyDescent="0.25">
      <c r="A17" s="42" t="s">
        <v>13</v>
      </c>
      <c r="B17" s="7" t="s">
        <v>8</v>
      </c>
      <c r="C17" s="7" t="s">
        <v>12</v>
      </c>
      <c r="D17" s="8">
        <v>100</v>
      </c>
      <c r="E17" s="37">
        <v>3344.3</v>
      </c>
      <c r="F17" s="37">
        <v>3478.2</v>
      </c>
      <c r="G17" s="75">
        <v>3617.2</v>
      </c>
      <c r="H17" s="72"/>
      <c r="I17" s="72"/>
    </row>
    <row r="18" spans="1:9" ht="45" x14ac:dyDescent="0.25">
      <c r="A18" s="42" t="s">
        <v>14</v>
      </c>
      <c r="B18" s="7" t="s">
        <v>8</v>
      </c>
      <c r="C18" s="7" t="s">
        <v>15</v>
      </c>
      <c r="D18" s="8"/>
      <c r="E18" s="11">
        <f>E19</f>
        <v>2729</v>
      </c>
      <c r="F18" s="11">
        <f t="shared" ref="F18:G18" si="5">F19</f>
        <v>2838.1</v>
      </c>
      <c r="G18" s="11">
        <f t="shared" si="5"/>
        <v>2951.6</v>
      </c>
      <c r="H18" s="72"/>
      <c r="I18" s="72"/>
    </row>
    <row r="19" spans="1:9" ht="120" customHeight="1" x14ac:dyDescent="0.25">
      <c r="A19" s="42" t="s">
        <v>13</v>
      </c>
      <c r="B19" s="7" t="s">
        <v>8</v>
      </c>
      <c r="C19" s="7" t="s">
        <v>15</v>
      </c>
      <c r="D19" s="8">
        <v>100</v>
      </c>
      <c r="E19" s="11">
        <v>2729</v>
      </c>
      <c r="F19" s="11">
        <v>2838.1</v>
      </c>
      <c r="G19" s="75">
        <v>2951.6</v>
      </c>
      <c r="H19" s="72"/>
      <c r="I19" s="72"/>
    </row>
    <row r="20" spans="1:9" ht="30" x14ac:dyDescent="0.25">
      <c r="A20" s="42" t="s">
        <v>16</v>
      </c>
      <c r="B20" s="7" t="s">
        <v>8</v>
      </c>
      <c r="C20" s="7" t="s">
        <v>17</v>
      </c>
      <c r="D20" s="8"/>
      <c r="E20" s="11">
        <f>E21</f>
        <v>2537.1</v>
      </c>
      <c r="F20" s="11">
        <f t="shared" ref="F20:G20" si="6">F21</f>
        <v>2638.6</v>
      </c>
      <c r="G20" s="11">
        <f t="shared" si="6"/>
        <v>2744.1</v>
      </c>
      <c r="H20" s="72"/>
      <c r="I20" s="72"/>
    </row>
    <row r="21" spans="1:9" ht="105" x14ac:dyDescent="0.25">
      <c r="A21" s="42" t="s">
        <v>13</v>
      </c>
      <c r="B21" s="7" t="s">
        <v>8</v>
      </c>
      <c r="C21" s="7" t="s">
        <v>17</v>
      </c>
      <c r="D21" s="8">
        <v>100</v>
      </c>
      <c r="E21" s="11">
        <v>2537.1</v>
      </c>
      <c r="F21" s="11">
        <v>2638.6</v>
      </c>
      <c r="G21" s="75">
        <v>2744.1</v>
      </c>
      <c r="H21" s="72"/>
      <c r="I21" s="72"/>
    </row>
    <row r="22" spans="1:9" ht="30" x14ac:dyDescent="0.25">
      <c r="A22" s="43" t="s">
        <v>18</v>
      </c>
      <c r="B22" s="7" t="s">
        <v>8</v>
      </c>
      <c r="C22" s="7" t="s">
        <v>19</v>
      </c>
      <c r="D22" s="8"/>
      <c r="E22" s="11">
        <f>E23+E24</f>
        <v>23209.1</v>
      </c>
      <c r="F22" s="11">
        <f t="shared" ref="F22:G22" si="7">F23+F24</f>
        <v>24148.399999999998</v>
      </c>
      <c r="G22" s="11">
        <f t="shared" si="7"/>
        <v>25061.7</v>
      </c>
      <c r="H22" s="72"/>
      <c r="I22" s="72"/>
    </row>
    <row r="23" spans="1:9" ht="120" customHeight="1" x14ac:dyDescent="0.25">
      <c r="A23" s="42" t="s">
        <v>13</v>
      </c>
      <c r="B23" s="7" t="s">
        <v>8</v>
      </c>
      <c r="C23" s="7" t="s">
        <v>19</v>
      </c>
      <c r="D23" s="8">
        <v>100</v>
      </c>
      <c r="E23" s="11">
        <v>21905.8</v>
      </c>
      <c r="F23" s="11">
        <v>22778.3</v>
      </c>
      <c r="G23" s="75">
        <v>23686</v>
      </c>
      <c r="H23" s="72"/>
      <c r="I23" s="72"/>
    </row>
    <row r="24" spans="1:9" ht="60" x14ac:dyDescent="0.25">
      <c r="A24" s="42" t="s">
        <v>20</v>
      </c>
      <c r="B24" s="7" t="s">
        <v>8</v>
      </c>
      <c r="C24" s="7" t="s">
        <v>19</v>
      </c>
      <c r="D24" s="8">
        <v>200</v>
      </c>
      <c r="E24" s="11">
        <v>1303.3</v>
      </c>
      <c r="F24" s="11">
        <v>1370.1</v>
      </c>
      <c r="G24" s="75">
        <v>1375.7</v>
      </c>
      <c r="H24" s="72"/>
      <c r="I24" s="72"/>
    </row>
    <row r="25" spans="1:9" ht="30" x14ac:dyDescent="0.25">
      <c r="A25" s="42" t="s">
        <v>22</v>
      </c>
      <c r="B25" s="7" t="s">
        <v>8</v>
      </c>
      <c r="C25" s="7" t="s">
        <v>23</v>
      </c>
      <c r="D25" s="8"/>
      <c r="E25" s="11">
        <f>E26</f>
        <v>13563.9</v>
      </c>
      <c r="F25" s="11">
        <f t="shared" ref="F25:G25" si="8">F26</f>
        <v>14106.5</v>
      </c>
      <c r="G25" s="11">
        <f t="shared" si="8"/>
        <v>14670.8</v>
      </c>
      <c r="H25" s="72"/>
      <c r="I25" s="72"/>
    </row>
    <row r="26" spans="1:9" ht="105" x14ac:dyDescent="0.25">
      <c r="A26" s="42" t="s">
        <v>13</v>
      </c>
      <c r="B26" s="7" t="s">
        <v>8</v>
      </c>
      <c r="C26" s="7" t="s">
        <v>23</v>
      </c>
      <c r="D26" s="8">
        <v>100</v>
      </c>
      <c r="E26" s="11">
        <v>13563.9</v>
      </c>
      <c r="F26" s="11">
        <v>14106.5</v>
      </c>
      <c r="G26" s="75">
        <v>14670.8</v>
      </c>
      <c r="H26" s="72"/>
      <c r="I26" s="72"/>
    </row>
    <row r="27" spans="1:9" ht="90" x14ac:dyDescent="0.25">
      <c r="A27" s="42" t="s">
        <v>38</v>
      </c>
      <c r="B27" s="7" t="s">
        <v>39</v>
      </c>
      <c r="C27" s="7"/>
      <c r="D27" s="8"/>
      <c r="E27" s="11">
        <f>E28</f>
        <v>313008.89999999997</v>
      </c>
      <c r="F27" s="11">
        <f t="shared" ref="F27:G27" si="9">F28</f>
        <v>321587.39999999997</v>
      </c>
      <c r="G27" s="11">
        <f t="shared" si="9"/>
        <v>332895</v>
      </c>
      <c r="H27" s="72"/>
      <c r="I27" s="72"/>
    </row>
    <row r="28" spans="1:9" x14ac:dyDescent="0.25">
      <c r="A28" s="42" t="s">
        <v>9</v>
      </c>
      <c r="B28" s="7" t="s">
        <v>39</v>
      </c>
      <c r="C28" s="7" t="s">
        <v>10</v>
      </c>
      <c r="D28" s="8"/>
      <c r="E28" s="11">
        <f>E29+E34</f>
        <v>313008.89999999997</v>
      </c>
      <c r="F28" s="11">
        <f t="shared" ref="F28:G28" si="10">F29+F34</f>
        <v>321587.39999999997</v>
      </c>
      <c r="G28" s="11">
        <f t="shared" si="10"/>
        <v>332895</v>
      </c>
      <c r="H28" s="72"/>
      <c r="I28" s="72"/>
    </row>
    <row r="29" spans="1:9" ht="122.25" customHeight="1" x14ac:dyDescent="0.25">
      <c r="A29" s="43" t="s">
        <v>40</v>
      </c>
      <c r="B29" s="7" t="s">
        <v>39</v>
      </c>
      <c r="C29" s="7" t="s">
        <v>41</v>
      </c>
      <c r="D29" s="8"/>
      <c r="E29" s="11">
        <f>SUM(E30:E33)</f>
        <v>302494.19999999995</v>
      </c>
      <c r="F29" s="11">
        <f t="shared" ref="F29:G29" si="11">SUM(F30:F33)</f>
        <v>311846.3</v>
      </c>
      <c r="G29" s="11">
        <f t="shared" si="11"/>
        <v>323927.59999999998</v>
      </c>
      <c r="H29" s="72"/>
      <c r="I29" s="72"/>
    </row>
    <row r="30" spans="1:9" ht="105" x14ac:dyDescent="0.25">
      <c r="A30" s="42" t="s">
        <v>13</v>
      </c>
      <c r="B30" s="7" t="s">
        <v>39</v>
      </c>
      <c r="C30" s="7" t="s">
        <v>41</v>
      </c>
      <c r="D30" s="8">
        <v>100</v>
      </c>
      <c r="E30" s="36">
        <v>280380.09999999998</v>
      </c>
      <c r="F30" s="36">
        <v>291413.7</v>
      </c>
      <c r="G30" s="75">
        <v>303408.59999999998</v>
      </c>
      <c r="H30" s="72"/>
      <c r="I30" s="72"/>
    </row>
    <row r="31" spans="1:9" ht="60" x14ac:dyDescent="0.25">
      <c r="A31" s="42" t="s">
        <v>20</v>
      </c>
      <c r="B31" s="7" t="s">
        <v>39</v>
      </c>
      <c r="C31" s="7" t="s">
        <v>41</v>
      </c>
      <c r="D31" s="8">
        <v>200</v>
      </c>
      <c r="E31" s="36">
        <v>19524.599999999999</v>
      </c>
      <c r="F31" s="36">
        <v>17773.099999999999</v>
      </c>
      <c r="G31" s="75">
        <v>17853.5</v>
      </c>
      <c r="H31" s="72"/>
      <c r="I31" s="72"/>
    </row>
    <row r="32" spans="1:9" ht="30" x14ac:dyDescent="0.25">
      <c r="A32" s="42" t="s">
        <v>21</v>
      </c>
      <c r="B32" s="7" t="s">
        <v>39</v>
      </c>
      <c r="C32" s="7" t="s">
        <v>41</v>
      </c>
      <c r="D32" s="8">
        <v>300</v>
      </c>
      <c r="E32" s="36">
        <v>1000</v>
      </c>
      <c r="F32" s="36">
        <v>1000</v>
      </c>
      <c r="G32" s="75">
        <v>1000</v>
      </c>
      <c r="H32" s="72"/>
      <c r="I32" s="72"/>
    </row>
    <row r="33" spans="1:9" x14ac:dyDescent="0.25">
      <c r="A33" s="43" t="s">
        <v>42</v>
      </c>
      <c r="B33" s="7" t="s">
        <v>39</v>
      </c>
      <c r="C33" s="7" t="s">
        <v>41</v>
      </c>
      <c r="D33" s="8">
        <v>800</v>
      </c>
      <c r="E33" s="36">
        <v>1589.5</v>
      </c>
      <c r="F33" s="36">
        <v>1659.5</v>
      </c>
      <c r="G33" s="75">
        <v>1665.5</v>
      </c>
      <c r="H33" s="72"/>
      <c r="I33" s="72"/>
    </row>
    <row r="34" spans="1:9" ht="30" x14ac:dyDescent="0.25">
      <c r="A34" s="43" t="s">
        <v>43</v>
      </c>
      <c r="B34" s="13" t="s">
        <v>39</v>
      </c>
      <c r="C34" s="13" t="s">
        <v>44</v>
      </c>
      <c r="D34" s="7"/>
      <c r="E34" s="36">
        <f>E35+E41+E38</f>
        <v>10514.7</v>
      </c>
      <c r="F34" s="36">
        <f t="shared" ref="F34:G34" si="12">F35+F41+F38</f>
        <v>9741.1</v>
      </c>
      <c r="G34" s="36">
        <f t="shared" si="12"/>
        <v>8967.4000000000015</v>
      </c>
      <c r="H34" s="72"/>
      <c r="I34" s="72"/>
    </row>
    <row r="35" spans="1:9" ht="120.75" customHeight="1" x14ac:dyDescent="0.25">
      <c r="A35" s="42" t="s">
        <v>586</v>
      </c>
      <c r="B35" s="7" t="s">
        <v>39</v>
      </c>
      <c r="C35" s="14" t="s">
        <v>45</v>
      </c>
      <c r="D35" s="8"/>
      <c r="E35" s="36">
        <f>SUM(E36:E37)</f>
        <v>3144.3</v>
      </c>
      <c r="F35" s="36">
        <f t="shared" ref="F35:G35" si="13">SUM(F36:F37)</f>
        <v>3144.3</v>
      </c>
      <c r="G35" s="36">
        <f t="shared" si="13"/>
        <v>3144.3</v>
      </c>
      <c r="H35" s="72"/>
      <c r="I35" s="72"/>
    </row>
    <row r="36" spans="1:9" ht="105" x14ac:dyDescent="0.25">
      <c r="A36" s="42" t="s">
        <v>13</v>
      </c>
      <c r="B36" s="7" t="s">
        <v>39</v>
      </c>
      <c r="C36" s="14" t="s">
        <v>45</v>
      </c>
      <c r="D36" s="8">
        <v>100</v>
      </c>
      <c r="E36" s="36">
        <v>3122.8</v>
      </c>
      <c r="F36" s="36">
        <v>3122.8</v>
      </c>
      <c r="G36" s="75">
        <v>3122.8</v>
      </c>
      <c r="H36" s="72"/>
      <c r="I36" s="72"/>
    </row>
    <row r="37" spans="1:9" ht="60" x14ac:dyDescent="0.25">
      <c r="A37" s="42" t="s">
        <v>20</v>
      </c>
      <c r="B37" s="7" t="s">
        <v>39</v>
      </c>
      <c r="C37" s="14" t="s">
        <v>45</v>
      </c>
      <c r="D37" s="8">
        <v>200</v>
      </c>
      <c r="E37" s="36">
        <v>21.5</v>
      </c>
      <c r="F37" s="36">
        <v>21.5</v>
      </c>
      <c r="G37" s="75">
        <v>21.5</v>
      </c>
      <c r="H37" s="72"/>
      <c r="I37" s="72"/>
    </row>
    <row r="38" spans="1:9" ht="165" x14ac:dyDescent="0.25">
      <c r="A38" s="42" t="s">
        <v>587</v>
      </c>
      <c r="B38" s="7" t="s">
        <v>39</v>
      </c>
      <c r="C38" s="7" t="s">
        <v>46</v>
      </c>
      <c r="D38" s="7"/>
      <c r="E38" s="36">
        <f>SUM(E39:E40)</f>
        <v>3502.1000000000004</v>
      </c>
      <c r="F38" s="36">
        <f t="shared" ref="F38:G38" si="14">SUM(F39:F40)</f>
        <v>3502.1000000000004</v>
      </c>
      <c r="G38" s="36">
        <f t="shared" si="14"/>
        <v>3502.1000000000004</v>
      </c>
      <c r="H38" s="72"/>
      <c r="I38" s="72"/>
    </row>
    <row r="39" spans="1:9" ht="105" x14ac:dyDescent="0.25">
      <c r="A39" s="42" t="s">
        <v>13</v>
      </c>
      <c r="B39" s="7" t="s">
        <v>39</v>
      </c>
      <c r="C39" s="7" t="s">
        <v>46</v>
      </c>
      <c r="D39" s="7" t="s">
        <v>47</v>
      </c>
      <c r="E39" s="36">
        <v>2707.4</v>
      </c>
      <c r="F39" s="36">
        <v>2707.4</v>
      </c>
      <c r="G39" s="75">
        <v>2707.4</v>
      </c>
      <c r="H39" s="72"/>
      <c r="I39" s="72"/>
    </row>
    <row r="40" spans="1:9" ht="60" x14ac:dyDescent="0.25">
      <c r="A40" s="42" t="s">
        <v>20</v>
      </c>
      <c r="B40" s="7" t="s">
        <v>39</v>
      </c>
      <c r="C40" s="7" t="s">
        <v>46</v>
      </c>
      <c r="D40" s="7" t="s">
        <v>48</v>
      </c>
      <c r="E40" s="36">
        <v>794.7</v>
      </c>
      <c r="F40" s="36">
        <v>794.7</v>
      </c>
      <c r="G40" s="75">
        <v>794.7</v>
      </c>
      <c r="H40" s="72"/>
      <c r="I40" s="72"/>
    </row>
    <row r="41" spans="1:9" ht="75" x14ac:dyDescent="0.25">
      <c r="A41" s="42" t="s">
        <v>589</v>
      </c>
      <c r="B41" s="7" t="s">
        <v>39</v>
      </c>
      <c r="C41" s="14" t="s">
        <v>49</v>
      </c>
      <c r="D41" s="8"/>
      <c r="E41" s="36">
        <f>SUM(E42:E43)</f>
        <v>3868.3</v>
      </c>
      <c r="F41" s="36">
        <f t="shared" ref="F41:G41" si="15">SUM(F42:F43)</f>
        <v>3094.7</v>
      </c>
      <c r="G41" s="36">
        <f t="shared" si="15"/>
        <v>2321</v>
      </c>
      <c r="H41" s="72"/>
      <c r="I41" s="72"/>
    </row>
    <row r="42" spans="1:9" ht="105" x14ac:dyDescent="0.25">
      <c r="A42" s="42" t="s">
        <v>13</v>
      </c>
      <c r="B42" s="7" t="s">
        <v>39</v>
      </c>
      <c r="C42" s="14" t="s">
        <v>49</v>
      </c>
      <c r="D42" s="8">
        <v>100</v>
      </c>
      <c r="E42" s="36">
        <v>3868.3</v>
      </c>
      <c r="F42" s="36">
        <v>3094.7</v>
      </c>
      <c r="G42" s="75">
        <v>2321</v>
      </c>
      <c r="H42" s="72"/>
      <c r="I42" s="72"/>
    </row>
    <row r="43" spans="1:9" ht="60" x14ac:dyDescent="0.25">
      <c r="A43" s="42" t="s">
        <v>20</v>
      </c>
      <c r="B43" s="7" t="s">
        <v>39</v>
      </c>
      <c r="C43" s="14" t="s">
        <v>49</v>
      </c>
      <c r="D43" s="8">
        <v>200</v>
      </c>
      <c r="E43" s="36">
        <v>0</v>
      </c>
      <c r="F43" s="36">
        <v>0</v>
      </c>
      <c r="G43" s="75">
        <v>0</v>
      </c>
      <c r="H43" s="72"/>
      <c r="I43" s="72"/>
    </row>
    <row r="44" spans="1:9" x14ac:dyDescent="0.25">
      <c r="A44" s="69" t="s">
        <v>50</v>
      </c>
      <c r="B44" s="15" t="s">
        <v>51</v>
      </c>
      <c r="C44" s="16"/>
      <c r="D44" s="8"/>
      <c r="E44" s="36">
        <f>E45</f>
        <v>462.4</v>
      </c>
      <c r="F44" s="36">
        <f t="shared" ref="F44:G47" si="16">F45</f>
        <v>14.6</v>
      </c>
      <c r="G44" s="36">
        <f t="shared" si="16"/>
        <v>0</v>
      </c>
      <c r="H44" s="72"/>
      <c r="I44" s="72"/>
    </row>
    <row r="45" spans="1:9" ht="15.75" customHeight="1" x14ac:dyDescent="0.25">
      <c r="A45" s="42" t="s">
        <v>9</v>
      </c>
      <c r="B45" s="15" t="s">
        <v>51</v>
      </c>
      <c r="C45" s="7" t="s">
        <v>10</v>
      </c>
      <c r="D45" s="8"/>
      <c r="E45" s="36">
        <f>E46</f>
        <v>462.4</v>
      </c>
      <c r="F45" s="36">
        <f t="shared" si="16"/>
        <v>14.6</v>
      </c>
      <c r="G45" s="36">
        <f t="shared" si="16"/>
        <v>0</v>
      </c>
      <c r="H45" s="72"/>
      <c r="I45" s="72"/>
    </row>
    <row r="46" spans="1:9" ht="30" x14ac:dyDescent="0.25">
      <c r="A46" s="39" t="s">
        <v>43</v>
      </c>
      <c r="B46" s="15" t="s">
        <v>51</v>
      </c>
      <c r="C46" s="15" t="s">
        <v>44</v>
      </c>
      <c r="D46" s="8"/>
      <c r="E46" s="36">
        <f>E47</f>
        <v>462.4</v>
      </c>
      <c r="F46" s="36">
        <f t="shared" si="16"/>
        <v>14.6</v>
      </c>
      <c r="G46" s="36">
        <f t="shared" si="16"/>
        <v>0</v>
      </c>
      <c r="H46" s="72"/>
      <c r="I46" s="72"/>
    </row>
    <row r="47" spans="1:9" ht="90" x14ac:dyDescent="0.25">
      <c r="A47" s="43" t="s">
        <v>588</v>
      </c>
      <c r="B47" s="15" t="s">
        <v>51</v>
      </c>
      <c r="C47" s="16" t="s">
        <v>52</v>
      </c>
      <c r="D47" s="8"/>
      <c r="E47" s="36">
        <f>E48</f>
        <v>462.4</v>
      </c>
      <c r="F47" s="36">
        <f t="shared" si="16"/>
        <v>14.6</v>
      </c>
      <c r="G47" s="36">
        <f t="shared" si="16"/>
        <v>0</v>
      </c>
      <c r="H47" s="72"/>
      <c r="I47" s="72"/>
    </row>
    <row r="48" spans="1:9" ht="60" x14ac:dyDescent="0.25">
      <c r="A48" s="43" t="s">
        <v>53</v>
      </c>
      <c r="B48" s="15" t="s">
        <v>51</v>
      </c>
      <c r="C48" s="16" t="s">
        <v>52</v>
      </c>
      <c r="D48" s="8">
        <v>600</v>
      </c>
      <c r="E48" s="11">
        <v>462.4</v>
      </c>
      <c r="F48" s="11">
        <v>14.6</v>
      </c>
      <c r="G48" s="75">
        <v>0</v>
      </c>
      <c r="H48" s="72"/>
      <c r="I48" s="72"/>
    </row>
    <row r="49" spans="1:9" ht="61.5" customHeight="1" x14ac:dyDescent="0.25">
      <c r="A49" s="42" t="s">
        <v>298</v>
      </c>
      <c r="B49" s="7" t="s">
        <v>299</v>
      </c>
      <c r="C49" s="7"/>
      <c r="D49" s="8"/>
      <c r="E49" s="11">
        <f>E50</f>
        <v>74650.799999999988</v>
      </c>
      <c r="F49" s="11">
        <f t="shared" ref="F49:G50" si="17">F50</f>
        <v>77664.599999999991</v>
      </c>
      <c r="G49" s="11">
        <f t="shared" si="17"/>
        <v>80653.5</v>
      </c>
      <c r="H49" s="72"/>
      <c r="I49" s="72"/>
    </row>
    <row r="50" spans="1:9" x14ac:dyDescent="0.25">
      <c r="A50" s="42" t="s">
        <v>9</v>
      </c>
      <c r="B50" s="7" t="s">
        <v>299</v>
      </c>
      <c r="C50" s="7" t="s">
        <v>10</v>
      </c>
      <c r="D50" s="8"/>
      <c r="E50" s="11">
        <f>E51</f>
        <v>74650.799999999988</v>
      </c>
      <c r="F50" s="11">
        <f t="shared" si="17"/>
        <v>77664.599999999991</v>
      </c>
      <c r="G50" s="11">
        <f t="shared" si="17"/>
        <v>80653.5</v>
      </c>
      <c r="H50" s="72"/>
      <c r="I50" s="72"/>
    </row>
    <row r="51" spans="1:9" ht="60" x14ac:dyDescent="0.25">
      <c r="A51" s="43" t="s">
        <v>40</v>
      </c>
      <c r="B51" s="7" t="s">
        <v>299</v>
      </c>
      <c r="C51" s="7" t="s">
        <v>41</v>
      </c>
      <c r="D51" s="8"/>
      <c r="E51" s="11">
        <f>SUM(E52:E55)</f>
        <v>74650.799999999988</v>
      </c>
      <c r="F51" s="11">
        <f t="shared" ref="F51:G51" si="18">SUM(F52:F55)</f>
        <v>77664.599999999991</v>
      </c>
      <c r="G51" s="11">
        <f t="shared" si="18"/>
        <v>80653.5</v>
      </c>
      <c r="H51" s="72"/>
      <c r="I51" s="72"/>
    </row>
    <row r="52" spans="1:9" ht="105" x14ac:dyDescent="0.25">
      <c r="A52" s="42" t="s">
        <v>13</v>
      </c>
      <c r="B52" s="7" t="s">
        <v>299</v>
      </c>
      <c r="C52" s="7" t="s">
        <v>41</v>
      </c>
      <c r="D52" s="8">
        <v>100</v>
      </c>
      <c r="E52" s="11">
        <f>49236.9+22289.3</f>
        <v>71526.2</v>
      </c>
      <c r="F52" s="11">
        <f>51206.4+23180.9</f>
        <v>74387.3</v>
      </c>
      <c r="G52" s="75">
        <f>53254.7+24108.2</f>
        <v>77362.899999999994</v>
      </c>
      <c r="H52" s="72"/>
      <c r="I52" s="72"/>
    </row>
    <row r="53" spans="1:9" ht="60" x14ac:dyDescent="0.25">
      <c r="A53" s="42" t="s">
        <v>20</v>
      </c>
      <c r="B53" s="7" t="s">
        <v>299</v>
      </c>
      <c r="C53" s="7" t="s">
        <v>41</v>
      </c>
      <c r="D53" s="8">
        <v>200</v>
      </c>
      <c r="E53" s="11">
        <f>1446.4+1437.1</f>
        <v>2883.5</v>
      </c>
      <c r="F53" s="11">
        <f>1703.5+1514.4</f>
        <v>3217.9</v>
      </c>
      <c r="G53" s="75">
        <f>1710+1521</f>
        <v>3231</v>
      </c>
      <c r="H53" s="72"/>
      <c r="I53" s="72"/>
    </row>
    <row r="54" spans="1:9" ht="30" x14ac:dyDescent="0.25">
      <c r="A54" s="42" t="s">
        <v>21</v>
      </c>
      <c r="B54" s="7" t="s">
        <v>299</v>
      </c>
      <c r="C54" s="7" t="s">
        <v>41</v>
      </c>
      <c r="D54" s="8">
        <v>300</v>
      </c>
      <c r="E54" s="11">
        <v>185.2</v>
      </c>
      <c r="F54" s="11">
        <v>0</v>
      </c>
      <c r="G54" s="75">
        <v>0</v>
      </c>
      <c r="H54" s="72"/>
      <c r="I54" s="72"/>
    </row>
    <row r="55" spans="1:9" x14ac:dyDescent="0.25">
      <c r="A55" s="43" t="s">
        <v>42</v>
      </c>
      <c r="B55" s="7" t="s">
        <v>299</v>
      </c>
      <c r="C55" s="7" t="s">
        <v>41</v>
      </c>
      <c r="D55" s="8">
        <v>800</v>
      </c>
      <c r="E55" s="11">
        <f>28.8+27.1</f>
        <v>55.900000000000006</v>
      </c>
      <c r="F55" s="11">
        <f>30.6+28.8</f>
        <v>59.400000000000006</v>
      </c>
      <c r="G55" s="75">
        <f>30.7+28.9</f>
        <v>59.599999999999994</v>
      </c>
      <c r="H55" s="72"/>
      <c r="I55" s="72"/>
    </row>
    <row r="56" spans="1:9" x14ac:dyDescent="0.25">
      <c r="A56" s="42" t="s">
        <v>300</v>
      </c>
      <c r="B56" s="7" t="s">
        <v>301</v>
      </c>
      <c r="C56" s="7"/>
      <c r="D56" s="8"/>
      <c r="E56" s="11">
        <f>E57</f>
        <v>40877.5</v>
      </c>
      <c r="F56" s="11">
        <f t="shared" ref="F56:G58" si="19">F57</f>
        <v>50000</v>
      </c>
      <c r="G56" s="11">
        <f t="shared" si="19"/>
        <v>21796.7</v>
      </c>
      <c r="H56" s="72"/>
      <c r="I56" s="72"/>
    </row>
    <row r="57" spans="1:9" ht="18.75" customHeight="1" x14ac:dyDescent="0.25">
      <c r="A57" s="42" t="s">
        <v>9</v>
      </c>
      <c r="B57" s="7" t="s">
        <v>301</v>
      </c>
      <c r="C57" s="7" t="s">
        <v>10</v>
      </c>
      <c r="D57" s="8"/>
      <c r="E57" s="11">
        <f>E58</f>
        <v>40877.5</v>
      </c>
      <c r="F57" s="11">
        <f t="shared" si="19"/>
        <v>50000</v>
      </c>
      <c r="G57" s="11">
        <f t="shared" si="19"/>
        <v>21796.7</v>
      </c>
      <c r="H57" s="72"/>
      <c r="I57" s="72"/>
    </row>
    <row r="58" spans="1:9" ht="30" x14ac:dyDescent="0.25">
      <c r="A58" s="42" t="s">
        <v>302</v>
      </c>
      <c r="B58" s="7" t="s">
        <v>301</v>
      </c>
      <c r="C58" s="7" t="s">
        <v>303</v>
      </c>
      <c r="D58" s="8"/>
      <c r="E58" s="11">
        <f>E59</f>
        <v>40877.5</v>
      </c>
      <c r="F58" s="11">
        <f t="shared" si="19"/>
        <v>50000</v>
      </c>
      <c r="G58" s="11">
        <f t="shared" si="19"/>
        <v>21796.7</v>
      </c>
      <c r="H58" s="72"/>
      <c r="I58" s="72"/>
    </row>
    <row r="59" spans="1:9" x14ac:dyDescent="0.25">
      <c r="A59" s="43" t="s">
        <v>42</v>
      </c>
      <c r="B59" s="7" t="s">
        <v>301</v>
      </c>
      <c r="C59" s="7" t="s">
        <v>303</v>
      </c>
      <c r="D59" s="8">
        <v>800</v>
      </c>
      <c r="E59" s="11">
        <f>50000-9122.5</f>
        <v>40877.5</v>
      </c>
      <c r="F59" s="11">
        <v>50000</v>
      </c>
      <c r="G59" s="75">
        <v>21796.7</v>
      </c>
      <c r="H59" s="72"/>
      <c r="I59" s="72"/>
    </row>
    <row r="60" spans="1:9" ht="30" x14ac:dyDescent="0.25">
      <c r="A60" s="42" t="s">
        <v>24</v>
      </c>
      <c r="B60" s="7" t="s">
        <v>25</v>
      </c>
      <c r="C60" s="7"/>
      <c r="D60" s="8"/>
      <c r="E60" s="11">
        <f>E61+E70+E81</f>
        <v>247842</v>
      </c>
      <c r="F60" s="11">
        <f t="shared" ref="F60:G60" si="20">F61+F70+F81</f>
        <v>252605.3</v>
      </c>
      <c r="G60" s="11">
        <f t="shared" si="20"/>
        <v>261254.3</v>
      </c>
      <c r="H60" s="72"/>
      <c r="I60" s="72"/>
    </row>
    <row r="61" spans="1:9" x14ac:dyDescent="0.25">
      <c r="A61" s="42" t="s">
        <v>9</v>
      </c>
      <c r="B61" s="7" t="s">
        <v>25</v>
      </c>
      <c r="C61" s="7" t="s">
        <v>10</v>
      </c>
      <c r="D61" s="8"/>
      <c r="E61" s="11">
        <f>E62+E66+E68</f>
        <v>169525.19999999998</v>
      </c>
      <c r="F61" s="11">
        <f t="shared" ref="F61:G61" si="21">F62+F66+F68</f>
        <v>171205.49999999997</v>
      </c>
      <c r="G61" s="11">
        <f t="shared" si="21"/>
        <v>176726.8</v>
      </c>
      <c r="H61" s="72"/>
      <c r="I61" s="72"/>
    </row>
    <row r="62" spans="1:9" ht="60" x14ac:dyDescent="0.25">
      <c r="A62" s="43" t="s">
        <v>60</v>
      </c>
      <c r="B62" s="7" t="s">
        <v>25</v>
      </c>
      <c r="C62" s="7" t="s">
        <v>61</v>
      </c>
      <c r="D62" s="8"/>
      <c r="E62" s="11">
        <f>SUM(E63:E65)</f>
        <v>157961.09999999998</v>
      </c>
      <c r="F62" s="11">
        <f t="shared" ref="F62:G62" si="22">SUM(F63:F65)</f>
        <v>164465.29999999999</v>
      </c>
      <c r="G62" s="11">
        <f t="shared" si="22"/>
        <v>170160.09999999998</v>
      </c>
      <c r="H62" s="72"/>
      <c r="I62" s="72"/>
    </row>
    <row r="63" spans="1:9" ht="114" customHeight="1" x14ac:dyDescent="0.25">
      <c r="A63" s="42" t="s">
        <v>13</v>
      </c>
      <c r="B63" s="7" t="s">
        <v>25</v>
      </c>
      <c r="C63" s="7" t="s">
        <v>61</v>
      </c>
      <c r="D63" s="8">
        <v>100</v>
      </c>
      <c r="E63" s="36">
        <v>118429.7</v>
      </c>
      <c r="F63" s="36">
        <v>123062.2</v>
      </c>
      <c r="G63" s="75">
        <v>127984.7</v>
      </c>
      <c r="H63" s="72"/>
      <c r="I63" s="72"/>
    </row>
    <row r="64" spans="1:9" ht="60" x14ac:dyDescent="0.25">
      <c r="A64" s="42" t="s">
        <v>20</v>
      </c>
      <c r="B64" s="7" t="s">
        <v>25</v>
      </c>
      <c r="C64" s="7" t="s">
        <v>61</v>
      </c>
      <c r="D64" s="8">
        <v>200</v>
      </c>
      <c r="E64" s="36">
        <v>36292.6</v>
      </c>
      <c r="F64" s="36">
        <v>38164.300000000003</v>
      </c>
      <c r="G64" s="75">
        <v>38936.6</v>
      </c>
      <c r="H64" s="72"/>
      <c r="I64" s="72"/>
    </row>
    <row r="65" spans="1:9" x14ac:dyDescent="0.25">
      <c r="A65" s="43" t="s">
        <v>42</v>
      </c>
      <c r="B65" s="7" t="s">
        <v>25</v>
      </c>
      <c r="C65" s="7" t="s">
        <v>61</v>
      </c>
      <c r="D65" s="8">
        <v>800</v>
      </c>
      <c r="E65" s="36">
        <v>3238.8</v>
      </c>
      <c r="F65" s="36">
        <v>3238.8</v>
      </c>
      <c r="G65" s="75">
        <v>3238.8</v>
      </c>
      <c r="H65" s="72"/>
      <c r="I65" s="72"/>
    </row>
    <row r="66" spans="1:9" ht="75" x14ac:dyDescent="0.25">
      <c r="A66" s="42" t="s">
        <v>62</v>
      </c>
      <c r="B66" s="7" t="s">
        <v>25</v>
      </c>
      <c r="C66" s="7" t="s">
        <v>63</v>
      </c>
      <c r="D66" s="8"/>
      <c r="E66" s="11">
        <f>E67</f>
        <v>11238.9</v>
      </c>
      <c r="F66" s="11">
        <f t="shared" ref="F66:G66" si="23">F67</f>
        <v>6395.4</v>
      </c>
      <c r="G66" s="11">
        <f t="shared" si="23"/>
        <v>6220.2</v>
      </c>
      <c r="H66" s="72"/>
      <c r="I66" s="72"/>
    </row>
    <row r="67" spans="1:9" x14ac:dyDescent="0.25">
      <c r="A67" s="43" t="s">
        <v>42</v>
      </c>
      <c r="B67" s="7" t="s">
        <v>25</v>
      </c>
      <c r="C67" s="7" t="s">
        <v>63</v>
      </c>
      <c r="D67" s="8">
        <v>800</v>
      </c>
      <c r="E67" s="36">
        <f>10976+262.9</f>
        <v>11238.9</v>
      </c>
      <c r="F67" s="36">
        <f>6132.5+262.9</f>
        <v>6395.4</v>
      </c>
      <c r="G67" s="75">
        <f>5957.3+262.9</f>
        <v>6220.2</v>
      </c>
      <c r="H67" s="72"/>
      <c r="I67" s="72"/>
    </row>
    <row r="68" spans="1:9" ht="60" x14ac:dyDescent="0.25">
      <c r="A68" s="42" t="s">
        <v>26</v>
      </c>
      <c r="B68" s="7" t="s">
        <v>25</v>
      </c>
      <c r="C68" s="7" t="s">
        <v>27</v>
      </c>
      <c r="D68" s="8"/>
      <c r="E68" s="11">
        <f>E69</f>
        <v>325.2</v>
      </c>
      <c r="F68" s="11">
        <f t="shared" ref="F68:G68" si="24">F69</f>
        <v>344.8</v>
      </c>
      <c r="G68" s="11">
        <f t="shared" si="24"/>
        <v>346.5</v>
      </c>
    </row>
    <row r="69" spans="1:9" ht="30" x14ac:dyDescent="0.25">
      <c r="A69" s="42" t="s">
        <v>21</v>
      </c>
      <c r="B69" s="7" t="s">
        <v>25</v>
      </c>
      <c r="C69" s="7" t="s">
        <v>27</v>
      </c>
      <c r="D69" s="8">
        <v>300</v>
      </c>
      <c r="E69" s="11">
        <f>162.6+162.6</f>
        <v>325.2</v>
      </c>
      <c r="F69" s="11">
        <f>172.4+172.4</f>
        <v>344.8</v>
      </c>
      <c r="G69" s="75">
        <f>173.3+173.2</f>
        <v>346.5</v>
      </c>
    </row>
    <row r="70" spans="1:9" ht="60" x14ac:dyDescent="0.25">
      <c r="A70" s="47" t="s">
        <v>251</v>
      </c>
      <c r="B70" s="13" t="s">
        <v>25</v>
      </c>
      <c r="C70" s="13" t="s">
        <v>252</v>
      </c>
      <c r="D70" s="17"/>
      <c r="E70" s="36">
        <f>E71</f>
        <v>78159.3</v>
      </c>
      <c r="F70" s="36">
        <f t="shared" ref="F70:G70" si="25">F71</f>
        <v>81232.800000000003</v>
      </c>
      <c r="G70" s="36">
        <f t="shared" si="25"/>
        <v>84359.7</v>
      </c>
      <c r="H70" s="72"/>
      <c r="I70" s="72"/>
    </row>
    <row r="71" spans="1:9" ht="80.25" customHeight="1" x14ac:dyDescent="0.25">
      <c r="A71" s="47" t="s">
        <v>512</v>
      </c>
      <c r="B71" s="13" t="s">
        <v>25</v>
      </c>
      <c r="C71" s="13" t="s">
        <v>513</v>
      </c>
      <c r="D71" s="17"/>
      <c r="E71" s="36">
        <f>E72+E76</f>
        <v>78159.3</v>
      </c>
      <c r="F71" s="36">
        <f t="shared" ref="F71:G71" si="26">F72+F76</f>
        <v>81232.800000000003</v>
      </c>
      <c r="G71" s="36">
        <f t="shared" si="26"/>
        <v>84359.7</v>
      </c>
      <c r="H71" s="72"/>
      <c r="I71" s="72"/>
    </row>
    <row r="72" spans="1:9" ht="90" x14ac:dyDescent="0.25">
      <c r="A72" s="47" t="s">
        <v>514</v>
      </c>
      <c r="B72" s="13" t="s">
        <v>25</v>
      </c>
      <c r="C72" s="13" t="s">
        <v>515</v>
      </c>
      <c r="D72" s="17"/>
      <c r="E72" s="36">
        <f>E73</f>
        <v>29341.7</v>
      </c>
      <c r="F72" s="36">
        <f t="shared" ref="F72:G72" si="27">F73</f>
        <v>30456.7</v>
      </c>
      <c r="G72" s="36">
        <f t="shared" si="27"/>
        <v>31623.200000000001</v>
      </c>
      <c r="H72" s="72"/>
      <c r="I72" s="72"/>
    </row>
    <row r="73" spans="1:9" ht="60" x14ac:dyDescent="0.25">
      <c r="A73" s="50" t="s">
        <v>86</v>
      </c>
      <c r="B73" s="13" t="s">
        <v>25</v>
      </c>
      <c r="C73" s="13" t="s">
        <v>516</v>
      </c>
      <c r="D73" s="18"/>
      <c r="E73" s="36">
        <f>SUM(E74:E75)</f>
        <v>29341.7</v>
      </c>
      <c r="F73" s="36">
        <f t="shared" ref="F73:G73" si="28">SUM(F74:F75)</f>
        <v>30456.7</v>
      </c>
      <c r="G73" s="36">
        <f t="shared" si="28"/>
        <v>31623.200000000001</v>
      </c>
      <c r="H73" s="72"/>
      <c r="I73" s="72"/>
    </row>
    <row r="74" spans="1:9" ht="105" x14ac:dyDescent="0.25">
      <c r="A74" s="50" t="s">
        <v>517</v>
      </c>
      <c r="B74" s="13" t="s">
        <v>25</v>
      </c>
      <c r="C74" s="13" t="s">
        <v>516</v>
      </c>
      <c r="D74" s="18">
        <v>100</v>
      </c>
      <c r="E74" s="36">
        <v>28388.400000000001</v>
      </c>
      <c r="F74" s="36">
        <v>29523.9</v>
      </c>
      <c r="G74" s="36">
        <v>30704.799999999999</v>
      </c>
      <c r="H74" s="72"/>
      <c r="I74" s="72"/>
    </row>
    <row r="75" spans="1:9" ht="60" x14ac:dyDescent="0.25">
      <c r="A75" s="50" t="s">
        <v>20</v>
      </c>
      <c r="B75" s="13" t="s">
        <v>25</v>
      </c>
      <c r="C75" s="13" t="s">
        <v>516</v>
      </c>
      <c r="D75" s="18">
        <v>200</v>
      </c>
      <c r="E75" s="36">
        <v>953.3</v>
      </c>
      <c r="F75" s="36">
        <v>932.8</v>
      </c>
      <c r="G75" s="36">
        <v>918.4</v>
      </c>
      <c r="H75" s="72"/>
      <c r="I75" s="72"/>
    </row>
    <row r="76" spans="1:9" ht="90" x14ac:dyDescent="0.25">
      <c r="A76" s="45" t="s">
        <v>564</v>
      </c>
      <c r="B76" s="13" t="s">
        <v>25</v>
      </c>
      <c r="C76" s="13" t="s">
        <v>565</v>
      </c>
      <c r="D76" s="18"/>
      <c r="E76" s="76">
        <f>E77</f>
        <v>48817.599999999999</v>
      </c>
      <c r="F76" s="76">
        <f t="shared" ref="F76:G76" si="29">F77</f>
        <v>50776.1</v>
      </c>
      <c r="G76" s="76">
        <f t="shared" si="29"/>
        <v>52736.499999999993</v>
      </c>
      <c r="H76" s="72"/>
      <c r="I76" s="72"/>
    </row>
    <row r="77" spans="1:9" ht="60" x14ac:dyDescent="0.25">
      <c r="A77" s="43" t="s">
        <v>40</v>
      </c>
      <c r="B77" s="13" t="s">
        <v>25</v>
      </c>
      <c r="C77" s="13" t="s">
        <v>566</v>
      </c>
      <c r="D77" s="18"/>
      <c r="E77" s="76">
        <f>SUM(E78:E80)</f>
        <v>48817.599999999999</v>
      </c>
      <c r="F77" s="76">
        <f t="shared" ref="F77:G77" si="30">SUM(F78:F80)</f>
        <v>50776.1</v>
      </c>
      <c r="G77" s="76">
        <f t="shared" si="30"/>
        <v>52736.499999999993</v>
      </c>
      <c r="H77" s="72"/>
      <c r="I77" s="72"/>
    </row>
    <row r="78" spans="1:9" ht="105" customHeight="1" x14ac:dyDescent="0.25">
      <c r="A78" s="42" t="s">
        <v>517</v>
      </c>
      <c r="B78" s="13" t="s">
        <v>25</v>
      </c>
      <c r="C78" s="13" t="s">
        <v>566</v>
      </c>
      <c r="D78" s="18">
        <v>100</v>
      </c>
      <c r="E78" s="76">
        <v>46960.3</v>
      </c>
      <c r="F78" s="76">
        <v>48838.7</v>
      </c>
      <c r="G78" s="76">
        <v>50792.2</v>
      </c>
      <c r="H78" s="72"/>
      <c r="I78" s="72"/>
    </row>
    <row r="79" spans="1:9" ht="60" x14ac:dyDescent="0.25">
      <c r="A79" s="42" t="s">
        <v>20</v>
      </c>
      <c r="B79" s="13" t="s">
        <v>25</v>
      </c>
      <c r="C79" s="13" t="s">
        <v>566</v>
      </c>
      <c r="D79" s="18">
        <v>200</v>
      </c>
      <c r="E79" s="76">
        <v>1627.2</v>
      </c>
      <c r="F79" s="76">
        <v>1707.3</v>
      </c>
      <c r="G79" s="76">
        <v>1714.2</v>
      </c>
      <c r="H79" s="72"/>
      <c r="I79" s="72"/>
    </row>
    <row r="80" spans="1:9" x14ac:dyDescent="0.25">
      <c r="A80" s="45" t="s">
        <v>42</v>
      </c>
      <c r="B80" s="13" t="s">
        <v>25</v>
      </c>
      <c r="C80" s="13" t="s">
        <v>566</v>
      </c>
      <c r="D80" s="18">
        <v>800</v>
      </c>
      <c r="E80" s="76">
        <v>230.1</v>
      </c>
      <c r="F80" s="76">
        <v>230.1</v>
      </c>
      <c r="G80" s="76">
        <v>230.1</v>
      </c>
      <c r="H80" s="72"/>
      <c r="I80" s="72"/>
    </row>
    <row r="81" spans="1:9" ht="105" x14ac:dyDescent="0.25">
      <c r="A81" s="47" t="s">
        <v>145</v>
      </c>
      <c r="B81" s="13" t="s">
        <v>25</v>
      </c>
      <c r="C81" s="13" t="s">
        <v>146</v>
      </c>
      <c r="D81" s="18"/>
      <c r="E81" s="36">
        <f>E82</f>
        <v>157.5</v>
      </c>
      <c r="F81" s="36">
        <f t="shared" ref="F81:G84" si="31">F82</f>
        <v>167</v>
      </c>
      <c r="G81" s="36">
        <f t="shared" si="31"/>
        <v>167.8</v>
      </c>
      <c r="H81" s="72"/>
      <c r="I81" s="72"/>
    </row>
    <row r="82" spans="1:9" ht="60" x14ac:dyDescent="0.25">
      <c r="A82" s="45" t="s">
        <v>518</v>
      </c>
      <c r="B82" s="13" t="s">
        <v>25</v>
      </c>
      <c r="C82" s="13" t="s">
        <v>519</v>
      </c>
      <c r="D82" s="18"/>
      <c r="E82" s="36">
        <f>E83</f>
        <v>157.5</v>
      </c>
      <c r="F82" s="36">
        <f t="shared" si="31"/>
        <v>167</v>
      </c>
      <c r="G82" s="36">
        <f t="shared" si="31"/>
        <v>167.8</v>
      </c>
      <c r="H82" s="72"/>
      <c r="I82" s="72"/>
    </row>
    <row r="83" spans="1:9" ht="75" x14ac:dyDescent="0.25">
      <c r="A83" s="45" t="s">
        <v>520</v>
      </c>
      <c r="B83" s="13" t="s">
        <v>25</v>
      </c>
      <c r="C83" s="13" t="s">
        <v>521</v>
      </c>
      <c r="D83" s="18"/>
      <c r="E83" s="36">
        <f>E84</f>
        <v>157.5</v>
      </c>
      <c r="F83" s="36">
        <f t="shared" si="31"/>
        <v>167</v>
      </c>
      <c r="G83" s="36">
        <f t="shared" si="31"/>
        <v>167.8</v>
      </c>
      <c r="H83" s="72"/>
      <c r="I83" s="72"/>
    </row>
    <row r="84" spans="1:9" ht="60" x14ac:dyDescent="0.25">
      <c r="A84" s="45" t="s">
        <v>522</v>
      </c>
      <c r="B84" s="13" t="s">
        <v>25</v>
      </c>
      <c r="C84" s="13" t="s">
        <v>523</v>
      </c>
      <c r="D84" s="18"/>
      <c r="E84" s="36">
        <f>E85</f>
        <v>157.5</v>
      </c>
      <c r="F84" s="36">
        <f t="shared" si="31"/>
        <v>167</v>
      </c>
      <c r="G84" s="36">
        <f t="shared" si="31"/>
        <v>167.8</v>
      </c>
      <c r="H84" s="72"/>
      <c r="I84" s="72"/>
    </row>
    <row r="85" spans="1:9" ht="62.25" customHeight="1" x14ac:dyDescent="0.25">
      <c r="A85" s="50" t="s">
        <v>20</v>
      </c>
      <c r="B85" s="13" t="s">
        <v>25</v>
      </c>
      <c r="C85" s="13" t="s">
        <v>523</v>
      </c>
      <c r="D85" s="18">
        <v>200</v>
      </c>
      <c r="E85" s="36">
        <v>157.5</v>
      </c>
      <c r="F85" s="36">
        <v>167</v>
      </c>
      <c r="G85" s="36">
        <v>167.8</v>
      </c>
      <c r="H85" s="72"/>
      <c r="I85" s="72"/>
    </row>
    <row r="86" spans="1:9" s="74" customFormat="1" x14ac:dyDescent="0.25">
      <c r="A86" s="46" t="s">
        <v>64</v>
      </c>
      <c r="B86" s="6" t="s">
        <v>65</v>
      </c>
      <c r="C86" s="6"/>
      <c r="D86" s="27"/>
      <c r="E86" s="9">
        <f>E87</f>
        <v>143.69999999999999</v>
      </c>
      <c r="F86" s="9">
        <v>152.30000000000001</v>
      </c>
      <c r="G86" s="9">
        <v>153.1</v>
      </c>
    </row>
    <row r="87" spans="1:9" ht="30" x14ac:dyDescent="0.25">
      <c r="A87" s="42" t="s">
        <v>66</v>
      </c>
      <c r="B87" s="7" t="s">
        <v>67</v>
      </c>
      <c r="C87" s="7"/>
      <c r="D87" s="8"/>
      <c r="E87" s="11">
        <f>E88</f>
        <v>143.69999999999999</v>
      </c>
      <c r="F87" s="11">
        <f t="shared" ref="F87:G88" si="32">F88</f>
        <v>152.30000000000001</v>
      </c>
      <c r="G87" s="11">
        <f t="shared" si="32"/>
        <v>153.1</v>
      </c>
      <c r="H87" s="72"/>
      <c r="I87" s="72"/>
    </row>
    <row r="88" spans="1:9" x14ac:dyDescent="0.25">
      <c r="A88" s="42" t="s">
        <v>9</v>
      </c>
      <c r="B88" s="7" t="s">
        <v>67</v>
      </c>
      <c r="C88" s="7" t="s">
        <v>10</v>
      </c>
      <c r="D88" s="8"/>
      <c r="E88" s="11">
        <f>E89</f>
        <v>143.69999999999999</v>
      </c>
      <c r="F88" s="11">
        <f t="shared" si="32"/>
        <v>152.30000000000001</v>
      </c>
      <c r="G88" s="11">
        <f t="shared" si="32"/>
        <v>153.1</v>
      </c>
      <c r="H88" s="72"/>
      <c r="I88" s="72"/>
    </row>
    <row r="89" spans="1:9" x14ac:dyDescent="0.25">
      <c r="A89" s="42" t="s">
        <v>68</v>
      </c>
      <c r="B89" s="19" t="s">
        <v>67</v>
      </c>
      <c r="C89" s="7" t="s">
        <v>69</v>
      </c>
      <c r="D89" s="17"/>
      <c r="E89" s="11">
        <f>SUM(E90:E91)</f>
        <v>143.69999999999999</v>
      </c>
      <c r="F89" s="11">
        <f t="shared" ref="F89:G89" si="33">SUM(F90:F91)</f>
        <v>152.30000000000001</v>
      </c>
      <c r="G89" s="11">
        <f t="shared" si="33"/>
        <v>153.1</v>
      </c>
      <c r="H89" s="72"/>
      <c r="I89" s="72"/>
    </row>
    <row r="90" spans="1:9" ht="60" x14ac:dyDescent="0.25">
      <c r="A90" s="42" t="s">
        <v>20</v>
      </c>
      <c r="B90" s="7" t="s">
        <v>67</v>
      </c>
      <c r="C90" s="7" t="s">
        <v>69</v>
      </c>
      <c r="D90" s="8">
        <v>200</v>
      </c>
      <c r="E90" s="36">
        <v>133.69999999999999</v>
      </c>
      <c r="F90" s="36">
        <v>142.30000000000001</v>
      </c>
      <c r="G90" s="75">
        <v>143.1</v>
      </c>
      <c r="H90" s="72"/>
      <c r="I90" s="72"/>
    </row>
    <row r="91" spans="1:9" ht="30" x14ac:dyDescent="0.25">
      <c r="A91" s="42" t="s">
        <v>21</v>
      </c>
      <c r="B91" s="7" t="s">
        <v>67</v>
      </c>
      <c r="C91" s="7" t="s">
        <v>69</v>
      </c>
      <c r="D91" s="8">
        <v>300</v>
      </c>
      <c r="E91" s="36">
        <v>10</v>
      </c>
      <c r="F91" s="36">
        <v>10</v>
      </c>
      <c r="G91" s="75">
        <v>10</v>
      </c>
      <c r="H91" s="72"/>
      <c r="I91" s="72"/>
    </row>
    <row r="92" spans="1:9" s="74" customFormat="1" ht="27" customHeight="1" x14ac:dyDescent="0.25">
      <c r="A92" s="46" t="s">
        <v>371</v>
      </c>
      <c r="B92" s="6" t="s">
        <v>372</v>
      </c>
      <c r="C92" s="6"/>
      <c r="D92" s="27"/>
      <c r="E92" s="9">
        <f>E93</f>
        <v>107948.6</v>
      </c>
      <c r="F92" s="9">
        <f t="shared" ref="F92:G93" si="34">F93</f>
        <v>123903.79999999999</v>
      </c>
      <c r="G92" s="9">
        <f t="shared" si="34"/>
        <v>127126.39999999999</v>
      </c>
    </row>
    <row r="93" spans="1:9" ht="60" x14ac:dyDescent="0.25">
      <c r="A93" s="43" t="s">
        <v>373</v>
      </c>
      <c r="B93" s="7" t="s">
        <v>374</v>
      </c>
      <c r="C93" s="7"/>
      <c r="D93" s="8"/>
      <c r="E93" s="11">
        <f>E94</f>
        <v>107948.6</v>
      </c>
      <c r="F93" s="11">
        <f t="shared" si="34"/>
        <v>123903.79999999999</v>
      </c>
      <c r="G93" s="11">
        <f t="shared" si="34"/>
        <v>127126.39999999999</v>
      </c>
      <c r="H93" s="72"/>
      <c r="I93" s="72"/>
    </row>
    <row r="94" spans="1:9" ht="60" x14ac:dyDescent="0.25">
      <c r="A94" s="43" t="s">
        <v>74</v>
      </c>
      <c r="B94" s="7" t="s">
        <v>374</v>
      </c>
      <c r="C94" s="7" t="s">
        <v>75</v>
      </c>
      <c r="D94" s="8"/>
      <c r="E94" s="11">
        <f>E95+E101+E107+E112</f>
        <v>107948.6</v>
      </c>
      <c r="F94" s="11">
        <f t="shared" ref="F94:G94" si="35">F95+F101+F107+F112</f>
        <v>123903.79999999999</v>
      </c>
      <c r="G94" s="11">
        <f t="shared" si="35"/>
        <v>127126.39999999999</v>
      </c>
      <c r="H94" s="72"/>
      <c r="I94" s="72"/>
    </row>
    <row r="95" spans="1:9" ht="45" x14ac:dyDescent="0.25">
      <c r="A95" s="43" t="s">
        <v>319</v>
      </c>
      <c r="B95" s="7" t="s">
        <v>374</v>
      </c>
      <c r="C95" s="7" t="s">
        <v>320</v>
      </c>
      <c r="D95" s="8"/>
      <c r="E95" s="11">
        <f>E96</f>
        <v>32445.5</v>
      </c>
      <c r="F95" s="11">
        <f t="shared" ref="F95:G97" si="36">F96</f>
        <v>44907.199999999997</v>
      </c>
      <c r="G95" s="11">
        <f t="shared" si="36"/>
        <v>45111.199999999997</v>
      </c>
      <c r="H95" s="72"/>
      <c r="I95" s="72"/>
    </row>
    <row r="96" spans="1:9" ht="60" x14ac:dyDescent="0.25">
      <c r="A96" s="43" t="s">
        <v>321</v>
      </c>
      <c r="B96" s="7" t="s">
        <v>374</v>
      </c>
      <c r="C96" s="7" t="s">
        <v>322</v>
      </c>
      <c r="D96" s="8"/>
      <c r="E96" s="11">
        <f>E97+E99</f>
        <v>32445.5</v>
      </c>
      <c r="F96" s="11">
        <f t="shared" ref="F96:G96" si="37">F97+F99</f>
        <v>44907.199999999997</v>
      </c>
      <c r="G96" s="11">
        <f t="shared" si="37"/>
        <v>45111.199999999997</v>
      </c>
      <c r="H96" s="72"/>
      <c r="I96" s="72"/>
    </row>
    <row r="97" spans="1:9" ht="74.25" customHeight="1" x14ac:dyDescent="0.25">
      <c r="A97" s="43" t="s">
        <v>375</v>
      </c>
      <c r="B97" s="7" t="s">
        <v>374</v>
      </c>
      <c r="C97" s="7" t="s">
        <v>376</v>
      </c>
      <c r="D97" s="8"/>
      <c r="E97" s="11">
        <f>E98</f>
        <v>29242.5</v>
      </c>
      <c r="F97" s="11">
        <f t="shared" si="36"/>
        <v>41704.199999999997</v>
      </c>
      <c r="G97" s="11">
        <f t="shared" si="36"/>
        <v>41908</v>
      </c>
      <c r="H97" s="72"/>
      <c r="I97" s="72"/>
    </row>
    <row r="98" spans="1:9" ht="65.25" customHeight="1" x14ac:dyDescent="0.25">
      <c r="A98" s="42" t="s">
        <v>20</v>
      </c>
      <c r="B98" s="7" t="s">
        <v>374</v>
      </c>
      <c r="C98" s="7" t="s">
        <v>376</v>
      </c>
      <c r="D98" s="8">
        <v>200</v>
      </c>
      <c r="E98" s="11">
        <v>29242.5</v>
      </c>
      <c r="F98" s="11">
        <v>41704.199999999997</v>
      </c>
      <c r="G98" s="75">
        <v>41908</v>
      </c>
      <c r="H98" s="72"/>
      <c r="I98" s="72"/>
    </row>
    <row r="99" spans="1:9" ht="60" x14ac:dyDescent="0.25">
      <c r="A99" s="42" t="s">
        <v>377</v>
      </c>
      <c r="B99" s="7" t="s">
        <v>374</v>
      </c>
      <c r="C99" s="7" t="s">
        <v>378</v>
      </c>
      <c r="D99" s="8"/>
      <c r="E99" s="11">
        <f>E100</f>
        <v>3203.0000000000005</v>
      </c>
      <c r="F99" s="11">
        <f t="shared" ref="F99:G99" si="38">F100</f>
        <v>3203</v>
      </c>
      <c r="G99" s="11">
        <f t="shared" si="38"/>
        <v>3203.2</v>
      </c>
      <c r="H99" s="72"/>
      <c r="I99" s="72"/>
    </row>
    <row r="100" spans="1:9" ht="60" x14ac:dyDescent="0.25">
      <c r="A100" s="42" t="s">
        <v>20</v>
      </c>
      <c r="B100" s="7" t="s">
        <v>374</v>
      </c>
      <c r="C100" s="7" t="s">
        <v>378</v>
      </c>
      <c r="D100" s="8">
        <v>200</v>
      </c>
      <c r="E100" s="11">
        <v>3203.0000000000005</v>
      </c>
      <c r="F100" s="11">
        <v>3203</v>
      </c>
      <c r="G100" s="75">
        <v>3203.2</v>
      </c>
      <c r="H100" s="72"/>
      <c r="I100" s="72"/>
    </row>
    <row r="101" spans="1:9" ht="75" x14ac:dyDescent="0.25">
      <c r="A101" s="42" t="s">
        <v>379</v>
      </c>
      <c r="B101" s="7" t="s">
        <v>374</v>
      </c>
      <c r="C101" s="7" t="s">
        <v>380</v>
      </c>
      <c r="D101" s="8"/>
      <c r="E101" s="11">
        <f>E102</f>
        <v>3396.7000000000003</v>
      </c>
      <c r="F101" s="11">
        <f t="shared" ref="F101:G101" si="39">F102</f>
        <v>3983.1</v>
      </c>
      <c r="G101" s="11">
        <f t="shared" si="39"/>
        <v>4124.5999999999995</v>
      </c>
      <c r="H101" s="72"/>
      <c r="I101" s="72"/>
    </row>
    <row r="102" spans="1:9" ht="60" x14ac:dyDescent="0.25">
      <c r="A102" s="42" t="s">
        <v>381</v>
      </c>
      <c r="B102" s="7" t="s">
        <v>374</v>
      </c>
      <c r="C102" s="7" t="s">
        <v>382</v>
      </c>
      <c r="D102" s="8"/>
      <c r="E102" s="11">
        <f>E103+E105</f>
        <v>3396.7000000000003</v>
      </c>
      <c r="F102" s="11">
        <f t="shared" ref="F102:G102" si="40">F103+F105</f>
        <v>3983.1</v>
      </c>
      <c r="G102" s="11">
        <f t="shared" si="40"/>
        <v>4124.5999999999995</v>
      </c>
      <c r="H102" s="72"/>
      <c r="I102" s="72"/>
    </row>
    <row r="103" spans="1:9" ht="60" x14ac:dyDescent="0.25">
      <c r="A103" s="42" t="s">
        <v>383</v>
      </c>
      <c r="B103" s="7" t="s">
        <v>374</v>
      </c>
      <c r="C103" s="13" t="s">
        <v>384</v>
      </c>
      <c r="D103" s="13"/>
      <c r="E103" s="11">
        <f>E104</f>
        <v>87.8</v>
      </c>
      <c r="F103" s="11">
        <f t="shared" ref="F103:G103" si="41">F104</f>
        <v>507.4</v>
      </c>
      <c r="G103" s="11">
        <f t="shared" si="41"/>
        <v>509.9</v>
      </c>
      <c r="H103" s="72"/>
      <c r="I103" s="72"/>
    </row>
    <row r="104" spans="1:9" ht="60" x14ac:dyDescent="0.25">
      <c r="A104" s="42" t="s">
        <v>20</v>
      </c>
      <c r="B104" s="7" t="s">
        <v>374</v>
      </c>
      <c r="C104" s="13" t="s">
        <v>384</v>
      </c>
      <c r="D104" s="13" t="s">
        <v>48</v>
      </c>
      <c r="E104" s="11">
        <v>87.8</v>
      </c>
      <c r="F104" s="11">
        <v>507.4</v>
      </c>
      <c r="G104" s="75">
        <v>509.9</v>
      </c>
      <c r="H104" s="72"/>
      <c r="I104" s="72"/>
    </row>
    <row r="105" spans="1:9" ht="45" x14ac:dyDescent="0.25">
      <c r="A105" s="44" t="s">
        <v>385</v>
      </c>
      <c r="B105" s="7" t="s">
        <v>374</v>
      </c>
      <c r="C105" s="13" t="s">
        <v>386</v>
      </c>
      <c r="D105" s="8"/>
      <c r="E105" s="11">
        <f>E106</f>
        <v>3308.9</v>
      </c>
      <c r="F105" s="11">
        <f t="shared" ref="F105:G105" si="42">F106</f>
        <v>3475.7</v>
      </c>
      <c r="G105" s="11">
        <f t="shared" si="42"/>
        <v>3614.7</v>
      </c>
      <c r="H105" s="72"/>
      <c r="I105" s="72"/>
    </row>
    <row r="106" spans="1:9" ht="105" x14ac:dyDescent="0.25">
      <c r="A106" s="42" t="s">
        <v>13</v>
      </c>
      <c r="B106" s="7" t="s">
        <v>374</v>
      </c>
      <c r="C106" s="13" t="s">
        <v>386</v>
      </c>
      <c r="D106" s="8">
        <v>100</v>
      </c>
      <c r="E106" s="11">
        <v>3308.9</v>
      </c>
      <c r="F106" s="11">
        <v>3475.7</v>
      </c>
      <c r="G106" s="75">
        <v>3614.7</v>
      </c>
      <c r="H106" s="72"/>
      <c r="I106" s="72"/>
    </row>
    <row r="107" spans="1:9" ht="60" x14ac:dyDescent="0.25">
      <c r="A107" s="43" t="s">
        <v>387</v>
      </c>
      <c r="B107" s="7" t="s">
        <v>374</v>
      </c>
      <c r="C107" s="7" t="s">
        <v>388</v>
      </c>
      <c r="D107" s="8"/>
      <c r="E107" s="11">
        <f>E108</f>
        <v>2774.6000000000004</v>
      </c>
      <c r="F107" s="11">
        <f t="shared" ref="F107:G108" si="43">F108</f>
        <v>2907.9</v>
      </c>
      <c r="G107" s="11">
        <f t="shared" si="43"/>
        <v>2983.3</v>
      </c>
      <c r="H107" s="72"/>
      <c r="I107" s="72"/>
    </row>
    <row r="108" spans="1:9" ht="60" x14ac:dyDescent="0.25">
      <c r="A108" s="43" t="s">
        <v>389</v>
      </c>
      <c r="B108" s="7" t="s">
        <v>374</v>
      </c>
      <c r="C108" s="7" t="s">
        <v>390</v>
      </c>
      <c r="D108" s="8"/>
      <c r="E108" s="11">
        <f>E109</f>
        <v>2774.6000000000004</v>
      </c>
      <c r="F108" s="11">
        <f t="shared" si="43"/>
        <v>2907.9</v>
      </c>
      <c r="G108" s="11">
        <f t="shared" si="43"/>
        <v>2983.3</v>
      </c>
      <c r="H108" s="72"/>
      <c r="I108" s="72"/>
    </row>
    <row r="109" spans="1:9" ht="30" x14ac:dyDescent="0.25">
      <c r="A109" s="43" t="s">
        <v>391</v>
      </c>
      <c r="B109" s="7" t="s">
        <v>374</v>
      </c>
      <c r="C109" s="7" t="s">
        <v>392</v>
      </c>
      <c r="D109" s="8"/>
      <c r="E109" s="11">
        <f>SUM(E110:E111)</f>
        <v>2774.6000000000004</v>
      </c>
      <c r="F109" s="11">
        <f t="shared" ref="F109:G109" si="44">SUM(F110:F111)</f>
        <v>2907.9</v>
      </c>
      <c r="G109" s="11">
        <f t="shared" si="44"/>
        <v>2983.3</v>
      </c>
      <c r="H109" s="72"/>
      <c r="I109" s="72"/>
    </row>
    <row r="110" spans="1:9" ht="105" x14ac:dyDescent="0.25">
      <c r="A110" s="42" t="s">
        <v>13</v>
      </c>
      <c r="B110" s="7" t="s">
        <v>374</v>
      </c>
      <c r="C110" s="7" t="s">
        <v>392</v>
      </c>
      <c r="D110" s="8">
        <v>100</v>
      </c>
      <c r="E110" s="11">
        <v>1679.7</v>
      </c>
      <c r="F110" s="11">
        <v>1746.9</v>
      </c>
      <c r="G110" s="75">
        <v>1816.7</v>
      </c>
      <c r="H110" s="72"/>
      <c r="I110" s="72"/>
    </row>
    <row r="111" spans="1:9" ht="60" x14ac:dyDescent="0.25">
      <c r="A111" s="42" t="s">
        <v>20</v>
      </c>
      <c r="B111" s="7" t="s">
        <v>374</v>
      </c>
      <c r="C111" s="7" t="s">
        <v>392</v>
      </c>
      <c r="D111" s="8">
        <v>200</v>
      </c>
      <c r="E111" s="11">
        <v>1094.9000000000001</v>
      </c>
      <c r="F111" s="11">
        <v>1161</v>
      </c>
      <c r="G111" s="75">
        <v>1166.5999999999999</v>
      </c>
      <c r="H111" s="72"/>
      <c r="I111" s="72"/>
    </row>
    <row r="112" spans="1:9" ht="90" x14ac:dyDescent="0.25">
      <c r="A112" s="42" t="s">
        <v>393</v>
      </c>
      <c r="B112" s="7" t="s">
        <v>374</v>
      </c>
      <c r="C112" s="7" t="s">
        <v>394</v>
      </c>
      <c r="D112" s="8"/>
      <c r="E112" s="11">
        <f>E113</f>
        <v>69331.8</v>
      </c>
      <c r="F112" s="11">
        <f t="shared" ref="F112:G113" si="45">F113</f>
        <v>72105.599999999991</v>
      </c>
      <c r="G112" s="11">
        <f t="shared" si="45"/>
        <v>74907.3</v>
      </c>
      <c r="H112" s="72"/>
      <c r="I112" s="72"/>
    </row>
    <row r="113" spans="1:9" ht="60" x14ac:dyDescent="0.25">
      <c r="A113" s="42" t="s">
        <v>395</v>
      </c>
      <c r="B113" s="7" t="s">
        <v>374</v>
      </c>
      <c r="C113" s="7" t="s">
        <v>396</v>
      </c>
      <c r="D113" s="8"/>
      <c r="E113" s="11">
        <f>E114</f>
        <v>69331.8</v>
      </c>
      <c r="F113" s="11">
        <f t="shared" si="45"/>
        <v>72105.599999999991</v>
      </c>
      <c r="G113" s="11">
        <f t="shared" si="45"/>
        <v>74907.3</v>
      </c>
      <c r="H113" s="72"/>
      <c r="I113" s="72"/>
    </row>
    <row r="114" spans="1:9" ht="60" x14ac:dyDescent="0.25">
      <c r="A114" s="43" t="s">
        <v>60</v>
      </c>
      <c r="B114" s="7" t="s">
        <v>374</v>
      </c>
      <c r="C114" s="26" t="s">
        <v>397</v>
      </c>
      <c r="D114" s="8"/>
      <c r="E114" s="11">
        <f>SUM(E115:E117)</f>
        <v>69331.8</v>
      </c>
      <c r="F114" s="11">
        <f t="shared" ref="F114:G114" si="46">SUM(F115:F117)</f>
        <v>72105.599999999991</v>
      </c>
      <c r="G114" s="11">
        <f t="shared" si="46"/>
        <v>74907.3</v>
      </c>
      <c r="H114" s="72"/>
      <c r="I114" s="72"/>
    </row>
    <row r="115" spans="1:9" ht="105" x14ac:dyDescent="0.25">
      <c r="A115" s="42" t="s">
        <v>13</v>
      </c>
      <c r="B115" s="7" t="s">
        <v>374</v>
      </c>
      <c r="C115" s="26" t="s">
        <v>397</v>
      </c>
      <c r="D115" s="8">
        <v>100</v>
      </c>
      <c r="E115" s="11">
        <v>63534.3</v>
      </c>
      <c r="F115" s="11">
        <v>65824.899999999994</v>
      </c>
      <c r="G115" s="75">
        <v>68446.3</v>
      </c>
      <c r="H115" s="72"/>
      <c r="I115" s="72"/>
    </row>
    <row r="116" spans="1:9" ht="60" x14ac:dyDescent="0.25">
      <c r="A116" s="42" t="s">
        <v>20</v>
      </c>
      <c r="B116" s="7" t="s">
        <v>374</v>
      </c>
      <c r="C116" s="26" t="s">
        <v>397</v>
      </c>
      <c r="D116" s="8">
        <v>200</v>
      </c>
      <c r="E116" s="11">
        <v>4817.0999999999995</v>
      </c>
      <c r="F116" s="11">
        <v>5375.2</v>
      </c>
      <c r="G116" s="75">
        <v>5555.5</v>
      </c>
      <c r="H116" s="72"/>
      <c r="I116" s="72"/>
    </row>
    <row r="117" spans="1:9" x14ac:dyDescent="0.25">
      <c r="A117" s="43" t="s">
        <v>42</v>
      </c>
      <c r="B117" s="7" t="s">
        <v>374</v>
      </c>
      <c r="C117" s="26" t="s">
        <v>397</v>
      </c>
      <c r="D117" s="8">
        <v>800</v>
      </c>
      <c r="E117" s="11">
        <v>980.4</v>
      </c>
      <c r="F117" s="11">
        <v>905.5</v>
      </c>
      <c r="G117" s="75">
        <v>905.5</v>
      </c>
      <c r="H117" s="72"/>
      <c r="I117" s="72"/>
    </row>
    <row r="118" spans="1:9" s="74" customFormat="1" x14ac:dyDescent="0.25">
      <c r="A118" s="64" t="s">
        <v>70</v>
      </c>
      <c r="B118" s="20" t="s">
        <v>71</v>
      </c>
      <c r="C118" s="20"/>
      <c r="D118" s="65"/>
      <c r="E118" s="9">
        <f>E119+E127+E133+E145+E180</f>
        <v>1884688.7000000002</v>
      </c>
      <c r="F118" s="9">
        <f t="shared" ref="F118:G118" si="47">F119+F127+F133+F145+F180</f>
        <v>2170206.1</v>
      </c>
      <c r="G118" s="9">
        <f t="shared" si="47"/>
        <v>3060177.0999999996</v>
      </c>
    </row>
    <row r="119" spans="1:9" x14ac:dyDescent="0.25">
      <c r="A119" s="43" t="s">
        <v>304</v>
      </c>
      <c r="B119" s="13" t="s">
        <v>305</v>
      </c>
      <c r="C119" s="13"/>
      <c r="D119" s="14"/>
      <c r="E119" s="11">
        <f>E120</f>
        <v>8292.7999999999993</v>
      </c>
      <c r="F119" s="11">
        <f t="shared" ref="F119:G121" si="48">F120</f>
        <v>8352.4000000000015</v>
      </c>
      <c r="G119" s="11">
        <f t="shared" si="48"/>
        <v>8510.2000000000007</v>
      </c>
      <c r="H119" s="72"/>
      <c r="I119" s="72"/>
    </row>
    <row r="120" spans="1:9" ht="60" x14ac:dyDescent="0.25">
      <c r="A120" s="42" t="s">
        <v>74</v>
      </c>
      <c r="B120" s="13" t="s">
        <v>305</v>
      </c>
      <c r="C120" s="7" t="s">
        <v>75</v>
      </c>
      <c r="D120" s="14"/>
      <c r="E120" s="11">
        <f>E121</f>
        <v>8292.7999999999993</v>
      </c>
      <c r="F120" s="11">
        <f t="shared" si="48"/>
        <v>8352.4000000000015</v>
      </c>
      <c r="G120" s="11">
        <f t="shared" si="48"/>
        <v>8510.2000000000007</v>
      </c>
      <c r="H120" s="72"/>
      <c r="I120" s="72"/>
    </row>
    <row r="121" spans="1:9" ht="60" x14ac:dyDescent="0.25">
      <c r="A121" s="42" t="s">
        <v>76</v>
      </c>
      <c r="B121" s="13" t="s">
        <v>305</v>
      </c>
      <c r="C121" s="7" t="s">
        <v>77</v>
      </c>
      <c r="D121" s="14"/>
      <c r="E121" s="11">
        <f>E122</f>
        <v>8292.7999999999993</v>
      </c>
      <c r="F121" s="11">
        <f t="shared" si="48"/>
        <v>8352.4000000000015</v>
      </c>
      <c r="G121" s="11">
        <f t="shared" si="48"/>
        <v>8510.2000000000007</v>
      </c>
      <c r="H121" s="72"/>
      <c r="I121" s="72"/>
    </row>
    <row r="122" spans="1:9" ht="60" x14ac:dyDescent="0.25">
      <c r="A122" s="47" t="s">
        <v>78</v>
      </c>
      <c r="B122" s="13" t="s">
        <v>305</v>
      </c>
      <c r="C122" s="7" t="s">
        <v>79</v>
      </c>
      <c r="D122" s="14"/>
      <c r="E122" s="11">
        <f>E123+E125</f>
        <v>8292.7999999999993</v>
      </c>
      <c r="F122" s="11">
        <f t="shared" ref="F122:G122" si="49">F123+F125</f>
        <v>8352.4000000000015</v>
      </c>
      <c r="G122" s="11">
        <f t="shared" si="49"/>
        <v>8510.2000000000007</v>
      </c>
      <c r="H122" s="72"/>
      <c r="I122" s="72"/>
    </row>
    <row r="123" spans="1:9" ht="60" x14ac:dyDescent="0.25">
      <c r="A123" s="44" t="s">
        <v>86</v>
      </c>
      <c r="B123" s="13" t="s">
        <v>305</v>
      </c>
      <c r="C123" s="7" t="s">
        <v>306</v>
      </c>
      <c r="D123" s="14"/>
      <c r="E123" s="11">
        <f>E124</f>
        <v>4041.5</v>
      </c>
      <c r="F123" s="11">
        <f t="shared" ref="F123:G123" si="50">F124</f>
        <v>4101.1000000000004</v>
      </c>
      <c r="G123" s="11">
        <f t="shared" si="50"/>
        <v>4258.8999999999996</v>
      </c>
      <c r="H123" s="72"/>
      <c r="I123" s="72"/>
    </row>
    <row r="124" spans="1:9" ht="60" x14ac:dyDescent="0.25">
      <c r="A124" s="44" t="s">
        <v>87</v>
      </c>
      <c r="B124" s="13" t="s">
        <v>305</v>
      </c>
      <c r="C124" s="7" t="s">
        <v>306</v>
      </c>
      <c r="D124" s="14">
        <v>600</v>
      </c>
      <c r="E124" s="11">
        <v>4041.5</v>
      </c>
      <c r="F124" s="11">
        <v>4101.1000000000004</v>
      </c>
      <c r="G124" s="11">
        <v>4258.8999999999996</v>
      </c>
      <c r="H124" s="72"/>
      <c r="I124" s="72"/>
    </row>
    <row r="125" spans="1:9" ht="90" x14ac:dyDescent="0.25">
      <c r="A125" s="51" t="s">
        <v>307</v>
      </c>
      <c r="B125" s="13" t="s">
        <v>305</v>
      </c>
      <c r="C125" s="7" t="s">
        <v>308</v>
      </c>
      <c r="D125" s="14"/>
      <c r="E125" s="11">
        <f>E126</f>
        <v>4251.3</v>
      </c>
      <c r="F125" s="11">
        <f t="shared" ref="F125:G125" si="51">F126</f>
        <v>4251.3</v>
      </c>
      <c r="G125" s="11">
        <f t="shared" si="51"/>
        <v>4251.3</v>
      </c>
      <c r="H125" s="72"/>
      <c r="I125" s="72"/>
    </row>
    <row r="126" spans="1:9" ht="60" x14ac:dyDescent="0.25">
      <c r="A126" s="44" t="s">
        <v>87</v>
      </c>
      <c r="B126" s="13" t="s">
        <v>305</v>
      </c>
      <c r="C126" s="7" t="s">
        <v>308</v>
      </c>
      <c r="D126" s="14">
        <v>600</v>
      </c>
      <c r="E126" s="11">
        <v>4251.3</v>
      </c>
      <c r="F126" s="11">
        <v>4251.3</v>
      </c>
      <c r="G126" s="11">
        <v>4251.3</v>
      </c>
      <c r="H126" s="72"/>
      <c r="I126" s="72"/>
    </row>
    <row r="127" spans="1:9" ht="16.5" customHeight="1" x14ac:dyDescent="0.25">
      <c r="A127" s="47" t="s">
        <v>72</v>
      </c>
      <c r="B127" s="13" t="s">
        <v>73</v>
      </c>
      <c r="C127" s="13"/>
      <c r="D127" s="14"/>
      <c r="E127" s="11">
        <f>E128</f>
        <v>283674.8</v>
      </c>
      <c r="F127" s="11">
        <f t="shared" ref="F127:G131" si="52">F128</f>
        <v>101045.80000000002</v>
      </c>
      <c r="G127" s="11">
        <f t="shared" si="52"/>
        <v>2014540.9</v>
      </c>
      <c r="H127" s="72"/>
      <c r="I127" s="72"/>
    </row>
    <row r="128" spans="1:9" ht="60" customHeight="1" x14ac:dyDescent="0.25">
      <c r="A128" s="47" t="s">
        <v>74</v>
      </c>
      <c r="B128" s="13" t="s">
        <v>73</v>
      </c>
      <c r="C128" s="13" t="s">
        <v>75</v>
      </c>
      <c r="D128" s="14"/>
      <c r="E128" s="11">
        <f>E129</f>
        <v>283674.8</v>
      </c>
      <c r="F128" s="11">
        <f t="shared" si="52"/>
        <v>101045.80000000002</v>
      </c>
      <c r="G128" s="11">
        <f t="shared" si="52"/>
        <v>2014540.9</v>
      </c>
      <c r="H128" s="72"/>
      <c r="I128" s="72"/>
    </row>
    <row r="129" spans="1:9" ht="60" x14ac:dyDescent="0.25">
      <c r="A129" s="47" t="s">
        <v>76</v>
      </c>
      <c r="B129" s="13" t="s">
        <v>73</v>
      </c>
      <c r="C129" s="13" t="s">
        <v>77</v>
      </c>
      <c r="D129" s="14"/>
      <c r="E129" s="11">
        <f>E130</f>
        <v>283674.8</v>
      </c>
      <c r="F129" s="11">
        <f t="shared" si="52"/>
        <v>101045.80000000002</v>
      </c>
      <c r="G129" s="11">
        <f t="shared" si="52"/>
        <v>2014540.9</v>
      </c>
      <c r="H129" s="72"/>
      <c r="I129" s="72"/>
    </row>
    <row r="130" spans="1:9" ht="69" customHeight="1" x14ac:dyDescent="0.25">
      <c r="A130" s="47" t="s">
        <v>78</v>
      </c>
      <c r="B130" s="13" t="s">
        <v>73</v>
      </c>
      <c r="C130" s="13" t="s">
        <v>79</v>
      </c>
      <c r="D130" s="14"/>
      <c r="E130" s="11">
        <f>E131</f>
        <v>283674.8</v>
      </c>
      <c r="F130" s="11">
        <f t="shared" si="52"/>
        <v>101045.80000000002</v>
      </c>
      <c r="G130" s="11">
        <f t="shared" si="52"/>
        <v>2014540.9</v>
      </c>
      <c r="H130" s="72"/>
      <c r="I130" s="72"/>
    </row>
    <row r="131" spans="1:9" ht="210" x14ac:dyDescent="0.25">
      <c r="A131" s="48" t="s">
        <v>582</v>
      </c>
      <c r="B131" s="13" t="s">
        <v>73</v>
      </c>
      <c r="C131" s="13" t="s">
        <v>81</v>
      </c>
      <c r="D131" s="14"/>
      <c r="E131" s="11">
        <f>E132</f>
        <v>283674.8</v>
      </c>
      <c r="F131" s="11">
        <f t="shared" si="52"/>
        <v>101045.80000000002</v>
      </c>
      <c r="G131" s="11">
        <f t="shared" si="52"/>
        <v>2014540.9</v>
      </c>
      <c r="H131" s="72"/>
      <c r="I131" s="72"/>
    </row>
    <row r="132" spans="1:9" ht="45" x14ac:dyDescent="0.25">
      <c r="A132" s="44" t="s">
        <v>80</v>
      </c>
      <c r="B132" s="13" t="s">
        <v>73</v>
      </c>
      <c r="C132" s="13" t="s">
        <v>81</v>
      </c>
      <c r="D132" s="14">
        <v>400</v>
      </c>
      <c r="E132" s="11">
        <v>283674.8</v>
      </c>
      <c r="F132" s="11">
        <v>101045.80000000002</v>
      </c>
      <c r="G132" s="11">
        <v>2014540.9</v>
      </c>
      <c r="H132" s="72"/>
      <c r="I132" s="72"/>
    </row>
    <row r="133" spans="1:9" x14ac:dyDescent="0.25">
      <c r="A133" s="47" t="s">
        <v>82</v>
      </c>
      <c r="B133" s="13" t="s">
        <v>83</v>
      </c>
      <c r="C133" s="20"/>
      <c r="D133" s="14"/>
      <c r="E133" s="11">
        <f>E134</f>
        <v>82355.3</v>
      </c>
      <c r="F133" s="11">
        <f t="shared" ref="F133:G135" si="53">F134</f>
        <v>40838.899999999994</v>
      </c>
      <c r="G133" s="11">
        <f t="shared" si="53"/>
        <v>15889.5</v>
      </c>
      <c r="H133" s="72"/>
      <c r="I133" s="72"/>
    </row>
    <row r="134" spans="1:9" ht="45" x14ac:dyDescent="0.25">
      <c r="A134" s="47" t="s">
        <v>54</v>
      </c>
      <c r="B134" s="13" t="s">
        <v>83</v>
      </c>
      <c r="C134" s="13" t="s">
        <v>55</v>
      </c>
      <c r="D134" s="14"/>
      <c r="E134" s="11">
        <f>E135</f>
        <v>82355.3</v>
      </c>
      <c r="F134" s="11">
        <f t="shared" si="53"/>
        <v>40838.899999999994</v>
      </c>
      <c r="G134" s="11">
        <f t="shared" si="53"/>
        <v>15889.5</v>
      </c>
      <c r="H134" s="72"/>
      <c r="I134" s="72"/>
    </row>
    <row r="135" spans="1:9" ht="45" x14ac:dyDescent="0.25">
      <c r="A135" s="47" t="s">
        <v>56</v>
      </c>
      <c r="B135" s="13" t="s">
        <v>83</v>
      </c>
      <c r="C135" s="13" t="s">
        <v>57</v>
      </c>
      <c r="D135" s="14"/>
      <c r="E135" s="11">
        <f>E136</f>
        <v>82355.3</v>
      </c>
      <c r="F135" s="11">
        <f t="shared" si="53"/>
        <v>40838.899999999994</v>
      </c>
      <c r="G135" s="11">
        <f t="shared" si="53"/>
        <v>15889.5</v>
      </c>
      <c r="H135" s="72"/>
      <c r="I135" s="72"/>
    </row>
    <row r="136" spans="1:9" ht="90" x14ac:dyDescent="0.25">
      <c r="A136" s="47" t="s">
        <v>58</v>
      </c>
      <c r="B136" s="13" t="s">
        <v>83</v>
      </c>
      <c r="C136" s="13" t="s">
        <v>59</v>
      </c>
      <c r="D136" s="14"/>
      <c r="E136" s="11">
        <f>E137+E139+E141+E143</f>
        <v>82355.3</v>
      </c>
      <c r="F136" s="11">
        <f t="shared" ref="F136:G136" si="54">F137+F139+F141+F143</f>
        <v>40838.899999999994</v>
      </c>
      <c r="G136" s="11">
        <f t="shared" si="54"/>
        <v>15889.5</v>
      </c>
      <c r="H136" s="72"/>
      <c r="I136" s="72"/>
    </row>
    <row r="137" spans="1:9" ht="30" x14ac:dyDescent="0.25">
      <c r="A137" s="48" t="s">
        <v>84</v>
      </c>
      <c r="B137" s="13" t="s">
        <v>83</v>
      </c>
      <c r="C137" s="13" t="s">
        <v>85</v>
      </c>
      <c r="D137" s="14"/>
      <c r="E137" s="11">
        <f>E138</f>
        <v>33289.800000000003</v>
      </c>
      <c r="F137" s="11">
        <f t="shared" ref="F137:G137" si="55">F138</f>
        <v>25026.6</v>
      </c>
      <c r="G137" s="11">
        <f t="shared" si="55"/>
        <v>0</v>
      </c>
      <c r="H137" s="72"/>
      <c r="I137" s="72"/>
    </row>
    <row r="138" spans="1:9" ht="60" x14ac:dyDescent="0.25">
      <c r="A138" s="42" t="s">
        <v>20</v>
      </c>
      <c r="B138" s="13" t="s">
        <v>83</v>
      </c>
      <c r="C138" s="13" t="s">
        <v>85</v>
      </c>
      <c r="D138" s="14">
        <v>200</v>
      </c>
      <c r="E138" s="11">
        <v>33289.800000000003</v>
      </c>
      <c r="F138" s="11">
        <v>25026.6</v>
      </c>
      <c r="G138" s="11">
        <v>0</v>
      </c>
      <c r="H138" s="72"/>
      <c r="I138" s="72"/>
    </row>
    <row r="139" spans="1:9" ht="75" x14ac:dyDescent="0.25">
      <c r="A139" s="47" t="s">
        <v>88</v>
      </c>
      <c r="B139" s="13" t="s">
        <v>83</v>
      </c>
      <c r="C139" s="13" t="s">
        <v>89</v>
      </c>
      <c r="D139" s="14"/>
      <c r="E139" s="11">
        <f>E140</f>
        <v>17298.900000000001</v>
      </c>
      <c r="F139" s="11">
        <f t="shared" ref="F139:G139" si="56">F140</f>
        <v>12826.8</v>
      </c>
      <c r="G139" s="11">
        <f t="shared" si="56"/>
        <v>12889.4</v>
      </c>
      <c r="H139" s="72"/>
      <c r="I139" s="72"/>
    </row>
    <row r="140" spans="1:9" x14ac:dyDescent="0.25">
      <c r="A140" s="44" t="s">
        <v>42</v>
      </c>
      <c r="B140" s="13" t="s">
        <v>83</v>
      </c>
      <c r="C140" s="13" t="s">
        <v>89</v>
      </c>
      <c r="D140" s="14">
        <v>800</v>
      </c>
      <c r="E140" s="11">
        <v>17298.900000000001</v>
      </c>
      <c r="F140" s="11">
        <v>12826.8</v>
      </c>
      <c r="G140" s="11">
        <v>12889.4</v>
      </c>
      <c r="H140" s="72"/>
      <c r="I140" s="72"/>
    </row>
    <row r="141" spans="1:9" ht="165" x14ac:dyDescent="0.25">
      <c r="A141" s="47" t="s">
        <v>90</v>
      </c>
      <c r="B141" s="13" t="s">
        <v>83</v>
      </c>
      <c r="C141" s="13" t="s">
        <v>91</v>
      </c>
      <c r="D141" s="14"/>
      <c r="E141" s="11">
        <f>E142</f>
        <v>31479.7</v>
      </c>
      <c r="F141" s="11">
        <f t="shared" ref="F141:G141" si="57">F142</f>
        <v>2789.7</v>
      </c>
      <c r="G141" s="11">
        <f t="shared" si="57"/>
        <v>2803.3</v>
      </c>
      <c r="H141" s="72"/>
      <c r="I141" s="72"/>
    </row>
    <row r="142" spans="1:9" x14ac:dyDescent="0.25">
      <c r="A142" s="44" t="s">
        <v>42</v>
      </c>
      <c r="B142" s="13" t="s">
        <v>83</v>
      </c>
      <c r="C142" s="13" t="s">
        <v>91</v>
      </c>
      <c r="D142" s="14">
        <v>800</v>
      </c>
      <c r="E142" s="11">
        <v>31479.7</v>
      </c>
      <c r="F142" s="11">
        <v>2789.7</v>
      </c>
      <c r="G142" s="11">
        <v>2803.3</v>
      </c>
      <c r="H142" s="72"/>
      <c r="I142" s="72"/>
    </row>
    <row r="143" spans="1:9" ht="150" x14ac:dyDescent="0.25">
      <c r="A143" s="49" t="s">
        <v>92</v>
      </c>
      <c r="B143" s="13" t="s">
        <v>83</v>
      </c>
      <c r="C143" s="13" t="s">
        <v>93</v>
      </c>
      <c r="D143" s="14"/>
      <c r="E143" s="11">
        <f>E144</f>
        <v>286.89999999999998</v>
      </c>
      <c r="F143" s="11">
        <f t="shared" ref="F143:G143" si="58">F144</f>
        <v>195.8</v>
      </c>
      <c r="G143" s="11">
        <f t="shared" si="58"/>
        <v>196.8</v>
      </c>
      <c r="H143" s="72"/>
      <c r="I143" s="72"/>
    </row>
    <row r="144" spans="1:9" x14ac:dyDescent="0.25">
      <c r="A144" s="44" t="s">
        <v>42</v>
      </c>
      <c r="B144" s="13" t="s">
        <v>83</v>
      </c>
      <c r="C144" s="13" t="s">
        <v>93</v>
      </c>
      <c r="D144" s="14">
        <v>800</v>
      </c>
      <c r="E144" s="11">
        <v>286.89999999999998</v>
      </c>
      <c r="F144" s="11">
        <v>195.8</v>
      </c>
      <c r="G144" s="11">
        <v>196.8</v>
      </c>
      <c r="H144" s="72"/>
      <c r="I144" s="72"/>
    </row>
    <row r="145" spans="1:9" ht="30" x14ac:dyDescent="0.25">
      <c r="A145" s="47" t="s">
        <v>94</v>
      </c>
      <c r="B145" s="13" t="s">
        <v>95</v>
      </c>
      <c r="C145" s="13"/>
      <c r="D145" s="14"/>
      <c r="E145" s="11">
        <f>E146++E175</f>
        <v>1276185.9000000001</v>
      </c>
      <c r="F145" s="11">
        <f t="shared" ref="F145:G145" si="59">F146++F175</f>
        <v>1124765.7</v>
      </c>
      <c r="G145" s="11">
        <f t="shared" si="59"/>
        <v>1018403.6</v>
      </c>
      <c r="H145" s="72"/>
      <c r="I145" s="72"/>
    </row>
    <row r="146" spans="1:9" ht="45" x14ac:dyDescent="0.25">
      <c r="A146" s="47" t="s">
        <v>54</v>
      </c>
      <c r="B146" s="13" t="s">
        <v>95</v>
      </c>
      <c r="C146" s="13" t="s">
        <v>55</v>
      </c>
      <c r="D146" s="14"/>
      <c r="E146" s="11">
        <f>E147</f>
        <v>1268550.6000000001</v>
      </c>
      <c r="F146" s="11">
        <f t="shared" ref="F146:G146" si="60">F147</f>
        <v>1116345.7</v>
      </c>
      <c r="G146" s="11">
        <f t="shared" si="60"/>
        <v>1009604</v>
      </c>
      <c r="H146" s="72"/>
      <c r="I146" s="72"/>
    </row>
    <row r="147" spans="1:9" ht="60" x14ac:dyDescent="0.25">
      <c r="A147" s="47" t="s">
        <v>96</v>
      </c>
      <c r="B147" s="13" t="s">
        <v>95</v>
      </c>
      <c r="C147" s="13" t="s">
        <v>97</v>
      </c>
      <c r="D147" s="14"/>
      <c r="E147" s="11">
        <f>E148+E153</f>
        <v>1268550.6000000001</v>
      </c>
      <c r="F147" s="11">
        <f t="shared" ref="F147:G147" si="61">F148+F153</f>
        <v>1116345.7</v>
      </c>
      <c r="G147" s="11">
        <f t="shared" si="61"/>
        <v>1009604</v>
      </c>
      <c r="H147" s="72"/>
      <c r="I147" s="72"/>
    </row>
    <row r="148" spans="1:9" ht="45" x14ac:dyDescent="0.25">
      <c r="A148" s="47" t="s">
        <v>98</v>
      </c>
      <c r="B148" s="13" t="s">
        <v>95</v>
      </c>
      <c r="C148" s="13" t="s">
        <v>99</v>
      </c>
      <c r="D148" s="14"/>
      <c r="E148" s="11">
        <f>E149+E151</f>
        <v>700848.2</v>
      </c>
      <c r="F148" s="11">
        <f t="shared" ref="F148:G148" si="62">F149+F151</f>
        <v>512392.2</v>
      </c>
      <c r="G148" s="11">
        <f t="shared" si="62"/>
        <v>500000</v>
      </c>
      <c r="H148" s="72"/>
      <c r="I148" s="72"/>
    </row>
    <row r="149" spans="1:9" ht="75" x14ac:dyDescent="0.25">
      <c r="A149" s="44" t="s">
        <v>100</v>
      </c>
      <c r="B149" s="13" t="s">
        <v>95</v>
      </c>
      <c r="C149" s="13" t="s">
        <v>101</v>
      </c>
      <c r="D149" s="14"/>
      <c r="E149" s="11">
        <f>E150</f>
        <v>688456</v>
      </c>
      <c r="F149" s="11">
        <f t="shared" ref="F149:G149" si="63">F150</f>
        <v>500000</v>
      </c>
      <c r="G149" s="11">
        <f t="shared" si="63"/>
        <v>500000</v>
      </c>
      <c r="H149" s="72"/>
      <c r="I149" s="72"/>
    </row>
    <row r="150" spans="1:9" ht="60" x14ac:dyDescent="0.25">
      <c r="A150" s="42" t="s">
        <v>20</v>
      </c>
      <c r="B150" s="13" t="s">
        <v>95</v>
      </c>
      <c r="C150" s="13" t="s">
        <v>101</v>
      </c>
      <c r="D150" s="14">
        <v>200</v>
      </c>
      <c r="E150" s="11">
        <v>688456</v>
      </c>
      <c r="F150" s="11">
        <v>500000</v>
      </c>
      <c r="G150" s="11">
        <v>500000</v>
      </c>
      <c r="H150" s="72"/>
      <c r="I150" s="72"/>
    </row>
    <row r="151" spans="1:9" ht="90" x14ac:dyDescent="0.25">
      <c r="A151" s="44" t="s">
        <v>102</v>
      </c>
      <c r="B151" s="13" t="s">
        <v>95</v>
      </c>
      <c r="C151" s="13" t="s">
        <v>103</v>
      </c>
      <c r="D151" s="14"/>
      <c r="E151" s="11">
        <f>E152</f>
        <v>12392.2</v>
      </c>
      <c r="F151" s="11">
        <f t="shared" ref="F151:G151" si="64">F152</f>
        <v>12392.2</v>
      </c>
      <c r="G151" s="11">
        <f t="shared" si="64"/>
        <v>0</v>
      </c>
      <c r="H151" s="72"/>
      <c r="I151" s="72"/>
    </row>
    <row r="152" spans="1:9" ht="60" x14ac:dyDescent="0.25">
      <c r="A152" s="42" t="s">
        <v>20</v>
      </c>
      <c r="B152" s="13" t="s">
        <v>95</v>
      </c>
      <c r="C152" s="13" t="s">
        <v>103</v>
      </c>
      <c r="D152" s="14">
        <v>200</v>
      </c>
      <c r="E152" s="11">
        <v>12392.2</v>
      </c>
      <c r="F152" s="11">
        <v>12392.2</v>
      </c>
      <c r="G152" s="11">
        <v>0</v>
      </c>
      <c r="H152" s="72"/>
      <c r="I152" s="72"/>
    </row>
    <row r="153" spans="1:9" ht="45" x14ac:dyDescent="0.25">
      <c r="A153" s="44" t="s">
        <v>104</v>
      </c>
      <c r="B153" s="13" t="s">
        <v>95</v>
      </c>
      <c r="C153" s="13" t="s">
        <v>105</v>
      </c>
      <c r="D153" s="14"/>
      <c r="E153" s="11">
        <f>E154+E156+E159+E161+E163+E165+E169+E171+E167+E173</f>
        <v>567702.4</v>
      </c>
      <c r="F153" s="11">
        <f t="shared" ref="F153:G153" si="65">F154+F156+F159+F161+F163+F165+F169+F171+F167+F173</f>
        <v>603953.5</v>
      </c>
      <c r="G153" s="11">
        <f t="shared" si="65"/>
        <v>509604</v>
      </c>
      <c r="H153" s="72"/>
      <c r="I153" s="72"/>
    </row>
    <row r="154" spans="1:9" ht="60" x14ac:dyDescent="0.25">
      <c r="A154" s="44" t="s">
        <v>313</v>
      </c>
      <c r="B154" s="13" t="s">
        <v>95</v>
      </c>
      <c r="C154" s="13" t="s">
        <v>314</v>
      </c>
      <c r="D154" s="14"/>
      <c r="E154" s="11">
        <f>E155</f>
        <v>0</v>
      </c>
      <c r="F154" s="11">
        <f t="shared" ref="F154:G154" si="66">F155</f>
        <v>319.5</v>
      </c>
      <c r="G154" s="11">
        <f t="shared" si="66"/>
        <v>0</v>
      </c>
      <c r="H154" s="72"/>
      <c r="I154" s="72"/>
    </row>
    <row r="155" spans="1:9" x14ac:dyDescent="0.25">
      <c r="A155" s="44" t="s">
        <v>42</v>
      </c>
      <c r="B155" s="13" t="s">
        <v>95</v>
      </c>
      <c r="C155" s="13" t="s">
        <v>314</v>
      </c>
      <c r="D155" s="14">
        <v>800</v>
      </c>
      <c r="E155" s="11">
        <v>0</v>
      </c>
      <c r="F155" s="11">
        <v>319.5</v>
      </c>
      <c r="G155" s="11">
        <v>0</v>
      </c>
      <c r="H155" s="72"/>
      <c r="I155" s="72"/>
    </row>
    <row r="156" spans="1:9" ht="75" x14ac:dyDescent="0.25">
      <c r="A156" s="44" t="s">
        <v>106</v>
      </c>
      <c r="B156" s="13" t="s">
        <v>95</v>
      </c>
      <c r="C156" s="13" t="s">
        <v>107</v>
      </c>
      <c r="D156" s="14"/>
      <c r="E156" s="11">
        <f>SUM(E157:E158)</f>
        <v>257610.2</v>
      </c>
      <c r="F156" s="11">
        <f t="shared" ref="F156:G156" si="67">SUM(F157:F158)</f>
        <v>299166.2</v>
      </c>
      <c r="G156" s="11">
        <f t="shared" si="67"/>
        <v>232056.59999999998</v>
      </c>
      <c r="H156" s="72"/>
      <c r="I156" s="72"/>
    </row>
    <row r="157" spans="1:9" ht="60" x14ac:dyDescent="0.25">
      <c r="A157" s="42" t="s">
        <v>20</v>
      </c>
      <c r="B157" s="13" t="s">
        <v>95</v>
      </c>
      <c r="C157" s="13" t="s">
        <v>107</v>
      </c>
      <c r="D157" s="14">
        <v>200</v>
      </c>
      <c r="E157" s="11">
        <f>134381.2+1500+4804.1</f>
        <v>140685.30000000002</v>
      </c>
      <c r="F157" s="11">
        <v>228084.1</v>
      </c>
      <c r="G157" s="11">
        <v>232056.59999999998</v>
      </c>
      <c r="H157" s="72"/>
      <c r="I157" s="72"/>
    </row>
    <row r="158" spans="1:9" ht="45" x14ac:dyDescent="0.25">
      <c r="A158" s="44" t="s">
        <v>80</v>
      </c>
      <c r="B158" s="13" t="s">
        <v>95</v>
      </c>
      <c r="C158" s="13" t="s">
        <v>107</v>
      </c>
      <c r="D158" s="14">
        <v>400</v>
      </c>
      <c r="E158" s="11">
        <v>116924.9</v>
      </c>
      <c r="F158" s="11">
        <v>71082.100000000006</v>
      </c>
      <c r="G158" s="11">
        <v>0</v>
      </c>
      <c r="H158" s="72"/>
      <c r="I158" s="72"/>
    </row>
    <row r="159" spans="1:9" ht="105" x14ac:dyDescent="0.25">
      <c r="A159" s="44" t="s">
        <v>108</v>
      </c>
      <c r="B159" s="13" t="s">
        <v>95</v>
      </c>
      <c r="C159" s="13" t="s">
        <v>109</v>
      </c>
      <c r="D159" s="14"/>
      <c r="E159" s="11">
        <f>E160</f>
        <v>5864.2</v>
      </c>
      <c r="F159" s="11">
        <f t="shared" ref="F159:G159" si="68">F160</f>
        <v>5275.5</v>
      </c>
      <c r="G159" s="11">
        <f t="shared" si="68"/>
        <v>0</v>
      </c>
      <c r="H159" s="72"/>
      <c r="I159" s="72"/>
    </row>
    <row r="160" spans="1:9" ht="60" x14ac:dyDescent="0.25">
      <c r="A160" s="42" t="s">
        <v>20</v>
      </c>
      <c r="B160" s="13" t="s">
        <v>95</v>
      </c>
      <c r="C160" s="13" t="s">
        <v>109</v>
      </c>
      <c r="D160" s="14">
        <v>200</v>
      </c>
      <c r="E160" s="11">
        <v>5864.2</v>
      </c>
      <c r="F160" s="11">
        <v>5275.5</v>
      </c>
      <c r="G160" s="11">
        <v>0</v>
      </c>
      <c r="H160" s="72"/>
      <c r="I160" s="72"/>
    </row>
    <row r="161" spans="1:9" ht="135" x14ac:dyDescent="0.25">
      <c r="A161" s="47" t="s">
        <v>315</v>
      </c>
      <c r="B161" s="13" t="s">
        <v>95</v>
      </c>
      <c r="C161" s="13" t="s">
        <v>316</v>
      </c>
      <c r="D161" s="14"/>
      <c r="E161" s="11">
        <f>E162</f>
        <v>126690.1</v>
      </c>
      <c r="F161" s="11">
        <f t="shared" ref="F161:G161" si="69">F162</f>
        <v>126445.2</v>
      </c>
      <c r="G161" s="11">
        <f t="shared" si="69"/>
        <v>126445.2</v>
      </c>
      <c r="H161" s="72"/>
      <c r="I161" s="72"/>
    </row>
    <row r="162" spans="1:9" x14ac:dyDescent="0.25">
      <c r="A162" s="44" t="s">
        <v>42</v>
      </c>
      <c r="B162" s="13" t="s">
        <v>95</v>
      </c>
      <c r="C162" s="13" t="s">
        <v>316</v>
      </c>
      <c r="D162" s="14">
        <v>800</v>
      </c>
      <c r="E162" s="11">
        <v>126690.1</v>
      </c>
      <c r="F162" s="11">
        <v>126445.2</v>
      </c>
      <c r="G162" s="11">
        <v>126445.2</v>
      </c>
      <c r="H162" s="72"/>
      <c r="I162" s="72"/>
    </row>
    <row r="163" spans="1:9" ht="45" x14ac:dyDescent="0.25">
      <c r="A163" s="54" t="s">
        <v>317</v>
      </c>
      <c r="B163" s="13" t="s">
        <v>95</v>
      </c>
      <c r="C163" s="13" t="s">
        <v>318</v>
      </c>
      <c r="D163" s="18"/>
      <c r="E163" s="11">
        <f>E164</f>
        <v>1126.2</v>
      </c>
      <c r="F163" s="11">
        <f t="shared" ref="F163:G163" si="70">F164</f>
        <v>1126.2</v>
      </c>
      <c r="G163" s="11">
        <f t="shared" si="70"/>
        <v>1126.2</v>
      </c>
      <c r="H163" s="72"/>
      <c r="I163" s="72"/>
    </row>
    <row r="164" spans="1:9" x14ac:dyDescent="0.25">
      <c r="A164" s="50" t="s">
        <v>42</v>
      </c>
      <c r="B164" s="13" t="s">
        <v>95</v>
      </c>
      <c r="C164" s="13" t="s">
        <v>318</v>
      </c>
      <c r="D164" s="18">
        <v>800</v>
      </c>
      <c r="E164" s="11">
        <v>1126.2</v>
      </c>
      <c r="F164" s="11">
        <v>1126.2</v>
      </c>
      <c r="G164" s="11">
        <v>1126.2</v>
      </c>
      <c r="H164" s="72"/>
      <c r="I164" s="72"/>
    </row>
    <row r="165" spans="1:9" ht="75" x14ac:dyDescent="0.25">
      <c r="A165" s="40" t="s">
        <v>583</v>
      </c>
      <c r="B165" s="13" t="s">
        <v>95</v>
      </c>
      <c r="C165" s="13" t="s">
        <v>559</v>
      </c>
      <c r="D165" s="14"/>
      <c r="E165" s="11">
        <f>E166</f>
        <v>9196.4</v>
      </c>
      <c r="F165" s="11">
        <f t="shared" ref="F165:G165" si="71">F166</f>
        <v>10296.9</v>
      </c>
      <c r="G165" s="11">
        <f t="shared" si="71"/>
        <v>0</v>
      </c>
      <c r="H165" s="72"/>
      <c r="I165" s="72"/>
    </row>
    <row r="166" spans="1:9" ht="45" x14ac:dyDescent="0.25">
      <c r="A166" s="44" t="s">
        <v>80</v>
      </c>
      <c r="B166" s="13" t="s">
        <v>95</v>
      </c>
      <c r="C166" s="13" t="s">
        <v>559</v>
      </c>
      <c r="D166" s="14">
        <v>400</v>
      </c>
      <c r="E166" s="11">
        <v>9196.4</v>
      </c>
      <c r="F166" s="11">
        <v>10296.9</v>
      </c>
      <c r="G166" s="11">
        <v>0</v>
      </c>
      <c r="H166" s="72"/>
      <c r="I166" s="72"/>
    </row>
    <row r="167" spans="1:9" ht="120" x14ac:dyDescent="0.25">
      <c r="A167" s="50" t="s">
        <v>584</v>
      </c>
      <c r="B167" s="13" t="s">
        <v>95</v>
      </c>
      <c r="C167" s="13" t="s">
        <v>560</v>
      </c>
      <c r="D167" s="18"/>
      <c r="E167" s="36">
        <f>E168</f>
        <v>11198.7</v>
      </c>
      <c r="F167" s="36">
        <f t="shared" ref="F167:G167" si="72">F168</f>
        <v>2000</v>
      </c>
      <c r="G167" s="36">
        <f t="shared" si="72"/>
        <v>2000</v>
      </c>
      <c r="H167" s="72"/>
      <c r="I167" s="72"/>
    </row>
    <row r="168" spans="1:9" ht="45" x14ac:dyDescent="0.25">
      <c r="A168" s="44" t="s">
        <v>80</v>
      </c>
      <c r="B168" s="13" t="s">
        <v>95</v>
      </c>
      <c r="C168" s="13" t="s">
        <v>560</v>
      </c>
      <c r="D168" s="18">
        <v>400</v>
      </c>
      <c r="E168" s="36">
        <v>11198.7</v>
      </c>
      <c r="F168" s="36">
        <v>2000</v>
      </c>
      <c r="G168" s="36">
        <v>2000</v>
      </c>
      <c r="H168" s="72"/>
      <c r="I168" s="72"/>
    </row>
    <row r="169" spans="1:9" ht="135" x14ac:dyDescent="0.25">
      <c r="A169" s="50" t="s">
        <v>585</v>
      </c>
      <c r="B169" s="13" t="s">
        <v>95</v>
      </c>
      <c r="C169" s="13" t="s">
        <v>561</v>
      </c>
      <c r="D169" s="18"/>
      <c r="E169" s="36">
        <f>E170</f>
        <v>11056</v>
      </c>
      <c r="F169" s="36">
        <f t="shared" ref="F169:G169" si="73">F170</f>
        <v>14348</v>
      </c>
      <c r="G169" s="36">
        <f t="shared" si="73"/>
        <v>3000</v>
      </c>
      <c r="H169" s="72"/>
      <c r="I169" s="72"/>
    </row>
    <row r="170" spans="1:9" ht="45" x14ac:dyDescent="0.25">
      <c r="A170" s="44" t="s">
        <v>80</v>
      </c>
      <c r="B170" s="13" t="s">
        <v>95</v>
      </c>
      <c r="C170" s="13" t="s">
        <v>561</v>
      </c>
      <c r="D170" s="18">
        <v>400</v>
      </c>
      <c r="E170" s="36">
        <v>11056</v>
      </c>
      <c r="F170" s="36">
        <v>14348</v>
      </c>
      <c r="G170" s="36">
        <v>3000</v>
      </c>
      <c r="H170" s="72"/>
      <c r="I170" s="72"/>
    </row>
    <row r="171" spans="1:9" ht="60" x14ac:dyDescent="0.25">
      <c r="A171" s="47" t="s">
        <v>309</v>
      </c>
      <c r="B171" s="13" t="s">
        <v>95</v>
      </c>
      <c r="C171" s="13" t="s">
        <v>310</v>
      </c>
      <c r="D171" s="14"/>
      <c r="E171" s="11">
        <f>E172</f>
        <v>104853.6</v>
      </c>
      <c r="F171" s="11">
        <f t="shared" ref="F171:G171" si="74">F172</f>
        <v>104869</v>
      </c>
      <c r="G171" s="11">
        <f t="shared" si="74"/>
        <v>104869</v>
      </c>
      <c r="H171" s="72"/>
      <c r="I171" s="72"/>
    </row>
    <row r="172" spans="1:9" x14ac:dyDescent="0.25">
      <c r="A172" s="44" t="s">
        <v>42</v>
      </c>
      <c r="B172" s="13" t="s">
        <v>95</v>
      </c>
      <c r="C172" s="13" t="s">
        <v>310</v>
      </c>
      <c r="D172" s="14">
        <v>800</v>
      </c>
      <c r="E172" s="11">
        <v>104853.6</v>
      </c>
      <c r="F172" s="11">
        <v>104869</v>
      </c>
      <c r="G172" s="11">
        <v>104869</v>
      </c>
      <c r="H172" s="72"/>
      <c r="I172" s="72"/>
    </row>
    <row r="173" spans="1:9" ht="110.25" x14ac:dyDescent="0.25">
      <c r="A173" s="53" t="s">
        <v>311</v>
      </c>
      <c r="B173" s="13" t="s">
        <v>95</v>
      </c>
      <c r="C173" s="13" t="s">
        <v>312</v>
      </c>
      <c r="D173" s="14"/>
      <c r="E173" s="11">
        <f>E174</f>
        <v>40107</v>
      </c>
      <c r="F173" s="11">
        <f t="shared" ref="F173:G173" si="75">F174</f>
        <v>40107</v>
      </c>
      <c r="G173" s="11">
        <f t="shared" si="75"/>
        <v>40107</v>
      </c>
      <c r="H173" s="72"/>
      <c r="I173" s="72"/>
    </row>
    <row r="174" spans="1:9" x14ac:dyDescent="0.25">
      <c r="A174" s="44" t="s">
        <v>42</v>
      </c>
      <c r="B174" s="13" t="s">
        <v>95</v>
      </c>
      <c r="C174" s="13" t="s">
        <v>312</v>
      </c>
      <c r="D174" s="14">
        <v>800</v>
      </c>
      <c r="E174" s="11">
        <v>40107</v>
      </c>
      <c r="F174" s="11">
        <v>40107</v>
      </c>
      <c r="G174" s="11">
        <v>40107</v>
      </c>
      <c r="H174" s="72"/>
      <c r="I174" s="72"/>
    </row>
    <row r="175" spans="1:9" ht="60" x14ac:dyDescent="0.25">
      <c r="A175" s="43" t="s">
        <v>74</v>
      </c>
      <c r="B175" s="7" t="s">
        <v>95</v>
      </c>
      <c r="C175" s="7" t="s">
        <v>75</v>
      </c>
      <c r="D175" s="14"/>
      <c r="E175" s="11">
        <f>E176</f>
        <v>7635.3</v>
      </c>
      <c r="F175" s="11">
        <f t="shared" ref="F175:G178" si="76">F176</f>
        <v>8420</v>
      </c>
      <c r="G175" s="11">
        <f t="shared" si="76"/>
        <v>8799.6</v>
      </c>
      <c r="H175" s="72"/>
      <c r="I175" s="72"/>
    </row>
    <row r="176" spans="1:9" ht="45" x14ac:dyDescent="0.25">
      <c r="A176" s="43" t="s">
        <v>319</v>
      </c>
      <c r="B176" s="7" t="s">
        <v>95</v>
      </c>
      <c r="C176" s="7" t="s">
        <v>320</v>
      </c>
      <c r="D176" s="14"/>
      <c r="E176" s="11">
        <f>E177</f>
        <v>7635.3</v>
      </c>
      <c r="F176" s="11">
        <f t="shared" si="76"/>
        <v>8420</v>
      </c>
      <c r="G176" s="11">
        <f t="shared" si="76"/>
        <v>8799.6</v>
      </c>
      <c r="H176" s="72"/>
      <c r="I176" s="72"/>
    </row>
    <row r="177" spans="1:9" ht="60" x14ac:dyDescent="0.25">
      <c r="A177" s="43" t="s">
        <v>321</v>
      </c>
      <c r="B177" s="7" t="s">
        <v>95</v>
      </c>
      <c r="C177" s="7" t="s">
        <v>322</v>
      </c>
      <c r="D177" s="14"/>
      <c r="E177" s="11">
        <f>E178</f>
        <v>7635.3</v>
      </c>
      <c r="F177" s="11">
        <f t="shared" si="76"/>
        <v>8420</v>
      </c>
      <c r="G177" s="11">
        <f t="shared" si="76"/>
        <v>8799.6</v>
      </c>
      <c r="H177" s="72"/>
      <c r="I177" s="72"/>
    </row>
    <row r="178" spans="1:9" ht="60" x14ac:dyDescent="0.25">
      <c r="A178" s="43" t="s">
        <v>323</v>
      </c>
      <c r="B178" s="7" t="s">
        <v>95</v>
      </c>
      <c r="C178" s="7" t="s">
        <v>324</v>
      </c>
      <c r="D178" s="14"/>
      <c r="E178" s="11">
        <f>E179</f>
        <v>7635.3</v>
      </c>
      <c r="F178" s="11">
        <f t="shared" si="76"/>
        <v>8420</v>
      </c>
      <c r="G178" s="11">
        <f t="shared" si="76"/>
        <v>8799.6</v>
      </c>
      <c r="H178" s="72"/>
      <c r="I178" s="72"/>
    </row>
    <row r="179" spans="1:9" ht="60" x14ac:dyDescent="0.25">
      <c r="A179" s="42" t="s">
        <v>20</v>
      </c>
      <c r="B179" s="7" t="s">
        <v>95</v>
      </c>
      <c r="C179" s="7" t="s">
        <v>324</v>
      </c>
      <c r="D179" s="14">
        <v>200</v>
      </c>
      <c r="E179" s="11">
        <v>7635.3</v>
      </c>
      <c r="F179" s="11">
        <v>8420</v>
      </c>
      <c r="G179" s="11">
        <v>8799.6</v>
      </c>
      <c r="H179" s="72"/>
      <c r="I179" s="72"/>
    </row>
    <row r="180" spans="1:9" ht="30" x14ac:dyDescent="0.25">
      <c r="A180" s="47" t="s">
        <v>110</v>
      </c>
      <c r="B180" s="13" t="s">
        <v>111</v>
      </c>
      <c r="C180" s="13"/>
      <c r="D180" s="14"/>
      <c r="E180" s="11">
        <f>E181+E195</f>
        <v>234179.90000000002</v>
      </c>
      <c r="F180" s="11">
        <f t="shared" ref="F180:G180" si="77">F181+F195</f>
        <v>895203.29999999993</v>
      </c>
      <c r="G180" s="11">
        <f t="shared" si="77"/>
        <v>2832.9</v>
      </c>
      <c r="H180" s="72"/>
      <c r="I180" s="72"/>
    </row>
    <row r="181" spans="1:9" ht="60" x14ac:dyDescent="0.25">
      <c r="A181" s="47" t="s">
        <v>112</v>
      </c>
      <c r="B181" s="13" t="s">
        <v>111</v>
      </c>
      <c r="C181" s="13" t="s">
        <v>113</v>
      </c>
      <c r="D181" s="14"/>
      <c r="E181" s="11">
        <f>E182+E186</f>
        <v>216736.7</v>
      </c>
      <c r="F181" s="11">
        <f t="shared" ref="F181:G181" si="78">F182+F186</f>
        <v>894481.1</v>
      </c>
      <c r="G181" s="11">
        <f t="shared" si="78"/>
        <v>2107.4</v>
      </c>
      <c r="H181" s="72"/>
      <c r="I181" s="72"/>
    </row>
    <row r="182" spans="1:9" ht="30" x14ac:dyDescent="0.25">
      <c r="A182" s="47" t="s">
        <v>114</v>
      </c>
      <c r="B182" s="13" t="s">
        <v>111</v>
      </c>
      <c r="C182" s="13" t="s">
        <v>115</v>
      </c>
      <c r="D182" s="14"/>
      <c r="E182" s="11">
        <f>E183</f>
        <v>200000</v>
      </c>
      <c r="F182" s="11">
        <f t="shared" ref="F182:G184" si="79">F183</f>
        <v>892380.9</v>
      </c>
      <c r="G182" s="11">
        <f t="shared" si="79"/>
        <v>0</v>
      </c>
      <c r="H182" s="72"/>
      <c r="I182" s="72"/>
    </row>
    <row r="183" spans="1:9" ht="75" x14ac:dyDescent="0.25">
      <c r="A183" s="44" t="s">
        <v>116</v>
      </c>
      <c r="B183" s="13" t="s">
        <v>111</v>
      </c>
      <c r="C183" s="13" t="s">
        <v>117</v>
      </c>
      <c r="D183" s="14"/>
      <c r="E183" s="11">
        <f>E184</f>
        <v>200000</v>
      </c>
      <c r="F183" s="11">
        <f t="shared" si="79"/>
        <v>892380.9</v>
      </c>
      <c r="G183" s="11">
        <f t="shared" si="79"/>
        <v>0</v>
      </c>
      <c r="H183" s="72"/>
      <c r="I183" s="72"/>
    </row>
    <row r="184" spans="1:9" ht="75" x14ac:dyDescent="0.25">
      <c r="A184" s="48" t="s">
        <v>118</v>
      </c>
      <c r="B184" s="13" t="s">
        <v>111</v>
      </c>
      <c r="C184" s="13" t="s">
        <v>119</v>
      </c>
      <c r="D184" s="14"/>
      <c r="E184" s="11">
        <f>E185</f>
        <v>200000</v>
      </c>
      <c r="F184" s="11">
        <f t="shared" si="79"/>
        <v>892380.9</v>
      </c>
      <c r="G184" s="11">
        <f t="shared" si="79"/>
        <v>0</v>
      </c>
      <c r="H184" s="72"/>
      <c r="I184" s="72"/>
    </row>
    <row r="185" spans="1:9" ht="45" x14ac:dyDescent="0.25">
      <c r="A185" s="44" t="s">
        <v>80</v>
      </c>
      <c r="B185" s="13" t="s">
        <v>111</v>
      </c>
      <c r="C185" s="13" t="s">
        <v>119</v>
      </c>
      <c r="D185" s="14">
        <v>400</v>
      </c>
      <c r="E185" s="11">
        <v>200000</v>
      </c>
      <c r="F185" s="11">
        <v>892380.9</v>
      </c>
      <c r="G185" s="11">
        <v>0</v>
      </c>
      <c r="H185" s="72"/>
      <c r="I185" s="72"/>
    </row>
    <row r="186" spans="1:9" ht="45" x14ac:dyDescent="0.25">
      <c r="A186" s="44" t="s">
        <v>120</v>
      </c>
      <c r="B186" s="13" t="s">
        <v>111</v>
      </c>
      <c r="C186" s="13" t="s">
        <v>121</v>
      </c>
      <c r="D186" s="14"/>
      <c r="E186" s="11">
        <f>E187+E192</f>
        <v>16736.699999999997</v>
      </c>
      <c r="F186" s="11">
        <f t="shared" ref="F186:G186" si="80">F187+F192</f>
        <v>2100.1999999999998</v>
      </c>
      <c r="G186" s="11">
        <f t="shared" si="80"/>
        <v>2107.4</v>
      </c>
      <c r="H186" s="11"/>
      <c r="I186" s="72"/>
    </row>
    <row r="187" spans="1:9" ht="45" x14ac:dyDescent="0.25">
      <c r="A187" s="44" t="s">
        <v>122</v>
      </c>
      <c r="B187" s="13" t="s">
        <v>111</v>
      </c>
      <c r="C187" s="13" t="s">
        <v>123</v>
      </c>
      <c r="D187" s="14"/>
      <c r="E187" s="11">
        <f>E188+E190</f>
        <v>16708.399999999998</v>
      </c>
      <c r="F187" s="11">
        <f t="shared" ref="F187:G187" si="81">F188+F190</f>
        <v>2070.1999999999998</v>
      </c>
      <c r="G187" s="11">
        <f t="shared" si="81"/>
        <v>2077.3000000000002</v>
      </c>
      <c r="H187" s="11"/>
      <c r="I187" s="72"/>
    </row>
    <row r="188" spans="1:9" ht="90" x14ac:dyDescent="0.25">
      <c r="A188" s="44" t="s">
        <v>124</v>
      </c>
      <c r="B188" s="13" t="s">
        <v>111</v>
      </c>
      <c r="C188" s="13" t="s">
        <v>125</v>
      </c>
      <c r="D188" s="14"/>
      <c r="E188" s="11">
        <f>E189</f>
        <v>712.6</v>
      </c>
      <c r="F188" s="11">
        <f t="shared" ref="F188:G188" si="82">F189</f>
        <v>79</v>
      </c>
      <c r="G188" s="11">
        <f t="shared" si="82"/>
        <v>79.400000000000006</v>
      </c>
      <c r="H188" s="11"/>
      <c r="I188" s="72"/>
    </row>
    <row r="189" spans="1:9" ht="60" x14ac:dyDescent="0.25">
      <c r="A189" s="42" t="s">
        <v>20</v>
      </c>
      <c r="B189" s="13" t="s">
        <v>111</v>
      </c>
      <c r="C189" s="13" t="s">
        <v>125</v>
      </c>
      <c r="D189" s="14">
        <v>200</v>
      </c>
      <c r="E189" s="11">
        <v>712.6</v>
      </c>
      <c r="F189" s="11">
        <v>79</v>
      </c>
      <c r="G189" s="11">
        <v>79.400000000000006</v>
      </c>
      <c r="H189" s="72"/>
      <c r="I189" s="72"/>
    </row>
    <row r="190" spans="1:9" ht="150" x14ac:dyDescent="0.25">
      <c r="A190" s="49" t="s">
        <v>126</v>
      </c>
      <c r="B190" s="13" t="s">
        <v>111</v>
      </c>
      <c r="C190" s="13" t="s">
        <v>127</v>
      </c>
      <c r="D190" s="14"/>
      <c r="E190" s="11">
        <f>E191</f>
        <v>15995.8</v>
      </c>
      <c r="F190" s="11">
        <f t="shared" ref="F190:G190" si="83">F191</f>
        <v>1991.2</v>
      </c>
      <c r="G190" s="11">
        <f t="shared" si="83"/>
        <v>1997.9</v>
      </c>
      <c r="H190" s="72"/>
      <c r="I190" s="72"/>
    </row>
    <row r="191" spans="1:9" x14ac:dyDescent="0.25">
      <c r="A191" s="41" t="s">
        <v>42</v>
      </c>
      <c r="B191" s="13" t="s">
        <v>111</v>
      </c>
      <c r="C191" s="13" t="s">
        <v>127</v>
      </c>
      <c r="D191" s="14">
        <v>800</v>
      </c>
      <c r="E191" s="11">
        <v>15995.8</v>
      </c>
      <c r="F191" s="11">
        <v>1991.2</v>
      </c>
      <c r="G191" s="11">
        <v>1997.9</v>
      </c>
      <c r="H191" s="72"/>
      <c r="I191" s="72"/>
    </row>
    <row r="192" spans="1:9" ht="45" x14ac:dyDescent="0.25">
      <c r="A192" s="40" t="s">
        <v>128</v>
      </c>
      <c r="B192" s="21" t="s">
        <v>111</v>
      </c>
      <c r="C192" s="21" t="s">
        <v>129</v>
      </c>
      <c r="D192" s="16"/>
      <c r="E192" s="11">
        <f>E193</f>
        <v>28.3</v>
      </c>
      <c r="F192" s="11">
        <f t="shared" ref="F192:G193" si="84">F193</f>
        <v>30</v>
      </c>
      <c r="G192" s="11">
        <f t="shared" si="84"/>
        <v>30.1</v>
      </c>
      <c r="H192" s="72"/>
      <c r="I192" s="72"/>
    </row>
    <row r="193" spans="1:9" ht="60" x14ac:dyDescent="0.25">
      <c r="A193" s="40" t="s">
        <v>130</v>
      </c>
      <c r="B193" s="21" t="s">
        <v>111</v>
      </c>
      <c r="C193" s="21" t="s">
        <v>131</v>
      </c>
      <c r="D193" s="16"/>
      <c r="E193" s="11">
        <f>E194</f>
        <v>28.3</v>
      </c>
      <c r="F193" s="11">
        <f t="shared" si="84"/>
        <v>30</v>
      </c>
      <c r="G193" s="11">
        <f t="shared" si="84"/>
        <v>30.1</v>
      </c>
      <c r="H193" s="72"/>
      <c r="I193" s="72"/>
    </row>
    <row r="194" spans="1:9" ht="60" x14ac:dyDescent="0.25">
      <c r="A194" s="40" t="s">
        <v>87</v>
      </c>
      <c r="B194" s="21" t="s">
        <v>111</v>
      </c>
      <c r="C194" s="21" t="s">
        <v>131</v>
      </c>
      <c r="D194" s="16">
        <v>600</v>
      </c>
      <c r="E194" s="11">
        <v>28.3</v>
      </c>
      <c r="F194" s="11">
        <v>30</v>
      </c>
      <c r="G194" s="11">
        <v>30.1</v>
      </c>
      <c r="H194" s="72"/>
      <c r="I194" s="72"/>
    </row>
    <row r="195" spans="1:9" ht="90" x14ac:dyDescent="0.25">
      <c r="A195" s="47" t="s">
        <v>132</v>
      </c>
      <c r="B195" s="13" t="s">
        <v>111</v>
      </c>
      <c r="C195" s="13" t="s">
        <v>133</v>
      </c>
      <c r="D195" s="14"/>
      <c r="E195" s="11">
        <f>E196+E199</f>
        <v>17443.2</v>
      </c>
      <c r="F195" s="11">
        <f t="shared" ref="F195:G195" si="85">F196+F199</f>
        <v>722.2</v>
      </c>
      <c r="G195" s="11">
        <f t="shared" si="85"/>
        <v>725.5</v>
      </c>
      <c r="H195" s="72"/>
      <c r="I195" s="72"/>
    </row>
    <row r="196" spans="1:9" ht="48" customHeight="1" x14ac:dyDescent="0.25">
      <c r="A196" s="47" t="s">
        <v>591</v>
      </c>
      <c r="B196" s="13" t="s">
        <v>111</v>
      </c>
      <c r="C196" s="13" t="s">
        <v>134</v>
      </c>
      <c r="D196" s="14"/>
      <c r="E196" s="11">
        <f>E197</f>
        <v>1058</v>
      </c>
      <c r="F196" s="11">
        <f t="shared" ref="F196:G197" si="86">F197</f>
        <v>299.89999999999998</v>
      </c>
      <c r="G196" s="11">
        <f t="shared" si="86"/>
        <v>301.10000000000002</v>
      </c>
      <c r="H196" s="72"/>
      <c r="I196" s="72"/>
    </row>
    <row r="197" spans="1:9" ht="75" x14ac:dyDescent="0.25">
      <c r="A197" s="47" t="s">
        <v>135</v>
      </c>
      <c r="B197" s="13" t="s">
        <v>111</v>
      </c>
      <c r="C197" s="13" t="s">
        <v>136</v>
      </c>
      <c r="D197" s="14"/>
      <c r="E197" s="11">
        <f>E198</f>
        <v>1058</v>
      </c>
      <c r="F197" s="11">
        <f t="shared" si="86"/>
        <v>299.89999999999998</v>
      </c>
      <c r="G197" s="11">
        <f t="shared" si="86"/>
        <v>301.10000000000002</v>
      </c>
      <c r="H197" s="72"/>
      <c r="I197" s="72"/>
    </row>
    <row r="198" spans="1:9" ht="60" x14ac:dyDescent="0.25">
      <c r="A198" s="42" t="s">
        <v>20</v>
      </c>
      <c r="B198" s="13" t="s">
        <v>111</v>
      </c>
      <c r="C198" s="13" t="s">
        <v>136</v>
      </c>
      <c r="D198" s="14">
        <v>200</v>
      </c>
      <c r="E198" s="11">
        <v>1058</v>
      </c>
      <c r="F198" s="11">
        <v>299.89999999999998</v>
      </c>
      <c r="G198" s="11">
        <v>301.10000000000002</v>
      </c>
      <c r="H198" s="72"/>
      <c r="I198" s="72"/>
    </row>
    <row r="199" spans="1:9" ht="45" x14ac:dyDescent="0.25">
      <c r="A199" s="44" t="s">
        <v>137</v>
      </c>
      <c r="B199" s="13" t="s">
        <v>111</v>
      </c>
      <c r="C199" s="13" t="s">
        <v>138</v>
      </c>
      <c r="D199" s="14"/>
      <c r="E199" s="11">
        <f>E200</f>
        <v>16385.2</v>
      </c>
      <c r="F199" s="11">
        <f t="shared" ref="F199:G200" si="87">F200</f>
        <v>422.3</v>
      </c>
      <c r="G199" s="11">
        <f t="shared" si="87"/>
        <v>424.4</v>
      </c>
      <c r="H199" s="72"/>
      <c r="I199" s="72"/>
    </row>
    <row r="200" spans="1:9" ht="120" x14ac:dyDescent="0.25">
      <c r="A200" s="44" t="s">
        <v>139</v>
      </c>
      <c r="B200" s="13" t="s">
        <v>111</v>
      </c>
      <c r="C200" s="13" t="s">
        <v>140</v>
      </c>
      <c r="D200" s="14"/>
      <c r="E200" s="11">
        <f>E201</f>
        <v>16385.2</v>
      </c>
      <c r="F200" s="11">
        <f t="shared" si="87"/>
        <v>422.3</v>
      </c>
      <c r="G200" s="11">
        <f t="shared" si="87"/>
        <v>424.4</v>
      </c>
      <c r="H200" s="72"/>
      <c r="I200" s="72"/>
    </row>
    <row r="201" spans="1:9" ht="60" x14ac:dyDescent="0.25">
      <c r="A201" s="42" t="s">
        <v>20</v>
      </c>
      <c r="B201" s="13" t="s">
        <v>111</v>
      </c>
      <c r="C201" s="13" t="s">
        <v>140</v>
      </c>
      <c r="D201" s="14">
        <v>200</v>
      </c>
      <c r="E201" s="11">
        <v>16385.2</v>
      </c>
      <c r="F201" s="11">
        <v>422.3</v>
      </c>
      <c r="G201" s="11">
        <v>424.4</v>
      </c>
      <c r="H201" s="72"/>
      <c r="I201" s="72"/>
    </row>
    <row r="202" spans="1:9" s="74" customFormat="1" ht="28.5" x14ac:dyDescent="0.25">
      <c r="A202" s="64" t="s">
        <v>141</v>
      </c>
      <c r="B202" s="20" t="s">
        <v>142</v>
      </c>
      <c r="C202" s="20"/>
      <c r="D202" s="9"/>
      <c r="E202" s="9">
        <f>E203+E233+E259+E281</f>
        <v>893076.5</v>
      </c>
      <c r="F202" s="9">
        <f t="shared" ref="F202:G202" si="88">F203+F233+F259+F281</f>
        <v>1059266.8999999999</v>
      </c>
      <c r="G202" s="9">
        <f t="shared" si="88"/>
        <v>968621.49999999988</v>
      </c>
    </row>
    <row r="203" spans="1:9" x14ac:dyDescent="0.25">
      <c r="A203" s="47" t="s">
        <v>143</v>
      </c>
      <c r="B203" s="13" t="s">
        <v>144</v>
      </c>
      <c r="C203" s="13"/>
      <c r="D203" s="14"/>
      <c r="E203" s="11">
        <f>E204+E217</f>
        <v>15088.8</v>
      </c>
      <c r="F203" s="11">
        <f t="shared" ref="F203:G203" si="89">F204+F217</f>
        <v>16048.099999999999</v>
      </c>
      <c r="G203" s="11">
        <f t="shared" si="89"/>
        <v>16146.6</v>
      </c>
      <c r="H203" s="72"/>
      <c r="I203" s="72"/>
    </row>
    <row r="204" spans="1:9" ht="60" x14ac:dyDescent="0.25">
      <c r="A204" s="47" t="s">
        <v>251</v>
      </c>
      <c r="B204" s="13" t="s">
        <v>144</v>
      </c>
      <c r="C204" s="13" t="s">
        <v>252</v>
      </c>
      <c r="D204" s="14"/>
      <c r="E204" s="11">
        <f>E205+E209+E213</f>
        <v>2389.5</v>
      </c>
      <c r="F204" s="11">
        <f t="shared" ref="F204:G204" si="90">F205+F209+F213</f>
        <v>2567.3000000000002</v>
      </c>
      <c r="G204" s="11">
        <f t="shared" si="90"/>
        <v>2614.8999999999996</v>
      </c>
      <c r="H204" s="72"/>
      <c r="I204" s="72"/>
    </row>
    <row r="205" spans="1:9" ht="60" x14ac:dyDescent="0.25">
      <c r="A205" s="47" t="s">
        <v>325</v>
      </c>
      <c r="B205" s="13" t="s">
        <v>144</v>
      </c>
      <c r="C205" s="13" t="s">
        <v>326</v>
      </c>
      <c r="D205" s="14"/>
      <c r="E205" s="11">
        <f>E206</f>
        <v>791.8</v>
      </c>
      <c r="F205" s="11">
        <f t="shared" ref="F205:G207" si="91">F206</f>
        <v>873.2</v>
      </c>
      <c r="G205" s="11">
        <f t="shared" si="91"/>
        <v>912.5</v>
      </c>
      <c r="H205" s="72"/>
      <c r="I205" s="72"/>
    </row>
    <row r="206" spans="1:9" ht="60" x14ac:dyDescent="0.25">
      <c r="A206" s="47" t="s">
        <v>327</v>
      </c>
      <c r="B206" s="13" t="s">
        <v>144</v>
      </c>
      <c r="C206" s="13" t="s">
        <v>328</v>
      </c>
      <c r="D206" s="14"/>
      <c r="E206" s="11">
        <f>E207</f>
        <v>791.8</v>
      </c>
      <c r="F206" s="11">
        <f t="shared" si="91"/>
        <v>873.2</v>
      </c>
      <c r="G206" s="11">
        <f t="shared" si="91"/>
        <v>912.5</v>
      </c>
      <c r="H206" s="72"/>
      <c r="I206" s="72"/>
    </row>
    <row r="207" spans="1:9" ht="30" x14ac:dyDescent="0.25">
      <c r="A207" s="47" t="s">
        <v>329</v>
      </c>
      <c r="B207" s="13" t="s">
        <v>144</v>
      </c>
      <c r="C207" s="13" t="s">
        <v>330</v>
      </c>
      <c r="D207" s="14"/>
      <c r="E207" s="11">
        <f>E208</f>
        <v>791.8</v>
      </c>
      <c r="F207" s="11">
        <f t="shared" si="91"/>
        <v>873.2</v>
      </c>
      <c r="G207" s="11">
        <f t="shared" si="91"/>
        <v>912.5</v>
      </c>
      <c r="H207" s="72"/>
      <c r="I207" s="72"/>
    </row>
    <row r="208" spans="1:9" ht="60" x14ac:dyDescent="0.25">
      <c r="A208" s="42" t="s">
        <v>20</v>
      </c>
      <c r="B208" s="13" t="s">
        <v>144</v>
      </c>
      <c r="C208" s="13" t="s">
        <v>330</v>
      </c>
      <c r="D208" s="14">
        <v>200</v>
      </c>
      <c r="E208" s="11">
        <v>791.8</v>
      </c>
      <c r="F208" s="11">
        <v>873.2</v>
      </c>
      <c r="G208" s="11">
        <v>912.5</v>
      </c>
      <c r="H208" s="72"/>
      <c r="I208" s="72"/>
    </row>
    <row r="209" spans="1:9" ht="90" x14ac:dyDescent="0.25">
      <c r="A209" s="47" t="s">
        <v>512</v>
      </c>
      <c r="B209" s="13" t="s">
        <v>144</v>
      </c>
      <c r="C209" s="13" t="s">
        <v>513</v>
      </c>
      <c r="D209" s="18"/>
      <c r="E209" s="36">
        <f>E210</f>
        <v>579.6</v>
      </c>
      <c r="F209" s="36">
        <f t="shared" ref="F209:G211" si="92">F210</f>
        <v>614.6</v>
      </c>
      <c r="G209" s="36">
        <f t="shared" si="92"/>
        <v>617.6</v>
      </c>
      <c r="H209" s="72"/>
      <c r="I209" s="72"/>
    </row>
    <row r="210" spans="1:9" ht="90" x14ac:dyDescent="0.25">
      <c r="A210" s="47" t="s">
        <v>514</v>
      </c>
      <c r="B210" s="13" t="s">
        <v>144</v>
      </c>
      <c r="C210" s="13" t="s">
        <v>515</v>
      </c>
      <c r="D210" s="18"/>
      <c r="E210" s="36">
        <f>E211</f>
        <v>579.6</v>
      </c>
      <c r="F210" s="36">
        <f t="shared" si="92"/>
        <v>614.6</v>
      </c>
      <c r="G210" s="36">
        <f t="shared" si="92"/>
        <v>617.6</v>
      </c>
    </row>
    <row r="211" spans="1:9" ht="30" x14ac:dyDescent="0.25">
      <c r="A211" s="47" t="s">
        <v>525</v>
      </c>
      <c r="B211" s="13" t="s">
        <v>144</v>
      </c>
      <c r="C211" s="13" t="s">
        <v>526</v>
      </c>
      <c r="D211" s="18"/>
      <c r="E211" s="36">
        <f>E212</f>
        <v>579.6</v>
      </c>
      <c r="F211" s="36">
        <f t="shared" si="92"/>
        <v>614.6</v>
      </c>
      <c r="G211" s="36">
        <f t="shared" si="92"/>
        <v>617.6</v>
      </c>
    </row>
    <row r="212" spans="1:9" ht="60" x14ac:dyDescent="0.25">
      <c r="A212" s="50" t="s">
        <v>20</v>
      </c>
      <c r="B212" s="13" t="s">
        <v>144</v>
      </c>
      <c r="C212" s="13" t="s">
        <v>526</v>
      </c>
      <c r="D212" s="18">
        <v>200</v>
      </c>
      <c r="E212" s="36">
        <v>579.6</v>
      </c>
      <c r="F212" s="36">
        <v>614.6</v>
      </c>
      <c r="G212" s="36">
        <v>617.6</v>
      </c>
    </row>
    <row r="213" spans="1:9" ht="60" x14ac:dyDescent="0.25">
      <c r="A213" s="50" t="s">
        <v>545</v>
      </c>
      <c r="B213" s="13" t="s">
        <v>144</v>
      </c>
      <c r="C213" s="13" t="s">
        <v>546</v>
      </c>
      <c r="D213" s="18"/>
      <c r="E213" s="36">
        <f>E214</f>
        <v>1018.1</v>
      </c>
      <c r="F213" s="36">
        <f t="shared" ref="F213:G215" si="93">F214</f>
        <v>1079.5</v>
      </c>
      <c r="G213" s="36">
        <f t="shared" si="93"/>
        <v>1084.8</v>
      </c>
    </row>
    <row r="214" spans="1:9" ht="90" x14ac:dyDescent="0.25">
      <c r="A214" s="50" t="s">
        <v>567</v>
      </c>
      <c r="B214" s="13" t="s">
        <v>144</v>
      </c>
      <c r="C214" s="13" t="s">
        <v>568</v>
      </c>
      <c r="D214" s="18"/>
      <c r="E214" s="36">
        <f>E215</f>
        <v>1018.1</v>
      </c>
      <c r="F214" s="36">
        <f t="shared" si="93"/>
        <v>1079.5</v>
      </c>
      <c r="G214" s="36">
        <f t="shared" si="93"/>
        <v>1084.8</v>
      </c>
    </row>
    <row r="215" spans="1:9" ht="45" x14ac:dyDescent="0.25">
      <c r="A215" s="50" t="s">
        <v>524</v>
      </c>
      <c r="B215" s="13" t="s">
        <v>144</v>
      </c>
      <c r="C215" s="13" t="s">
        <v>569</v>
      </c>
      <c r="D215" s="18"/>
      <c r="E215" s="36">
        <f>E216</f>
        <v>1018.1</v>
      </c>
      <c r="F215" s="36">
        <f t="shared" si="93"/>
        <v>1079.5</v>
      </c>
      <c r="G215" s="36">
        <f t="shared" si="93"/>
        <v>1084.8</v>
      </c>
    </row>
    <row r="216" spans="1:9" ht="45" x14ac:dyDescent="0.25">
      <c r="A216" s="50" t="s">
        <v>80</v>
      </c>
      <c r="B216" s="13" t="s">
        <v>144</v>
      </c>
      <c r="C216" s="13" t="s">
        <v>569</v>
      </c>
      <c r="D216" s="18">
        <v>400</v>
      </c>
      <c r="E216" s="36">
        <v>1018.1</v>
      </c>
      <c r="F216" s="36">
        <v>1079.5</v>
      </c>
      <c r="G216" s="36">
        <v>1084.8</v>
      </c>
    </row>
    <row r="217" spans="1:9" ht="105" x14ac:dyDescent="0.25">
      <c r="A217" s="47" t="s">
        <v>145</v>
      </c>
      <c r="B217" s="13" t="s">
        <v>144</v>
      </c>
      <c r="C217" s="13" t="s">
        <v>146</v>
      </c>
      <c r="D217" s="14"/>
      <c r="E217" s="11">
        <f>E218+E227</f>
        <v>12699.3</v>
      </c>
      <c r="F217" s="11">
        <f t="shared" ref="F217:G217" si="94">F218+F227</f>
        <v>13480.8</v>
      </c>
      <c r="G217" s="11">
        <f t="shared" si="94"/>
        <v>13531.7</v>
      </c>
      <c r="H217" s="72"/>
      <c r="I217" s="72"/>
    </row>
    <row r="218" spans="1:9" ht="75" x14ac:dyDescent="0.25">
      <c r="A218" s="47" t="s">
        <v>156</v>
      </c>
      <c r="B218" s="13" t="s">
        <v>144</v>
      </c>
      <c r="C218" s="13" t="s">
        <v>157</v>
      </c>
      <c r="D218" s="14"/>
      <c r="E218" s="11">
        <f>E219+E222</f>
        <v>5275.6</v>
      </c>
      <c r="F218" s="11">
        <f t="shared" ref="F218:G218" si="95">F219+F222</f>
        <v>5609</v>
      </c>
      <c r="G218" s="11">
        <f t="shared" si="95"/>
        <v>5621.4000000000005</v>
      </c>
      <c r="H218" s="72"/>
      <c r="I218" s="72"/>
    </row>
    <row r="219" spans="1:9" ht="60" x14ac:dyDescent="0.25">
      <c r="A219" s="44" t="s">
        <v>331</v>
      </c>
      <c r="B219" s="13" t="s">
        <v>144</v>
      </c>
      <c r="C219" s="13" t="s">
        <v>332</v>
      </c>
      <c r="D219" s="14"/>
      <c r="E219" s="11">
        <f>E220</f>
        <v>5037.6000000000004</v>
      </c>
      <c r="F219" s="11">
        <f t="shared" ref="F219:G220" si="96">F220</f>
        <v>5341.7</v>
      </c>
      <c r="G219" s="11">
        <f t="shared" si="96"/>
        <v>5367.8</v>
      </c>
      <c r="H219" s="72"/>
      <c r="I219" s="72"/>
    </row>
    <row r="220" spans="1:9" ht="90" x14ac:dyDescent="0.25">
      <c r="A220" s="48" t="s">
        <v>333</v>
      </c>
      <c r="B220" s="13" t="s">
        <v>144</v>
      </c>
      <c r="C220" s="25" t="s">
        <v>334</v>
      </c>
      <c r="D220" s="14"/>
      <c r="E220" s="11">
        <f>E221</f>
        <v>5037.6000000000004</v>
      </c>
      <c r="F220" s="11">
        <f t="shared" si="96"/>
        <v>5341.7</v>
      </c>
      <c r="G220" s="11">
        <f t="shared" si="96"/>
        <v>5367.8</v>
      </c>
      <c r="H220" s="72"/>
      <c r="I220" s="72"/>
    </row>
    <row r="221" spans="1:9" x14ac:dyDescent="0.25">
      <c r="A221" s="44" t="s">
        <v>42</v>
      </c>
      <c r="B221" s="13" t="s">
        <v>144</v>
      </c>
      <c r="C221" s="25" t="s">
        <v>334</v>
      </c>
      <c r="D221" s="14">
        <v>800</v>
      </c>
      <c r="E221" s="11">
        <v>5037.6000000000004</v>
      </c>
      <c r="F221" s="11">
        <v>5341.7</v>
      </c>
      <c r="G221" s="11">
        <v>5367.8</v>
      </c>
      <c r="H221" s="72"/>
      <c r="I221" s="72"/>
    </row>
    <row r="222" spans="1:9" ht="75" x14ac:dyDescent="0.25">
      <c r="A222" s="44" t="s">
        <v>335</v>
      </c>
      <c r="B222" s="13" t="s">
        <v>144</v>
      </c>
      <c r="C222" s="13" t="s">
        <v>336</v>
      </c>
      <c r="D222" s="14"/>
      <c r="E222" s="11">
        <f>E223+E225</f>
        <v>238</v>
      </c>
      <c r="F222" s="11">
        <f t="shared" ref="F222:G222" si="97">F223+F225</f>
        <v>267.3</v>
      </c>
      <c r="G222" s="11">
        <f t="shared" si="97"/>
        <v>253.60000000000002</v>
      </c>
      <c r="H222" s="72"/>
      <c r="I222" s="72"/>
    </row>
    <row r="223" spans="1:9" ht="90" x14ac:dyDescent="0.25">
      <c r="A223" s="44" t="s">
        <v>337</v>
      </c>
      <c r="B223" s="13" t="s">
        <v>144</v>
      </c>
      <c r="C223" s="13" t="s">
        <v>338</v>
      </c>
      <c r="D223" s="14"/>
      <c r="E223" s="11">
        <f>E224</f>
        <v>56.6</v>
      </c>
      <c r="F223" s="11">
        <f t="shared" ref="F223:G223" si="98">F224</f>
        <v>75</v>
      </c>
      <c r="G223" s="11">
        <f t="shared" si="98"/>
        <v>60.3</v>
      </c>
      <c r="H223" s="72"/>
      <c r="I223" s="72"/>
    </row>
    <row r="224" spans="1:9" ht="60" x14ac:dyDescent="0.25">
      <c r="A224" s="42" t="s">
        <v>20</v>
      </c>
      <c r="B224" s="13" t="s">
        <v>144</v>
      </c>
      <c r="C224" s="13" t="s">
        <v>338</v>
      </c>
      <c r="D224" s="14">
        <v>200</v>
      </c>
      <c r="E224" s="11">
        <v>56.6</v>
      </c>
      <c r="F224" s="11">
        <v>75</v>
      </c>
      <c r="G224" s="11">
        <v>60.3</v>
      </c>
      <c r="H224" s="72"/>
      <c r="I224" s="72"/>
    </row>
    <row r="225" spans="1:9" ht="45" x14ac:dyDescent="0.25">
      <c r="A225" s="44" t="s">
        <v>339</v>
      </c>
      <c r="B225" s="13" t="s">
        <v>144</v>
      </c>
      <c r="C225" s="13" t="s">
        <v>340</v>
      </c>
      <c r="D225" s="14"/>
      <c r="E225" s="11">
        <f>E226</f>
        <v>181.4</v>
      </c>
      <c r="F225" s="11">
        <f t="shared" ref="F225:G225" si="99">F226</f>
        <v>192.3</v>
      </c>
      <c r="G225" s="11">
        <f t="shared" si="99"/>
        <v>193.3</v>
      </c>
      <c r="H225" s="72"/>
      <c r="I225" s="72"/>
    </row>
    <row r="226" spans="1:9" ht="60" x14ac:dyDescent="0.25">
      <c r="A226" s="44" t="s">
        <v>341</v>
      </c>
      <c r="B226" s="13" t="s">
        <v>144</v>
      </c>
      <c r="C226" s="13" t="s">
        <v>340</v>
      </c>
      <c r="D226" s="14">
        <v>200</v>
      </c>
      <c r="E226" s="11">
        <v>181.4</v>
      </c>
      <c r="F226" s="11">
        <v>192.3</v>
      </c>
      <c r="G226" s="11">
        <v>193.3</v>
      </c>
      <c r="H226" s="72"/>
      <c r="I226" s="72"/>
    </row>
    <row r="227" spans="1:9" ht="45" x14ac:dyDescent="0.25">
      <c r="A227" s="44" t="s">
        <v>147</v>
      </c>
      <c r="B227" s="13" t="s">
        <v>144</v>
      </c>
      <c r="C227" s="13" t="s">
        <v>148</v>
      </c>
      <c r="D227" s="14"/>
      <c r="E227" s="11">
        <f>E228</f>
        <v>7423.7</v>
      </c>
      <c r="F227" s="11">
        <f t="shared" ref="F227:G227" si="100">F228</f>
        <v>7871.8</v>
      </c>
      <c r="G227" s="11">
        <f t="shared" si="100"/>
        <v>7910.3</v>
      </c>
      <c r="H227" s="72"/>
      <c r="I227" s="72"/>
    </row>
    <row r="228" spans="1:9" ht="75" x14ac:dyDescent="0.25">
      <c r="A228" s="44" t="s">
        <v>149</v>
      </c>
      <c r="B228" s="13" t="s">
        <v>144</v>
      </c>
      <c r="C228" s="13" t="s">
        <v>150</v>
      </c>
      <c r="D228" s="14"/>
      <c r="E228" s="11">
        <f>E229+E231</f>
        <v>7423.7</v>
      </c>
      <c r="F228" s="11">
        <f t="shared" ref="F228:G228" si="101">F229+F231</f>
        <v>7871.8</v>
      </c>
      <c r="G228" s="11">
        <f t="shared" si="101"/>
        <v>7910.3</v>
      </c>
      <c r="H228" s="72"/>
      <c r="I228" s="72"/>
    </row>
    <row r="229" spans="1:9" ht="30" x14ac:dyDescent="0.25">
      <c r="A229" s="44" t="s">
        <v>151</v>
      </c>
      <c r="B229" s="13" t="s">
        <v>144</v>
      </c>
      <c r="C229" s="13" t="s">
        <v>152</v>
      </c>
      <c r="D229" s="14"/>
      <c r="E229" s="11">
        <f>E230</f>
        <v>523.5</v>
      </c>
      <c r="F229" s="11">
        <f t="shared" ref="F229:G229" si="102">F230</f>
        <v>555.1</v>
      </c>
      <c r="G229" s="11">
        <f t="shared" si="102"/>
        <v>557.79999999999995</v>
      </c>
      <c r="H229" s="72"/>
      <c r="I229" s="72"/>
    </row>
    <row r="230" spans="1:9" ht="60" x14ac:dyDescent="0.25">
      <c r="A230" s="42" t="s">
        <v>20</v>
      </c>
      <c r="B230" s="13" t="s">
        <v>144</v>
      </c>
      <c r="C230" s="13" t="s">
        <v>152</v>
      </c>
      <c r="D230" s="14">
        <v>200</v>
      </c>
      <c r="E230" s="11">
        <v>523.5</v>
      </c>
      <c r="F230" s="11">
        <v>555.1</v>
      </c>
      <c r="G230" s="11">
        <v>557.79999999999995</v>
      </c>
      <c r="H230" s="72"/>
      <c r="I230" s="72"/>
    </row>
    <row r="231" spans="1:9" ht="105" x14ac:dyDescent="0.25">
      <c r="A231" s="50" t="s">
        <v>527</v>
      </c>
      <c r="B231" s="13" t="s">
        <v>144</v>
      </c>
      <c r="C231" s="13" t="s">
        <v>528</v>
      </c>
      <c r="D231" s="18"/>
      <c r="E231" s="36">
        <f>E232</f>
        <v>6900.2</v>
      </c>
      <c r="F231" s="36">
        <f t="shared" ref="F231:G231" si="103">F232</f>
        <v>7316.7</v>
      </c>
      <c r="G231" s="36">
        <f t="shared" si="103"/>
        <v>7352.5</v>
      </c>
      <c r="H231" s="72"/>
      <c r="I231" s="72"/>
    </row>
    <row r="232" spans="1:9" ht="60" x14ac:dyDescent="0.25">
      <c r="A232" s="50" t="s">
        <v>20</v>
      </c>
      <c r="B232" s="13" t="s">
        <v>144</v>
      </c>
      <c r="C232" s="13" t="s">
        <v>528</v>
      </c>
      <c r="D232" s="18">
        <v>200</v>
      </c>
      <c r="E232" s="36">
        <v>6900.2</v>
      </c>
      <c r="F232" s="36">
        <v>7316.7</v>
      </c>
      <c r="G232" s="36">
        <v>7352.5</v>
      </c>
      <c r="H232" s="72"/>
      <c r="I232" s="72"/>
    </row>
    <row r="233" spans="1:9" x14ac:dyDescent="0.25">
      <c r="A233" s="47" t="s">
        <v>153</v>
      </c>
      <c r="B233" s="13" t="s">
        <v>154</v>
      </c>
      <c r="C233" s="13"/>
      <c r="D233" s="14"/>
      <c r="E233" s="11">
        <f>E234</f>
        <v>341971</v>
      </c>
      <c r="F233" s="11">
        <f t="shared" ref="F233:G234" si="104">F234</f>
        <v>452694.6</v>
      </c>
      <c r="G233" s="11">
        <f t="shared" si="104"/>
        <v>438147.39999999997</v>
      </c>
      <c r="H233" s="72"/>
      <c r="I233" s="72"/>
    </row>
    <row r="234" spans="1:9" ht="105" x14ac:dyDescent="0.25">
      <c r="A234" s="44" t="s">
        <v>155</v>
      </c>
      <c r="B234" s="13" t="s">
        <v>154</v>
      </c>
      <c r="C234" s="13" t="s">
        <v>146</v>
      </c>
      <c r="D234" s="14"/>
      <c r="E234" s="11">
        <f>E235</f>
        <v>341971</v>
      </c>
      <c r="F234" s="11">
        <f t="shared" si="104"/>
        <v>452694.6</v>
      </c>
      <c r="G234" s="11">
        <f t="shared" si="104"/>
        <v>438147.39999999997</v>
      </c>
      <c r="H234" s="72"/>
      <c r="I234" s="72"/>
    </row>
    <row r="235" spans="1:9" ht="75" x14ac:dyDescent="0.25">
      <c r="A235" s="44" t="s">
        <v>156</v>
      </c>
      <c r="B235" s="13" t="s">
        <v>154</v>
      </c>
      <c r="C235" s="13" t="s">
        <v>157</v>
      </c>
      <c r="D235" s="14"/>
      <c r="E235" s="11">
        <f>E236+E239+E256+E251</f>
        <v>341971</v>
      </c>
      <c r="F235" s="11">
        <f t="shared" ref="F235:G235" si="105">F236+F239+F256+F251</f>
        <v>452694.6</v>
      </c>
      <c r="G235" s="11">
        <f t="shared" si="105"/>
        <v>438147.39999999997</v>
      </c>
      <c r="H235" s="72"/>
      <c r="I235" s="72"/>
    </row>
    <row r="236" spans="1:9" ht="30" x14ac:dyDescent="0.25">
      <c r="A236" s="44" t="s">
        <v>562</v>
      </c>
      <c r="B236" s="13" t="s">
        <v>154</v>
      </c>
      <c r="C236" s="13" t="s">
        <v>158</v>
      </c>
      <c r="D236" s="14"/>
      <c r="E236" s="11">
        <f>E237</f>
        <v>98.199999999999818</v>
      </c>
      <c r="F236" s="11">
        <f t="shared" ref="F236:G237" si="106">F237</f>
        <v>416.20000000000073</v>
      </c>
      <c r="G236" s="11">
        <f t="shared" si="106"/>
        <v>0</v>
      </c>
      <c r="H236" s="72"/>
      <c r="I236" s="72"/>
    </row>
    <row r="237" spans="1:9" ht="45" x14ac:dyDescent="0.25">
      <c r="A237" s="51" t="s">
        <v>159</v>
      </c>
      <c r="B237" s="13" t="s">
        <v>154</v>
      </c>
      <c r="C237" s="13" t="s">
        <v>160</v>
      </c>
      <c r="D237" s="14"/>
      <c r="E237" s="11">
        <f>E238</f>
        <v>98.199999999999818</v>
      </c>
      <c r="F237" s="11">
        <f t="shared" si="106"/>
        <v>416.20000000000073</v>
      </c>
      <c r="G237" s="11">
        <f t="shared" si="106"/>
        <v>0</v>
      </c>
      <c r="H237" s="72"/>
      <c r="I237" s="72"/>
    </row>
    <row r="238" spans="1:9" ht="45" x14ac:dyDescent="0.25">
      <c r="A238" s="44" t="s">
        <v>80</v>
      </c>
      <c r="B238" s="13" t="s">
        <v>154</v>
      </c>
      <c r="C238" s="13" t="s">
        <v>160</v>
      </c>
      <c r="D238" s="14">
        <v>400</v>
      </c>
      <c r="E238" s="11">
        <v>98.199999999999818</v>
      </c>
      <c r="F238" s="11">
        <v>416.20000000000073</v>
      </c>
      <c r="G238" s="11">
        <v>0</v>
      </c>
      <c r="H238" s="72"/>
      <c r="I238" s="72"/>
    </row>
    <row r="239" spans="1:9" ht="60" x14ac:dyDescent="0.25">
      <c r="A239" s="44" t="s">
        <v>161</v>
      </c>
      <c r="B239" s="13" t="s">
        <v>154</v>
      </c>
      <c r="C239" s="13" t="s">
        <v>162</v>
      </c>
      <c r="D239" s="14"/>
      <c r="E239" s="11">
        <f>E240+E242+E245+E248</f>
        <v>336215.1</v>
      </c>
      <c r="F239" s="11">
        <f t="shared" ref="F239:G239" si="107">F240+F242+F245+F248</f>
        <v>446344.1</v>
      </c>
      <c r="G239" s="11">
        <f t="shared" si="107"/>
        <v>432184.1</v>
      </c>
      <c r="H239" s="72"/>
      <c r="I239" s="72"/>
    </row>
    <row r="240" spans="1:9" ht="75" x14ac:dyDescent="0.25">
      <c r="A240" s="44" t="s">
        <v>163</v>
      </c>
      <c r="B240" s="21" t="s">
        <v>154</v>
      </c>
      <c r="C240" s="21" t="s">
        <v>164</v>
      </c>
      <c r="D240" s="14"/>
      <c r="E240" s="11">
        <f>E241</f>
        <v>25000</v>
      </c>
      <c r="F240" s="11">
        <f t="shared" ref="F240:G240" si="108">F241</f>
        <v>0</v>
      </c>
      <c r="G240" s="11">
        <f t="shared" si="108"/>
        <v>0</v>
      </c>
      <c r="H240" s="72"/>
      <c r="I240" s="72"/>
    </row>
    <row r="241" spans="1:9" ht="45" x14ac:dyDescent="0.25">
      <c r="A241" s="44" t="s">
        <v>80</v>
      </c>
      <c r="B241" s="21" t="s">
        <v>154</v>
      </c>
      <c r="C241" s="21" t="s">
        <v>164</v>
      </c>
      <c r="D241" s="14">
        <v>400</v>
      </c>
      <c r="E241" s="11">
        <v>25000</v>
      </c>
      <c r="F241" s="11">
        <v>0</v>
      </c>
      <c r="G241" s="11">
        <v>0</v>
      </c>
      <c r="H241" s="72"/>
      <c r="I241" s="72"/>
    </row>
    <row r="242" spans="1:9" ht="45" x14ac:dyDescent="0.25">
      <c r="A242" s="52" t="s">
        <v>165</v>
      </c>
      <c r="B242" s="21" t="s">
        <v>154</v>
      </c>
      <c r="C242" s="21" t="s">
        <v>166</v>
      </c>
      <c r="D242" s="14"/>
      <c r="E242" s="11">
        <f>SUM(E243:E244)</f>
        <v>115031</v>
      </c>
      <c r="F242" s="11">
        <f t="shared" ref="F242:G242" si="109">SUM(F243:F244)</f>
        <v>250160</v>
      </c>
      <c r="G242" s="11">
        <f t="shared" si="109"/>
        <v>236000</v>
      </c>
      <c r="H242" s="72"/>
      <c r="I242" s="72"/>
    </row>
    <row r="243" spans="1:9" ht="60" x14ac:dyDescent="0.25">
      <c r="A243" s="42" t="s">
        <v>20</v>
      </c>
      <c r="B243" s="21" t="s">
        <v>154</v>
      </c>
      <c r="C243" s="21" t="s">
        <v>166</v>
      </c>
      <c r="D243" s="14">
        <v>200</v>
      </c>
      <c r="E243" s="11">
        <f>108734.8+6296.2</f>
        <v>115031</v>
      </c>
      <c r="F243" s="11">
        <v>250160</v>
      </c>
      <c r="G243" s="11">
        <v>236000</v>
      </c>
      <c r="H243" s="72"/>
      <c r="I243" s="72"/>
    </row>
    <row r="244" spans="1:9" ht="45" hidden="1" x14ac:dyDescent="0.25">
      <c r="A244" s="44" t="s">
        <v>80</v>
      </c>
      <c r="B244" s="21" t="s">
        <v>154</v>
      </c>
      <c r="C244" s="21" t="s">
        <v>166</v>
      </c>
      <c r="D244" s="14">
        <v>400</v>
      </c>
      <c r="E244" s="11"/>
      <c r="F244" s="11">
        <v>0</v>
      </c>
      <c r="G244" s="11">
        <v>0</v>
      </c>
      <c r="H244" s="72"/>
      <c r="I244" s="72"/>
    </row>
    <row r="245" spans="1:9" ht="60" x14ac:dyDescent="0.25">
      <c r="A245" s="44" t="s">
        <v>342</v>
      </c>
      <c r="B245" s="13" t="s">
        <v>154</v>
      </c>
      <c r="C245" s="13" t="s">
        <v>343</v>
      </c>
      <c r="D245" s="14"/>
      <c r="E245" s="11">
        <f>SUM(E246:E247)</f>
        <v>151445.99999999997</v>
      </c>
      <c r="F245" s="11">
        <f t="shared" ref="F245:G245" si="110">SUM(F246:F247)</f>
        <v>151445.99999999997</v>
      </c>
      <c r="G245" s="11">
        <f t="shared" si="110"/>
        <v>151445.99999999997</v>
      </c>
      <c r="H245" s="72"/>
      <c r="I245" s="72"/>
    </row>
    <row r="246" spans="1:9" ht="60" x14ac:dyDescent="0.25">
      <c r="A246" s="42" t="s">
        <v>20</v>
      </c>
      <c r="B246" s="13" t="s">
        <v>154</v>
      </c>
      <c r="C246" s="13" t="s">
        <v>343</v>
      </c>
      <c r="D246" s="14">
        <v>200</v>
      </c>
      <c r="E246" s="11">
        <v>44.8</v>
      </c>
      <c r="F246" s="11">
        <v>44.8</v>
      </c>
      <c r="G246" s="11">
        <v>44.8</v>
      </c>
      <c r="H246" s="72"/>
      <c r="I246" s="72"/>
    </row>
    <row r="247" spans="1:9" x14ac:dyDescent="0.25">
      <c r="A247" s="44" t="s">
        <v>42</v>
      </c>
      <c r="B247" s="13" t="s">
        <v>154</v>
      </c>
      <c r="C247" s="13" t="s">
        <v>343</v>
      </c>
      <c r="D247" s="14">
        <v>800</v>
      </c>
      <c r="E247" s="11">
        <v>151401.19999999998</v>
      </c>
      <c r="F247" s="11">
        <v>151401.19999999998</v>
      </c>
      <c r="G247" s="11">
        <v>151401.19999999998</v>
      </c>
      <c r="H247" s="72"/>
      <c r="I247" s="72"/>
    </row>
    <row r="248" spans="1:9" ht="165" x14ac:dyDescent="0.25">
      <c r="A248" s="44" t="s">
        <v>344</v>
      </c>
      <c r="B248" s="13" t="s">
        <v>154</v>
      </c>
      <c r="C248" s="13" t="s">
        <v>345</v>
      </c>
      <c r="D248" s="14"/>
      <c r="E248" s="11">
        <f>SUM(E249:E250)</f>
        <v>44738.1</v>
      </c>
      <c r="F248" s="11">
        <f t="shared" ref="F248:G248" si="111">SUM(F249:F250)</f>
        <v>44738.1</v>
      </c>
      <c r="G248" s="11">
        <f t="shared" si="111"/>
        <v>44738.1</v>
      </c>
      <c r="H248" s="72"/>
      <c r="I248" s="72"/>
    </row>
    <row r="249" spans="1:9" ht="60" x14ac:dyDescent="0.25">
      <c r="A249" s="42" t="s">
        <v>20</v>
      </c>
      <c r="B249" s="13" t="s">
        <v>154</v>
      </c>
      <c r="C249" s="13" t="s">
        <v>345</v>
      </c>
      <c r="D249" s="14">
        <v>200</v>
      </c>
      <c r="E249" s="11">
        <v>44.9</v>
      </c>
      <c r="F249" s="11">
        <v>44.9</v>
      </c>
      <c r="G249" s="11">
        <v>44.9</v>
      </c>
      <c r="H249" s="72"/>
      <c r="I249" s="72"/>
    </row>
    <row r="250" spans="1:9" x14ac:dyDescent="0.25">
      <c r="A250" s="44" t="s">
        <v>42</v>
      </c>
      <c r="B250" s="13" t="s">
        <v>154</v>
      </c>
      <c r="C250" s="13" t="s">
        <v>345</v>
      </c>
      <c r="D250" s="14">
        <v>800</v>
      </c>
      <c r="E250" s="11">
        <v>44693.2</v>
      </c>
      <c r="F250" s="11">
        <v>44693.2</v>
      </c>
      <c r="G250" s="11">
        <v>44693.2</v>
      </c>
      <c r="H250" s="72"/>
      <c r="I250" s="72"/>
    </row>
    <row r="251" spans="1:9" ht="60" x14ac:dyDescent="0.25">
      <c r="A251" s="44" t="s">
        <v>331</v>
      </c>
      <c r="B251" s="13" t="s">
        <v>154</v>
      </c>
      <c r="C251" s="13" t="s">
        <v>332</v>
      </c>
      <c r="D251" s="14"/>
      <c r="E251" s="11">
        <f>E252+E254</f>
        <v>5596.5</v>
      </c>
      <c r="F251" s="11">
        <f t="shared" ref="F251:G251" si="112">F252+F254</f>
        <v>5934.3</v>
      </c>
      <c r="G251" s="11">
        <f t="shared" si="112"/>
        <v>5963.3</v>
      </c>
      <c r="H251" s="72"/>
      <c r="I251" s="72"/>
    </row>
    <row r="252" spans="1:9" ht="45" x14ac:dyDescent="0.25">
      <c r="A252" s="48" t="s">
        <v>346</v>
      </c>
      <c r="B252" s="13" t="s">
        <v>154</v>
      </c>
      <c r="C252" s="13" t="s">
        <v>347</v>
      </c>
      <c r="D252" s="14"/>
      <c r="E252" s="11">
        <f>E253</f>
        <v>5576.5</v>
      </c>
      <c r="F252" s="11">
        <f t="shared" ref="F252:G252" si="113">F253</f>
        <v>5913.1</v>
      </c>
      <c r="G252" s="11">
        <f t="shared" si="113"/>
        <v>5942</v>
      </c>
      <c r="H252" s="72"/>
      <c r="I252" s="72"/>
    </row>
    <row r="253" spans="1:9" x14ac:dyDescent="0.25">
      <c r="A253" s="44" t="s">
        <v>42</v>
      </c>
      <c r="B253" s="13" t="s">
        <v>154</v>
      </c>
      <c r="C253" s="13" t="s">
        <v>347</v>
      </c>
      <c r="D253" s="14">
        <v>800</v>
      </c>
      <c r="E253" s="11">
        <v>5576.5</v>
      </c>
      <c r="F253" s="11">
        <v>5913.1</v>
      </c>
      <c r="G253" s="11">
        <v>5942</v>
      </c>
      <c r="H253" s="72"/>
      <c r="I253" s="72"/>
    </row>
    <row r="254" spans="1:9" ht="120" x14ac:dyDescent="0.25">
      <c r="A254" s="44" t="s">
        <v>570</v>
      </c>
      <c r="B254" s="13" t="s">
        <v>154</v>
      </c>
      <c r="C254" s="13" t="s">
        <v>348</v>
      </c>
      <c r="D254" s="14"/>
      <c r="E254" s="11">
        <f>E255</f>
        <v>20</v>
      </c>
      <c r="F254" s="11">
        <f t="shared" ref="F254:G254" si="114">F255</f>
        <v>21.2</v>
      </c>
      <c r="G254" s="11">
        <f t="shared" si="114"/>
        <v>21.3</v>
      </c>
      <c r="H254" s="72"/>
      <c r="I254" s="72"/>
    </row>
    <row r="255" spans="1:9" x14ac:dyDescent="0.25">
      <c r="A255" s="44" t="s">
        <v>42</v>
      </c>
      <c r="B255" s="13" t="s">
        <v>154</v>
      </c>
      <c r="C255" s="13" t="s">
        <v>348</v>
      </c>
      <c r="D255" s="14">
        <v>800</v>
      </c>
      <c r="E255" s="11">
        <v>20</v>
      </c>
      <c r="F255" s="11">
        <v>21.2</v>
      </c>
      <c r="G255" s="11">
        <v>21.3</v>
      </c>
      <c r="H255" s="72"/>
      <c r="I255" s="72"/>
    </row>
    <row r="256" spans="1:9" ht="75" x14ac:dyDescent="0.25">
      <c r="A256" s="48" t="s">
        <v>335</v>
      </c>
      <c r="B256" s="13" t="s">
        <v>154</v>
      </c>
      <c r="C256" s="13" t="s">
        <v>336</v>
      </c>
      <c r="D256" s="14"/>
      <c r="E256" s="11">
        <f>E257</f>
        <v>61.200000000000045</v>
      </c>
      <c r="F256" s="11">
        <f t="shared" ref="F256:G257" si="115">F257</f>
        <v>0</v>
      </c>
      <c r="G256" s="11">
        <f t="shared" si="115"/>
        <v>0</v>
      </c>
      <c r="H256" s="72"/>
      <c r="I256" s="72"/>
    </row>
    <row r="257" spans="1:9" ht="45" x14ac:dyDescent="0.25">
      <c r="A257" s="42" t="s">
        <v>349</v>
      </c>
      <c r="B257" s="13" t="s">
        <v>154</v>
      </c>
      <c r="C257" s="13" t="s">
        <v>350</v>
      </c>
      <c r="D257" s="14"/>
      <c r="E257" s="11">
        <f>E258</f>
        <v>61.200000000000045</v>
      </c>
      <c r="F257" s="11">
        <f t="shared" si="115"/>
        <v>0</v>
      </c>
      <c r="G257" s="11">
        <f t="shared" si="115"/>
        <v>0</v>
      </c>
      <c r="H257" s="72"/>
      <c r="I257" s="72"/>
    </row>
    <row r="258" spans="1:9" ht="60" x14ac:dyDescent="0.25">
      <c r="A258" s="42" t="s">
        <v>20</v>
      </c>
      <c r="B258" s="13" t="s">
        <v>154</v>
      </c>
      <c r="C258" s="13" t="s">
        <v>350</v>
      </c>
      <c r="D258" s="14">
        <v>200</v>
      </c>
      <c r="E258" s="11">
        <v>61.200000000000045</v>
      </c>
      <c r="F258" s="11">
        <v>0</v>
      </c>
      <c r="G258" s="11">
        <v>0</v>
      </c>
      <c r="H258" s="72"/>
      <c r="I258" s="72"/>
    </row>
    <row r="259" spans="1:9" x14ac:dyDescent="0.25">
      <c r="A259" s="47" t="s">
        <v>167</v>
      </c>
      <c r="B259" s="13" t="s">
        <v>168</v>
      </c>
      <c r="C259" s="13"/>
      <c r="D259" s="14"/>
      <c r="E259" s="11">
        <f>E260+E277</f>
        <v>372007</v>
      </c>
      <c r="F259" s="11">
        <f t="shared" ref="F259:G259" si="116">F260+F277</f>
        <v>421202.8</v>
      </c>
      <c r="G259" s="11">
        <f t="shared" si="116"/>
        <v>339200.3</v>
      </c>
      <c r="H259" s="72"/>
      <c r="I259" s="72"/>
    </row>
    <row r="260" spans="1:9" ht="105" x14ac:dyDescent="0.25">
      <c r="A260" s="47" t="s">
        <v>145</v>
      </c>
      <c r="B260" s="13" t="s">
        <v>168</v>
      </c>
      <c r="C260" s="13" t="s">
        <v>146</v>
      </c>
      <c r="D260" s="14"/>
      <c r="E260" s="11">
        <f>E261</f>
        <v>265970.8</v>
      </c>
      <c r="F260" s="11">
        <f t="shared" ref="F260:G261" si="117">F261</f>
        <v>315166.59999999998</v>
      </c>
      <c r="G260" s="11">
        <f t="shared" si="117"/>
        <v>339200.3</v>
      </c>
      <c r="H260" s="72"/>
      <c r="I260" s="72"/>
    </row>
    <row r="261" spans="1:9" ht="30" x14ac:dyDescent="0.25">
      <c r="A261" s="47" t="s">
        <v>169</v>
      </c>
      <c r="B261" s="13" t="s">
        <v>168</v>
      </c>
      <c r="C261" s="13" t="s">
        <v>170</v>
      </c>
      <c r="D261" s="14"/>
      <c r="E261" s="11">
        <f>E262</f>
        <v>265970.8</v>
      </c>
      <c r="F261" s="11">
        <f t="shared" si="117"/>
        <v>315166.59999999998</v>
      </c>
      <c r="G261" s="11">
        <f t="shared" si="117"/>
        <v>339200.3</v>
      </c>
      <c r="H261" s="72"/>
      <c r="I261" s="72"/>
    </row>
    <row r="262" spans="1:9" ht="60" x14ac:dyDescent="0.25">
      <c r="A262" s="47" t="s">
        <v>171</v>
      </c>
      <c r="B262" s="13" t="s">
        <v>168</v>
      </c>
      <c r="C262" s="13" t="s">
        <v>172</v>
      </c>
      <c r="D262" s="14"/>
      <c r="E262" s="11">
        <f>E263+E265+E267+E269+E271+E273+E275</f>
        <v>265970.8</v>
      </c>
      <c r="F262" s="11">
        <f t="shared" ref="F262:G262" si="118">F263+F265+F267+F269+F271+F273+F275</f>
        <v>315166.59999999998</v>
      </c>
      <c r="G262" s="11">
        <f t="shared" si="118"/>
        <v>339200.3</v>
      </c>
      <c r="H262" s="72"/>
      <c r="I262" s="72"/>
    </row>
    <row r="263" spans="1:9" ht="60" x14ac:dyDescent="0.25">
      <c r="A263" s="47" t="s">
        <v>351</v>
      </c>
      <c r="B263" s="13" t="s">
        <v>168</v>
      </c>
      <c r="C263" s="13" t="s">
        <v>352</v>
      </c>
      <c r="D263" s="14"/>
      <c r="E263" s="11">
        <f>E264</f>
        <v>735.3</v>
      </c>
      <c r="F263" s="11">
        <f t="shared" ref="F263:G263" si="119">F264</f>
        <v>779.7</v>
      </c>
      <c r="G263" s="11">
        <f t="shared" si="119"/>
        <v>783.5</v>
      </c>
      <c r="H263" s="72"/>
      <c r="I263" s="72"/>
    </row>
    <row r="264" spans="1:9" ht="60" x14ac:dyDescent="0.25">
      <c r="A264" s="42" t="s">
        <v>20</v>
      </c>
      <c r="B264" s="13" t="s">
        <v>168</v>
      </c>
      <c r="C264" s="13" t="s">
        <v>352</v>
      </c>
      <c r="D264" s="14">
        <v>200</v>
      </c>
      <c r="E264" s="11">
        <v>735.3</v>
      </c>
      <c r="F264" s="11">
        <v>779.7</v>
      </c>
      <c r="G264" s="11">
        <v>783.5</v>
      </c>
      <c r="H264" s="72"/>
      <c r="I264" s="72"/>
    </row>
    <row r="265" spans="1:9" ht="165" x14ac:dyDescent="0.25">
      <c r="A265" s="44" t="s">
        <v>353</v>
      </c>
      <c r="B265" s="13" t="s">
        <v>168</v>
      </c>
      <c r="C265" s="13" t="s">
        <v>354</v>
      </c>
      <c r="D265" s="14"/>
      <c r="E265" s="11">
        <v>21000</v>
      </c>
      <c r="F265" s="11">
        <f t="shared" ref="F265:G265" si="120">F266</f>
        <v>12594.4</v>
      </c>
      <c r="G265" s="11">
        <f t="shared" si="120"/>
        <v>12655.9</v>
      </c>
      <c r="H265" s="72"/>
      <c r="I265" s="72"/>
    </row>
    <row r="266" spans="1:9" ht="60" x14ac:dyDescent="0.25">
      <c r="A266" s="42" t="s">
        <v>20</v>
      </c>
      <c r="B266" s="13" t="s">
        <v>168</v>
      </c>
      <c r="C266" s="13" t="s">
        <v>354</v>
      </c>
      <c r="D266" s="14">
        <v>200</v>
      </c>
      <c r="E266" s="11">
        <v>21000</v>
      </c>
      <c r="F266" s="11">
        <v>12594.4</v>
      </c>
      <c r="G266" s="11">
        <v>12655.9</v>
      </c>
      <c r="H266" s="72"/>
      <c r="I266" s="72"/>
    </row>
    <row r="267" spans="1:9" ht="45" x14ac:dyDescent="0.25">
      <c r="A267" s="44" t="s">
        <v>355</v>
      </c>
      <c r="B267" s="13" t="s">
        <v>168</v>
      </c>
      <c r="C267" s="13" t="s">
        <v>356</v>
      </c>
      <c r="D267" s="14"/>
      <c r="E267" s="11">
        <f>E268</f>
        <v>1664.8</v>
      </c>
      <c r="F267" s="11">
        <f t="shared" ref="F267:G267" si="121">F268</f>
        <v>1835.8</v>
      </c>
      <c r="G267" s="11">
        <f t="shared" si="121"/>
        <v>1918.6</v>
      </c>
      <c r="H267" s="72"/>
      <c r="I267" s="72"/>
    </row>
    <row r="268" spans="1:9" ht="45" x14ac:dyDescent="0.25">
      <c r="A268" s="42" t="s">
        <v>563</v>
      </c>
      <c r="B268" s="13" t="s">
        <v>168</v>
      </c>
      <c r="C268" s="13" t="s">
        <v>356</v>
      </c>
      <c r="D268" s="14">
        <v>200</v>
      </c>
      <c r="E268" s="11">
        <v>1664.8</v>
      </c>
      <c r="F268" s="11">
        <v>1835.8</v>
      </c>
      <c r="G268" s="11">
        <v>1918.6</v>
      </c>
      <c r="H268" s="72"/>
      <c r="I268" s="72"/>
    </row>
    <row r="269" spans="1:9" ht="30" x14ac:dyDescent="0.25">
      <c r="A269" s="47" t="s">
        <v>357</v>
      </c>
      <c r="B269" s="13" t="s">
        <v>168</v>
      </c>
      <c r="C269" s="13" t="s">
        <v>358</v>
      </c>
      <c r="D269" s="14"/>
      <c r="E269" s="11">
        <f>E270</f>
        <v>8936.4</v>
      </c>
      <c r="F269" s="11">
        <f t="shared" ref="F269:G269" si="122">F270</f>
        <v>9475.7999999999993</v>
      </c>
      <c r="G269" s="11">
        <f t="shared" si="122"/>
        <v>9522.1</v>
      </c>
      <c r="H269" s="72"/>
      <c r="I269" s="72"/>
    </row>
    <row r="270" spans="1:9" ht="60" x14ac:dyDescent="0.25">
      <c r="A270" s="42" t="s">
        <v>20</v>
      </c>
      <c r="B270" s="13" t="s">
        <v>168</v>
      </c>
      <c r="C270" s="13" t="s">
        <v>358</v>
      </c>
      <c r="D270" s="14">
        <v>200</v>
      </c>
      <c r="E270" s="11">
        <v>8936.4</v>
      </c>
      <c r="F270" s="11">
        <v>9475.7999999999993</v>
      </c>
      <c r="G270" s="11">
        <v>9522.1</v>
      </c>
      <c r="H270" s="72"/>
      <c r="I270" s="72"/>
    </row>
    <row r="271" spans="1:9" ht="165" x14ac:dyDescent="0.25">
      <c r="A271" s="48" t="s">
        <v>359</v>
      </c>
      <c r="B271" s="13" t="s">
        <v>168</v>
      </c>
      <c r="C271" s="13" t="s">
        <v>360</v>
      </c>
      <c r="D271" s="14"/>
      <c r="E271" s="11">
        <f>E272</f>
        <v>72098</v>
      </c>
      <c r="F271" s="11">
        <f t="shared" ref="F271:G271" si="123">F272</f>
        <v>74981.899999999994</v>
      </c>
      <c r="G271" s="11">
        <f t="shared" si="123"/>
        <v>77981.2</v>
      </c>
      <c r="H271" s="72"/>
      <c r="I271" s="72"/>
    </row>
    <row r="272" spans="1:9" x14ac:dyDescent="0.25">
      <c r="A272" s="44" t="s">
        <v>42</v>
      </c>
      <c r="B272" s="13" t="s">
        <v>168</v>
      </c>
      <c r="C272" s="13" t="s">
        <v>360</v>
      </c>
      <c r="D272" s="14">
        <v>800</v>
      </c>
      <c r="E272" s="11">
        <v>72098</v>
      </c>
      <c r="F272" s="11">
        <v>74981.899999999994</v>
      </c>
      <c r="G272" s="11">
        <v>77981.2</v>
      </c>
      <c r="H272" s="72"/>
      <c r="I272" s="72"/>
    </row>
    <row r="273" spans="1:9" ht="75" x14ac:dyDescent="0.25">
      <c r="A273" s="48" t="s">
        <v>361</v>
      </c>
      <c r="B273" s="13" t="s">
        <v>168</v>
      </c>
      <c r="C273" s="13" t="s">
        <v>362</v>
      </c>
      <c r="D273" s="14"/>
      <c r="E273" s="11">
        <f>E274</f>
        <v>34599.800000000003</v>
      </c>
      <c r="F273" s="11">
        <f t="shared" ref="F273:G273" si="124">F274</f>
        <v>35983.800000000003</v>
      </c>
      <c r="G273" s="11">
        <f t="shared" si="124"/>
        <v>37423.1</v>
      </c>
      <c r="H273" s="72"/>
      <c r="I273" s="72"/>
    </row>
    <row r="274" spans="1:9" x14ac:dyDescent="0.25">
      <c r="A274" s="44" t="s">
        <v>42</v>
      </c>
      <c r="B274" s="13" t="s">
        <v>168</v>
      </c>
      <c r="C274" s="13" t="s">
        <v>362</v>
      </c>
      <c r="D274" s="14">
        <v>800</v>
      </c>
      <c r="E274" s="11">
        <v>34599.800000000003</v>
      </c>
      <c r="F274" s="11">
        <v>35983.800000000003</v>
      </c>
      <c r="G274" s="11">
        <v>37423.1</v>
      </c>
      <c r="H274" s="72"/>
      <c r="I274" s="72"/>
    </row>
    <row r="275" spans="1:9" ht="90" x14ac:dyDescent="0.25">
      <c r="A275" s="55" t="s">
        <v>363</v>
      </c>
      <c r="B275" s="13" t="s">
        <v>168</v>
      </c>
      <c r="C275" s="13" t="s">
        <v>364</v>
      </c>
      <c r="D275" s="14"/>
      <c r="E275" s="11">
        <f>E276</f>
        <v>126936.5</v>
      </c>
      <c r="F275" s="11">
        <f t="shared" ref="F275:G275" si="125">F276</f>
        <v>179515.2</v>
      </c>
      <c r="G275" s="11">
        <f t="shared" si="125"/>
        <v>198915.9</v>
      </c>
      <c r="H275" s="72"/>
      <c r="I275" s="72"/>
    </row>
    <row r="276" spans="1:9" x14ac:dyDescent="0.25">
      <c r="A276" s="44" t="s">
        <v>42</v>
      </c>
      <c r="B276" s="13" t="s">
        <v>168</v>
      </c>
      <c r="C276" s="13" t="s">
        <v>364</v>
      </c>
      <c r="D276" s="14">
        <v>800</v>
      </c>
      <c r="E276" s="11">
        <v>126936.5</v>
      </c>
      <c r="F276" s="11">
        <v>179515.2</v>
      </c>
      <c r="G276" s="11">
        <v>198915.9</v>
      </c>
      <c r="H276" s="72"/>
      <c r="I276" s="72"/>
    </row>
    <row r="277" spans="1:9" ht="75" x14ac:dyDescent="0.25">
      <c r="A277" s="42" t="s">
        <v>173</v>
      </c>
      <c r="B277" s="13" t="s">
        <v>168</v>
      </c>
      <c r="C277" s="13" t="s">
        <v>174</v>
      </c>
      <c r="D277" s="14"/>
      <c r="E277" s="11">
        <f>E278</f>
        <v>106036.2</v>
      </c>
      <c r="F277" s="11">
        <f t="shared" ref="F277:G279" si="126">F278</f>
        <v>106036.2</v>
      </c>
      <c r="G277" s="11">
        <f t="shared" si="126"/>
        <v>0</v>
      </c>
      <c r="H277" s="72"/>
      <c r="I277" s="72"/>
    </row>
    <row r="278" spans="1:9" ht="60" x14ac:dyDescent="0.25">
      <c r="A278" s="42" t="s">
        <v>175</v>
      </c>
      <c r="B278" s="13" t="s">
        <v>168</v>
      </c>
      <c r="C278" s="13" t="s">
        <v>176</v>
      </c>
      <c r="D278" s="14"/>
      <c r="E278" s="11">
        <f>E279</f>
        <v>106036.2</v>
      </c>
      <c r="F278" s="11">
        <f t="shared" si="126"/>
        <v>106036.2</v>
      </c>
      <c r="G278" s="11">
        <f t="shared" si="126"/>
        <v>0</v>
      </c>
      <c r="H278" s="72"/>
      <c r="I278" s="72"/>
    </row>
    <row r="279" spans="1:9" ht="30" x14ac:dyDescent="0.25">
      <c r="A279" s="42" t="s">
        <v>177</v>
      </c>
      <c r="B279" s="13" t="s">
        <v>168</v>
      </c>
      <c r="C279" s="13" t="s">
        <v>178</v>
      </c>
      <c r="D279" s="14"/>
      <c r="E279" s="11">
        <f>E280</f>
        <v>106036.2</v>
      </c>
      <c r="F279" s="11">
        <f t="shared" si="126"/>
        <v>106036.2</v>
      </c>
      <c r="G279" s="11">
        <f t="shared" si="126"/>
        <v>0</v>
      </c>
      <c r="H279" s="72"/>
      <c r="I279" s="72"/>
    </row>
    <row r="280" spans="1:9" ht="60" x14ac:dyDescent="0.25">
      <c r="A280" s="42" t="s">
        <v>20</v>
      </c>
      <c r="B280" s="13" t="s">
        <v>168</v>
      </c>
      <c r="C280" s="13" t="s">
        <v>178</v>
      </c>
      <c r="D280" s="14">
        <v>200</v>
      </c>
      <c r="E280" s="11">
        <v>106036.2</v>
      </c>
      <c r="F280" s="11">
        <v>106036.2</v>
      </c>
      <c r="G280" s="11">
        <v>0</v>
      </c>
      <c r="H280" s="72"/>
      <c r="I280" s="72"/>
    </row>
    <row r="281" spans="1:9" ht="30" x14ac:dyDescent="0.25">
      <c r="A281" s="47" t="s">
        <v>179</v>
      </c>
      <c r="B281" s="13" t="s">
        <v>180</v>
      </c>
      <c r="C281" s="13"/>
      <c r="D281" s="14"/>
      <c r="E281" s="11">
        <f>E293+E287++E282</f>
        <v>164009.70000000001</v>
      </c>
      <c r="F281" s="11">
        <f t="shared" ref="F281:G281" si="127">F293+F287++F282</f>
        <v>169321.4</v>
      </c>
      <c r="G281" s="11">
        <f t="shared" si="127"/>
        <v>175127.19999999998</v>
      </c>
      <c r="H281" s="72"/>
      <c r="I281" s="72"/>
    </row>
    <row r="282" spans="1:9" ht="60" x14ac:dyDescent="0.25">
      <c r="A282" s="47" t="s">
        <v>251</v>
      </c>
      <c r="B282" s="13" t="s">
        <v>180</v>
      </c>
      <c r="C282" s="13" t="s">
        <v>252</v>
      </c>
      <c r="D282" s="18"/>
      <c r="E282" s="36">
        <f>E283</f>
        <v>2.1</v>
      </c>
      <c r="F282" s="36">
        <f t="shared" ref="F282:G285" si="128">F283</f>
        <v>2.1</v>
      </c>
      <c r="G282" s="36">
        <f t="shared" si="128"/>
        <v>2.1</v>
      </c>
      <c r="H282" s="72"/>
      <c r="I282" s="72"/>
    </row>
    <row r="283" spans="1:9" ht="90" x14ac:dyDescent="0.25">
      <c r="A283" s="47" t="s">
        <v>529</v>
      </c>
      <c r="B283" s="13" t="s">
        <v>180</v>
      </c>
      <c r="C283" s="13" t="s">
        <v>513</v>
      </c>
      <c r="D283" s="18"/>
      <c r="E283" s="36">
        <f>E284</f>
        <v>2.1</v>
      </c>
      <c r="F283" s="36">
        <f t="shared" si="128"/>
        <v>2.1</v>
      </c>
      <c r="G283" s="36">
        <f t="shared" si="128"/>
        <v>2.1</v>
      </c>
      <c r="H283" s="72"/>
      <c r="I283" s="72"/>
    </row>
    <row r="284" spans="1:9" ht="90" x14ac:dyDescent="0.25">
      <c r="A284" s="47" t="s">
        <v>514</v>
      </c>
      <c r="B284" s="13" t="s">
        <v>180</v>
      </c>
      <c r="C284" s="13" t="s">
        <v>515</v>
      </c>
      <c r="D284" s="18"/>
      <c r="E284" s="36">
        <f>E285</f>
        <v>2.1</v>
      </c>
      <c r="F284" s="36">
        <f t="shared" si="128"/>
        <v>2.1</v>
      </c>
      <c r="G284" s="36">
        <f t="shared" si="128"/>
        <v>2.1</v>
      </c>
      <c r="H284" s="72"/>
      <c r="I284" s="72"/>
    </row>
    <row r="285" spans="1:9" ht="210" x14ac:dyDescent="0.25">
      <c r="A285" s="54" t="s">
        <v>530</v>
      </c>
      <c r="B285" s="13" t="s">
        <v>180</v>
      </c>
      <c r="C285" s="13" t="s">
        <v>531</v>
      </c>
      <c r="D285" s="18"/>
      <c r="E285" s="36">
        <f>E286</f>
        <v>2.1</v>
      </c>
      <c r="F285" s="36">
        <f t="shared" si="128"/>
        <v>2.1</v>
      </c>
      <c r="G285" s="36">
        <f t="shared" si="128"/>
        <v>2.1</v>
      </c>
      <c r="H285" s="72"/>
      <c r="I285" s="72"/>
    </row>
    <row r="286" spans="1:9" ht="60" x14ac:dyDescent="0.25">
      <c r="A286" s="50" t="s">
        <v>20</v>
      </c>
      <c r="B286" s="13" t="s">
        <v>180</v>
      </c>
      <c r="C286" s="13" t="s">
        <v>531</v>
      </c>
      <c r="D286" s="18">
        <v>200</v>
      </c>
      <c r="E286" s="36">
        <v>2.1</v>
      </c>
      <c r="F286" s="36">
        <v>2.1</v>
      </c>
      <c r="G286" s="36">
        <v>2.1</v>
      </c>
      <c r="H286" s="72"/>
      <c r="I286" s="72"/>
    </row>
    <row r="287" spans="1:9" ht="105" x14ac:dyDescent="0.25">
      <c r="A287" s="42" t="s">
        <v>365</v>
      </c>
      <c r="B287" s="7" t="s">
        <v>180</v>
      </c>
      <c r="C287" s="7" t="s">
        <v>146</v>
      </c>
      <c r="D287" s="8"/>
      <c r="E287" s="11">
        <f>E288</f>
        <v>67673.600000000006</v>
      </c>
      <c r="F287" s="11">
        <f t="shared" ref="F287:G289" si="129">F288</f>
        <v>70380</v>
      </c>
      <c r="G287" s="11">
        <f t="shared" si="129"/>
        <v>73150.599999999991</v>
      </c>
      <c r="H287" s="72"/>
      <c r="I287" s="72"/>
    </row>
    <row r="288" spans="1:9" ht="135" x14ac:dyDescent="0.25">
      <c r="A288" s="42" t="s">
        <v>366</v>
      </c>
      <c r="B288" s="7" t="s">
        <v>180</v>
      </c>
      <c r="C288" s="7" t="s">
        <v>367</v>
      </c>
      <c r="D288" s="8"/>
      <c r="E288" s="11">
        <f>E289</f>
        <v>67673.600000000006</v>
      </c>
      <c r="F288" s="11">
        <f t="shared" si="129"/>
        <v>70380</v>
      </c>
      <c r="G288" s="11">
        <f t="shared" si="129"/>
        <v>73150.599999999991</v>
      </c>
      <c r="H288" s="72"/>
      <c r="I288" s="72"/>
    </row>
    <row r="289" spans="1:9" ht="45" x14ac:dyDescent="0.25">
      <c r="A289" s="42" t="s">
        <v>368</v>
      </c>
      <c r="B289" s="7" t="s">
        <v>180</v>
      </c>
      <c r="C289" s="7" t="s">
        <v>369</v>
      </c>
      <c r="D289" s="8"/>
      <c r="E289" s="11">
        <f>E290</f>
        <v>67673.600000000006</v>
      </c>
      <c r="F289" s="11">
        <f t="shared" si="129"/>
        <v>70380</v>
      </c>
      <c r="G289" s="11">
        <f t="shared" si="129"/>
        <v>73150.599999999991</v>
      </c>
      <c r="H289" s="72"/>
      <c r="I289" s="72"/>
    </row>
    <row r="290" spans="1:9" ht="60" x14ac:dyDescent="0.25">
      <c r="A290" s="43" t="s">
        <v>40</v>
      </c>
      <c r="B290" s="7" t="s">
        <v>180</v>
      </c>
      <c r="C290" s="7" t="s">
        <v>370</v>
      </c>
      <c r="D290" s="8"/>
      <c r="E290" s="11">
        <f>SUM(E291:E292)</f>
        <v>67673.600000000006</v>
      </c>
      <c r="F290" s="11">
        <f t="shared" ref="F290:G290" si="130">SUM(F291:F292)</f>
        <v>70380</v>
      </c>
      <c r="G290" s="11">
        <f t="shared" si="130"/>
        <v>73150.599999999991</v>
      </c>
      <c r="H290" s="72"/>
      <c r="I290" s="72"/>
    </row>
    <row r="291" spans="1:9" ht="105" x14ac:dyDescent="0.25">
      <c r="A291" s="42" t="s">
        <v>13</v>
      </c>
      <c r="B291" s="7" t="s">
        <v>180</v>
      </c>
      <c r="C291" s="7" t="s">
        <v>370</v>
      </c>
      <c r="D291" s="8">
        <v>100</v>
      </c>
      <c r="E291" s="11">
        <v>66507.8</v>
      </c>
      <c r="F291" s="11">
        <v>69168.2</v>
      </c>
      <c r="G291" s="11">
        <v>71934.899999999994</v>
      </c>
      <c r="H291" s="72"/>
      <c r="I291" s="72"/>
    </row>
    <row r="292" spans="1:9" ht="60" x14ac:dyDescent="0.25">
      <c r="A292" s="42" t="s">
        <v>20</v>
      </c>
      <c r="B292" s="7" t="s">
        <v>180</v>
      </c>
      <c r="C292" s="7" t="s">
        <v>370</v>
      </c>
      <c r="D292" s="8">
        <v>200</v>
      </c>
      <c r="E292" s="11">
        <v>1165.8</v>
      </c>
      <c r="F292" s="11">
        <v>1211.8</v>
      </c>
      <c r="G292" s="11">
        <v>1215.7</v>
      </c>
      <c r="H292" s="72"/>
      <c r="I292" s="72"/>
    </row>
    <row r="293" spans="1:9" ht="90" x14ac:dyDescent="0.25">
      <c r="A293" s="47" t="s">
        <v>181</v>
      </c>
      <c r="B293" s="13" t="s">
        <v>180</v>
      </c>
      <c r="C293" s="13" t="s">
        <v>133</v>
      </c>
      <c r="D293" s="14"/>
      <c r="E293" s="11">
        <f>E294</f>
        <v>96334</v>
      </c>
      <c r="F293" s="11">
        <f t="shared" ref="F293:G294" si="131">F294</f>
        <v>98939.3</v>
      </c>
      <c r="G293" s="11">
        <f t="shared" si="131"/>
        <v>101974.5</v>
      </c>
      <c r="H293" s="72"/>
      <c r="I293" s="72"/>
    </row>
    <row r="294" spans="1:9" ht="75" x14ac:dyDescent="0.25">
      <c r="A294" s="47" t="s">
        <v>182</v>
      </c>
      <c r="B294" s="13" t="s">
        <v>180</v>
      </c>
      <c r="C294" s="13" t="s">
        <v>183</v>
      </c>
      <c r="D294" s="14"/>
      <c r="E294" s="11">
        <f>E295</f>
        <v>96334</v>
      </c>
      <c r="F294" s="11">
        <f t="shared" si="131"/>
        <v>98939.3</v>
      </c>
      <c r="G294" s="11">
        <f t="shared" si="131"/>
        <v>101974.5</v>
      </c>
      <c r="H294" s="72"/>
      <c r="I294" s="72"/>
    </row>
    <row r="295" spans="1:9" ht="60" x14ac:dyDescent="0.25">
      <c r="A295" s="44" t="s">
        <v>86</v>
      </c>
      <c r="B295" s="13" t="s">
        <v>180</v>
      </c>
      <c r="C295" s="13" t="s">
        <v>184</v>
      </c>
      <c r="D295" s="14"/>
      <c r="E295" s="11">
        <f>SUM(E296:E298)</f>
        <v>96334</v>
      </c>
      <c r="F295" s="11">
        <f t="shared" ref="F295:G295" si="132">SUM(F296:F298)</f>
        <v>98939.3</v>
      </c>
      <c r="G295" s="11">
        <f t="shared" si="132"/>
        <v>101974.5</v>
      </c>
      <c r="H295" s="72"/>
      <c r="I295" s="72"/>
    </row>
    <row r="296" spans="1:9" ht="105" x14ac:dyDescent="0.25">
      <c r="A296" s="44" t="s">
        <v>517</v>
      </c>
      <c r="B296" s="13" t="s">
        <v>180</v>
      </c>
      <c r="C296" s="13" t="s">
        <v>184</v>
      </c>
      <c r="D296" s="14">
        <v>100</v>
      </c>
      <c r="E296" s="11">
        <v>70782.8</v>
      </c>
      <c r="F296" s="11">
        <v>73570</v>
      </c>
      <c r="G296" s="11">
        <v>76510.7</v>
      </c>
      <c r="H296" s="72"/>
      <c r="I296" s="72"/>
    </row>
    <row r="297" spans="1:9" ht="60" x14ac:dyDescent="0.25">
      <c r="A297" s="42" t="s">
        <v>20</v>
      </c>
      <c r="B297" s="13" t="s">
        <v>180</v>
      </c>
      <c r="C297" s="13" t="s">
        <v>184</v>
      </c>
      <c r="D297" s="14">
        <v>200</v>
      </c>
      <c r="E297" s="11">
        <v>2683.2</v>
      </c>
      <c r="F297" s="11">
        <v>2501.3000000000002</v>
      </c>
      <c r="G297" s="11">
        <v>2595.8000000000002</v>
      </c>
      <c r="H297" s="72"/>
      <c r="I297" s="72"/>
    </row>
    <row r="298" spans="1:9" x14ac:dyDescent="0.25">
      <c r="A298" s="43" t="s">
        <v>42</v>
      </c>
      <c r="B298" s="13" t="s">
        <v>180</v>
      </c>
      <c r="C298" s="13" t="s">
        <v>184</v>
      </c>
      <c r="D298" s="14">
        <v>800</v>
      </c>
      <c r="E298" s="11">
        <v>22868</v>
      </c>
      <c r="F298" s="11">
        <v>22868</v>
      </c>
      <c r="G298" s="11">
        <v>22868</v>
      </c>
      <c r="H298" s="72"/>
      <c r="I298" s="72"/>
    </row>
    <row r="299" spans="1:9" s="74" customFormat="1" x14ac:dyDescent="0.25">
      <c r="A299" s="66" t="s">
        <v>185</v>
      </c>
      <c r="B299" s="6" t="s">
        <v>186</v>
      </c>
      <c r="C299" s="6"/>
      <c r="D299" s="27"/>
      <c r="E299" s="9">
        <f>E300+E322+E364+E391+E412</f>
        <v>4479075.8000000007</v>
      </c>
      <c r="F299" s="9">
        <f>F300+F322+F364+F391+F412</f>
        <v>3909022.8000000003</v>
      </c>
      <c r="G299" s="9">
        <f>G300+G322+G364+G391+G412</f>
        <v>3634840</v>
      </c>
    </row>
    <row r="300" spans="1:9" ht="14.25" customHeight="1" x14ac:dyDescent="0.25">
      <c r="A300" s="42" t="s">
        <v>187</v>
      </c>
      <c r="B300" s="7" t="s">
        <v>188</v>
      </c>
      <c r="C300" s="7"/>
      <c r="D300" s="8"/>
      <c r="E300" s="11">
        <f>E301</f>
        <v>1416615</v>
      </c>
      <c r="F300" s="11">
        <f t="shared" ref="F300:G300" si="133">F301</f>
        <v>1492064.2</v>
      </c>
      <c r="G300" s="11">
        <f t="shared" si="133"/>
        <v>1447192.3000000003</v>
      </c>
      <c r="H300" s="72"/>
      <c r="I300" s="72"/>
    </row>
    <row r="301" spans="1:9" ht="28.5" customHeight="1" x14ac:dyDescent="0.25">
      <c r="A301" s="42" t="s">
        <v>189</v>
      </c>
      <c r="B301" s="7" t="s">
        <v>188</v>
      </c>
      <c r="C301" s="7" t="s">
        <v>190</v>
      </c>
      <c r="D301" s="8"/>
      <c r="E301" s="11">
        <f>E302+E318</f>
        <v>1416615</v>
      </c>
      <c r="F301" s="11">
        <f t="shared" ref="F301:G301" si="134">F302+F318</f>
        <v>1492064.2</v>
      </c>
      <c r="G301" s="11">
        <f t="shared" si="134"/>
        <v>1447192.3000000003</v>
      </c>
      <c r="H301" s="72"/>
      <c r="I301" s="72"/>
    </row>
    <row r="302" spans="1:9" ht="47.25" customHeight="1" x14ac:dyDescent="0.25">
      <c r="A302" s="43" t="s">
        <v>191</v>
      </c>
      <c r="B302" s="7" t="s">
        <v>188</v>
      </c>
      <c r="C302" s="7" t="s">
        <v>192</v>
      </c>
      <c r="D302" s="8"/>
      <c r="E302" s="11">
        <f>E303+E313</f>
        <v>1415283.5</v>
      </c>
      <c r="F302" s="11">
        <f t="shared" ref="F302:G302" si="135">F303+F313</f>
        <v>1490732.7</v>
      </c>
      <c r="G302" s="11">
        <f t="shared" si="135"/>
        <v>1445860.8000000003</v>
      </c>
      <c r="H302" s="72"/>
      <c r="I302" s="72"/>
    </row>
    <row r="303" spans="1:9" ht="75" x14ac:dyDescent="0.25">
      <c r="A303" s="43" t="s">
        <v>398</v>
      </c>
      <c r="B303" s="7" t="s">
        <v>188</v>
      </c>
      <c r="C303" s="7" t="s">
        <v>399</v>
      </c>
      <c r="D303" s="8"/>
      <c r="E303" s="11">
        <f>E304+E307+E309+E311</f>
        <v>1403130.5</v>
      </c>
      <c r="F303" s="11">
        <f t="shared" ref="F303:G303" si="136">F304+F307+F309+F311</f>
        <v>1485032.9</v>
      </c>
      <c r="G303" s="11">
        <f t="shared" si="136"/>
        <v>1442161.7000000002</v>
      </c>
      <c r="H303" s="72"/>
      <c r="I303" s="72"/>
    </row>
    <row r="304" spans="1:9" ht="165" x14ac:dyDescent="0.25">
      <c r="A304" s="42" t="s">
        <v>401</v>
      </c>
      <c r="B304" s="7" t="s">
        <v>188</v>
      </c>
      <c r="C304" s="7" t="s">
        <v>402</v>
      </c>
      <c r="D304" s="8"/>
      <c r="E304" s="11">
        <f>SUM(E305:E306)</f>
        <v>19200</v>
      </c>
      <c r="F304" s="11">
        <f t="shared" ref="F304:G304" si="137">SUM(F305:F306)</f>
        <v>19200</v>
      </c>
      <c r="G304" s="11">
        <f t="shared" si="137"/>
        <v>0</v>
      </c>
    </row>
    <row r="305" spans="1:9" ht="60" x14ac:dyDescent="0.25">
      <c r="A305" s="42" t="s">
        <v>87</v>
      </c>
      <c r="B305" s="7" t="s">
        <v>188</v>
      </c>
      <c r="C305" s="7" t="s">
        <v>402</v>
      </c>
      <c r="D305" s="8">
        <v>600</v>
      </c>
      <c r="E305" s="11">
        <v>8954</v>
      </c>
      <c r="F305" s="11">
        <v>8954</v>
      </c>
      <c r="G305" s="71"/>
    </row>
    <row r="306" spans="1:9" x14ac:dyDescent="0.25">
      <c r="A306" s="10" t="s">
        <v>42</v>
      </c>
      <c r="B306" s="7" t="s">
        <v>188</v>
      </c>
      <c r="C306" s="7" t="s">
        <v>402</v>
      </c>
      <c r="D306" s="8">
        <v>800</v>
      </c>
      <c r="E306" s="11">
        <v>10246</v>
      </c>
      <c r="F306" s="11">
        <v>10246</v>
      </c>
      <c r="G306" s="71"/>
      <c r="H306" s="72"/>
      <c r="I306" s="72"/>
    </row>
    <row r="307" spans="1:9" ht="75" x14ac:dyDescent="0.25">
      <c r="A307" s="10" t="s">
        <v>575</v>
      </c>
      <c r="B307" s="7" t="s">
        <v>188</v>
      </c>
      <c r="C307" s="7" t="s">
        <v>576</v>
      </c>
      <c r="D307" s="8"/>
      <c r="E307" s="11">
        <f>E308</f>
        <v>2815.1</v>
      </c>
      <c r="F307" s="11">
        <f t="shared" ref="F307:G307" si="138">F308</f>
        <v>17031.5</v>
      </c>
      <c r="G307" s="11">
        <f t="shared" si="138"/>
        <v>0</v>
      </c>
      <c r="H307" s="72"/>
      <c r="I307" s="72"/>
    </row>
    <row r="308" spans="1:9" ht="60" x14ac:dyDescent="0.25">
      <c r="A308" s="10" t="s">
        <v>87</v>
      </c>
      <c r="B308" s="7" t="s">
        <v>188</v>
      </c>
      <c r="C308" s="7" t="s">
        <v>576</v>
      </c>
      <c r="D308" s="8">
        <v>600</v>
      </c>
      <c r="E308" s="11">
        <v>2815.1</v>
      </c>
      <c r="F308" s="11">
        <v>17031.5</v>
      </c>
      <c r="G308" s="71"/>
      <c r="H308" s="72"/>
      <c r="I308" s="72"/>
    </row>
    <row r="309" spans="1:9" ht="60" x14ac:dyDescent="0.25">
      <c r="A309" s="43" t="s">
        <v>60</v>
      </c>
      <c r="B309" s="7" t="s">
        <v>188</v>
      </c>
      <c r="C309" s="7" t="s">
        <v>400</v>
      </c>
      <c r="D309" s="8"/>
      <c r="E309" s="11">
        <f>E310</f>
        <v>556405.9</v>
      </c>
      <c r="F309" s="11">
        <f t="shared" ref="F309:G309" si="139">F310</f>
        <v>571517.9</v>
      </c>
      <c r="G309" s="11">
        <f t="shared" si="139"/>
        <v>585310.9</v>
      </c>
      <c r="H309" s="72"/>
      <c r="I309" s="72"/>
    </row>
    <row r="310" spans="1:9" ht="60" x14ac:dyDescent="0.25">
      <c r="A310" s="42" t="s">
        <v>87</v>
      </c>
      <c r="B310" s="7" t="s">
        <v>188</v>
      </c>
      <c r="C310" s="7" t="s">
        <v>400</v>
      </c>
      <c r="D310" s="8">
        <v>600</v>
      </c>
      <c r="E310" s="11">
        <v>556405.9</v>
      </c>
      <c r="F310" s="11">
        <v>571517.9</v>
      </c>
      <c r="G310" s="75">
        <v>585310.9</v>
      </c>
      <c r="H310" s="72"/>
      <c r="I310" s="72"/>
    </row>
    <row r="311" spans="1:9" ht="255" x14ac:dyDescent="0.25">
      <c r="A311" s="42" t="s">
        <v>403</v>
      </c>
      <c r="B311" s="7" t="s">
        <v>188</v>
      </c>
      <c r="C311" s="7" t="s">
        <v>404</v>
      </c>
      <c r="D311" s="8"/>
      <c r="E311" s="11">
        <f>E312</f>
        <v>824709.5</v>
      </c>
      <c r="F311" s="11">
        <f t="shared" ref="F311:G311" si="140">F312</f>
        <v>877283.5</v>
      </c>
      <c r="G311" s="11">
        <f t="shared" si="140"/>
        <v>856850.8</v>
      </c>
      <c r="H311" s="72"/>
      <c r="I311" s="72"/>
    </row>
    <row r="312" spans="1:9" ht="60" x14ac:dyDescent="0.25">
      <c r="A312" s="42" t="s">
        <v>87</v>
      </c>
      <c r="B312" s="7" t="s">
        <v>188</v>
      </c>
      <c r="C312" s="7" t="s">
        <v>404</v>
      </c>
      <c r="D312" s="7" t="s">
        <v>405</v>
      </c>
      <c r="E312" s="11">
        <v>824709.5</v>
      </c>
      <c r="F312" s="11">
        <v>877283.5</v>
      </c>
      <c r="G312" s="75">
        <v>856850.8</v>
      </c>
      <c r="H312" s="72"/>
      <c r="I312" s="72"/>
    </row>
    <row r="313" spans="1:9" ht="45" x14ac:dyDescent="0.25">
      <c r="A313" s="42" t="s">
        <v>193</v>
      </c>
      <c r="B313" s="7" t="s">
        <v>188</v>
      </c>
      <c r="C313" s="7" t="s">
        <v>194</v>
      </c>
      <c r="D313" s="8"/>
      <c r="E313" s="11">
        <f>E314+E316</f>
        <v>12153</v>
      </c>
      <c r="F313" s="11">
        <f t="shared" ref="F313:G313" si="141">F314+F316</f>
        <v>5699.8</v>
      </c>
      <c r="G313" s="11">
        <f t="shared" si="141"/>
        <v>3699.1</v>
      </c>
    </row>
    <row r="314" spans="1:9" ht="75" x14ac:dyDescent="0.25">
      <c r="A314" s="42" t="s">
        <v>195</v>
      </c>
      <c r="B314" s="7" t="s">
        <v>188</v>
      </c>
      <c r="C314" s="7" t="s">
        <v>196</v>
      </c>
      <c r="D314" s="8"/>
      <c r="E314" s="11">
        <f>E315</f>
        <v>10200.200000000001</v>
      </c>
      <c r="F314" s="11">
        <f t="shared" ref="F314:G314" si="142">F315</f>
        <v>5699.8</v>
      </c>
      <c r="G314" s="11">
        <f t="shared" si="142"/>
        <v>0</v>
      </c>
    </row>
    <row r="315" spans="1:9" ht="45" x14ac:dyDescent="0.25">
      <c r="A315" s="44" t="s">
        <v>80</v>
      </c>
      <c r="B315" s="7" t="s">
        <v>188</v>
      </c>
      <c r="C315" s="7" t="s">
        <v>196</v>
      </c>
      <c r="D315" s="8">
        <v>400</v>
      </c>
      <c r="E315" s="11">
        <v>10200.200000000001</v>
      </c>
      <c r="F315" s="11">
        <v>5699.8</v>
      </c>
      <c r="G315" s="11">
        <v>0</v>
      </c>
    </row>
    <row r="316" spans="1:9" ht="75" x14ac:dyDescent="0.25">
      <c r="A316" s="10" t="s">
        <v>577</v>
      </c>
      <c r="B316" s="7" t="s">
        <v>188</v>
      </c>
      <c r="C316" s="7" t="s">
        <v>578</v>
      </c>
      <c r="D316" s="7"/>
      <c r="E316" s="11">
        <f>E317</f>
        <v>1952.8</v>
      </c>
      <c r="F316" s="11">
        <f t="shared" ref="F316:G316" si="143">F317</f>
        <v>0</v>
      </c>
      <c r="G316" s="11">
        <f t="shared" si="143"/>
        <v>3699.1</v>
      </c>
      <c r="H316" s="72"/>
      <c r="I316" s="72"/>
    </row>
    <row r="317" spans="1:9" ht="60" x14ac:dyDescent="0.25">
      <c r="A317" s="10" t="s">
        <v>87</v>
      </c>
      <c r="B317" s="7" t="s">
        <v>188</v>
      </c>
      <c r="C317" s="7" t="s">
        <v>578</v>
      </c>
      <c r="D317" s="7" t="s">
        <v>405</v>
      </c>
      <c r="E317" s="11">
        <v>1952.8</v>
      </c>
      <c r="F317" s="11">
        <v>0</v>
      </c>
      <c r="G317" s="75">
        <v>3699.1</v>
      </c>
      <c r="H317" s="72"/>
      <c r="I317" s="72"/>
    </row>
    <row r="318" spans="1:9" ht="75" x14ac:dyDescent="0.25">
      <c r="A318" s="56" t="s">
        <v>406</v>
      </c>
      <c r="B318" s="29" t="s">
        <v>188</v>
      </c>
      <c r="C318" s="28" t="s">
        <v>407</v>
      </c>
      <c r="D318" s="29"/>
      <c r="E318" s="11">
        <f>E319</f>
        <v>1331.5</v>
      </c>
      <c r="F318" s="11">
        <f t="shared" ref="F318:G320" si="144">F319</f>
        <v>1331.5</v>
      </c>
      <c r="G318" s="11">
        <f t="shared" si="144"/>
        <v>1331.5</v>
      </c>
      <c r="H318" s="72"/>
      <c r="I318" s="72"/>
    </row>
    <row r="319" spans="1:9" ht="60" x14ac:dyDescent="0.25">
      <c r="A319" s="57" t="s">
        <v>408</v>
      </c>
      <c r="B319" s="29" t="s">
        <v>188</v>
      </c>
      <c r="C319" s="28" t="s">
        <v>409</v>
      </c>
      <c r="D319" s="29"/>
      <c r="E319" s="11">
        <f>E320</f>
        <v>1331.5</v>
      </c>
      <c r="F319" s="11">
        <f t="shared" si="144"/>
        <v>1331.5</v>
      </c>
      <c r="G319" s="11">
        <f t="shared" si="144"/>
        <v>1331.5</v>
      </c>
    </row>
    <row r="320" spans="1:9" ht="45" x14ac:dyDescent="0.25">
      <c r="A320" s="58" t="s">
        <v>412</v>
      </c>
      <c r="B320" s="29" t="s">
        <v>188</v>
      </c>
      <c r="C320" s="28" t="s">
        <v>413</v>
      </c>
      <c r="D320" s="29"/>
      <c r="E320" s="11">
        <f>E321</f>
        <v>1331.5</v>
      </c>
      <c r="F320" s="11">
        <f t="shared" si="144"/>
        <v>1331.5</v>
      </c>
      <c r="G320" s="11">
        <f t="shared" si="144"/>
        <v>1331.5</v>
      </c>
    </row>
    <row r="321" spans="1:9" ht="60" x14ac:dyDescent="0.25">
      <c r="A321" s="42" t="s">
        <v>87</v>
      </c>
      <c r="B321" s="29" t="s">
        <v>188</v>
      </c>
      <c r="C321" s="28" t="s">
        <v>413</v>
      </c>
      <c r="D321" s="29">
        <v>600</v>
      </c>
      <c r="E321" s="11">
        <v>1331.5</v>
      </c>
      <c r="F321" s="11">
        <v>1331.5</v>
      </c>
      <c r="G321" s="75">
        <v>1331.5</v>
      </c>
      <c r="H321" s="72"/>
      <c r="I321" s="72"/>
    </row>
    <row r="322" spans="1:9" x14ac:dyDescent="0.25">
      <c r="A322" s="42" t="s">
        <v>197</v>
      </c>
      <c r="B322" s="7" t="s">
        <v>198</v>
      </c>
      <c r="C322" s="7"/>
      <c r="D322" s="8"/>
      <c r="E322" s="11">
        <f>E323</f>
        <v>2367837.0000000005</v>
      </c>
      <c r="F322" s="11">
        <f t="shared" ref="F322:G322" si="145">F323</f>
        <v>1813794.9000000001</v>
      </c>
      <c r="G322" s="11">
        <f t="shared" si="145"/>
        <v>1590001.4000000001</v>
      </c>
      <c r="H322" s="72"/>
      <c r="I322" s="72"/>
    </row>
    <row r="323" spans="1:9" ht="45" x14ac:dyDescent="0.25">
      <c r="A323" s="42" t="s">
        <v>189</v>
      </c>
      <c r="B323" s="7" t="s">
        <v>198</v>
      </c>
      <c r="C323" s="7" t="s">
        <v>190</v>
      </c>
      <c r="D323" s="8"/>
      <c r="E323" s="11">
        <f>E324+E356</f>
        <v>2367837.0000000005</v>
      </c>
      <c r="F323" s="11">
        <f t="shared" ref="F323:G323" si="146">F324+F356</f>
        <v>1813794.9000000001</v>
      </c>
      <c r="G323" s="11">
        <f t="shared" si="146"/>
        <v>1590001.4000000001</v>
      </c>
      <c r="H323" s="72"/>
      <c r="I323" s="72"/>
    </row>
    <row r="324" spans="1:9" ht="42.75" customHeight="1" x14ac:dyDescent="0.25">
      <c r="A324" s="43" t="s">
        <v>191</v>
      </c>
      <c r="B324" s="7" t="s">
        <v>198</v>
      </c>
      <c r="C324" s="7" t="s">
        <v>192</v>
      </c>
      <c r="D324" s="8"/>
      <c r="E324" s="11">
        <f>E325+E328+E349</f>
        <v>2364254.3000000003</v>
      </c>
      <c r="F324" s="11">
        <f t="shared" ref="F324:G324" si="147">F325+F328+F349</f>
        <v>1810105.2000000002</v>
      </c>
      <c r="G324" s="11">
        <f t="shared" si="147"/>
        <v>1586302.6</v>
      </c>
      <c r="H324" s="72"/>
      <c r="I324" s="72"/>
    </row>
    <row r="325" spans="1:9" ht="41.25" customHeight="1" x14ac:dyDescent="0.25">
      <c r="A325" s="43" t="s">
        <v>199</v>
      </c>
      <c r="B325" s="7" t="s">
        <v>198</v>
      </c>
      <c r="C325" s="7" t="s">
        <v>200</v>
      </c>
      <c r="D325" s="8"/>
      <c r="E325" s="11">
        <f>E326</f>
        <v>636456.69999999995</v>
      </c>
      <c r="F325" s="11">
        <f t="shared" ref="F325:G326" si="148">F326</f>
        <v>0</v>
      </c>
      <c r="G325" s="11">
        <f t="shared" si="148"/>
        <v>0</v>
      </c>
      <c r="H325" s="72"/>
      <c r="I325" s="72"/>
    </row>
    <row r="326" spans="1:9" ht="30" x14ac:dyDescent="0.25">
      <c r="A326" s="51" t="s">
        <v>201</v>
      </c>
      <c r="B326" s="7" t="s">
        <v>198</v>
      </c>
      <c r="C326" s="7" t="s">
        <v>202</v>
      </c>
      <c r="D326" s="8"/>
      <c r="E326" s="11">
        <f>E327</f>
        <v>636456.69999999995</v>
      </c>
      <c r="F326" s="11">
        <f t="shared" si="148"/>
        <v>0</v>
      </c>
      <c r="G326" s="11">
        <f t="shared" si="148"/>
        <v>0</v>
      </c>
      <c r="H326" s="72"/>
      <c r="I326" s="72"/>
    </row>
    <row r="327" spans="1:9" ht="45" x14ac:dyDescent="0.25">
      <c r="A327" s="44" t="s">
        <v>80</v>
      </c>
      <c r="B327" s="7" t="s">
        <v>198</v>
      </c>
      <c r="C327" s="7" t="s">
        <v>202</v>
      </c>
      <c r="D327" s="8">
        <v>400</v>
      </c>
      <c r="E327" s="11">
        <v>636456.69999999995</v>
      </c>
      <c r="F327" s="11">
        <v>0</v>
      </c>
      <c r="G327" s="11">
        <v>0</v>
      </c>
      <c r="H327" s="72"/>
      <c r="I327" s="72"/>
    </row>
    <row r="328" spans="1:9" ht="60" customHeight="1" x14ac:dyDescent="0.25">
      <c r="A328" s="43" t="s">
        <v>398</v>
      </c>
      <c r="B328" s="7" t="s">
        <v>198</v>
      </c>
      <c r="C328" s="7" t="s">
        <v>399</v>
      </c>
      <c r="D328" s="8"/>
      <c r="E328" s="11">
        <f>E329+E331+E333+E335+E337+E339+E341+E343+E345+E347</f>
        <v>1725670</v>
      </c>
      <c r="F328" s="11">
        <f t="shared" ref="F328:G328" si="149">F329+F331+F333+F335+F337+F339+F341+F343+F345+F347</f>
        <v>1805069.6</v>
      </c>
      <c r="G328" s="11">
        <f t="shared" si="149"/>
        <v>1584175</v>
      </c>
      <c r="H328" s="72"/>
      <c r="I328" s="72"/>
    </row>
    <row r="329" spans="1:9" ht="75" x14ac:dyDescent="0.25">
      <c r="A329" s="43" t="s">
        <v>414</v>
      </c>
      <c r="B329" s="7" t="s">
        <v>198</v>
      </c>
      <c r="C329" s="7" t="s">
        <v>415</v>
      </c>
      <c r="D329" s="8"/>
      <c r="E329" s="11">
        <f>E330</f>
        <v>151662.80000000002</v>
      </c>
      <c r="F329" s="11">
        <f t="shared" ref="F329:G329" si="150">F330</f>
        <v>151662.80000000002</v>
      </c>
      <c r="G329" s="11">
        <f t="shared" si="150"/>
        <v>0</v>
      </c>
      <c r="H329" s="72"/>
      <c r="I329" s="72"/>
    </row>
    <row r="330" spans="1:9" ht="60" x14ac:dyDescent="0.25">
      <c r="A330" s="42" t="s">
        <v>87</v>
      </c>
      <c r="B330" s="7" t="s">
        <v>198</v>
      </c>
      <c r="C330" s="7" t="s">
        <v>415</v>
      </c>
      <c r="D330" s="8">
        <v>600</v>
      </c>
      <c r="E330" s="11">
        <v>151662.80000000002</v>
      </c>
      <c r="F330" s="11">
        <v>151662.80000000002</v>
      </c>
      <c r="G330" s="75">
        <v>0</v>
      </c>
      <c r="H330" s="72"/>
      <c r="I330" s="72"/>
    </row>
    <row r="331" spans="1:9" ht="105" x14ac:dyDescent="0.25">
      <c r="A331" s="42" t="s">
        <v>424</v>
      </c>
      <c r="B331" s="7" t="s">
        <v>198</v>
      </c>
      <c r="C331" s="13" t="s">
        <v>425</v>
      </c>
      <c r="D331" s="14"/>
      <c r="E331" s="11">
        <f>E332</f>
        <v>4542.6000000000004</v>
      </c>
      <c r="F331" s="11">
        <f t="shared" ref="F331:G331" si="151">F332</f>
        <v>4542.6000000000004</v>
      </c>
      <c r="G331" s="11">
        <f t="shared" si="151"/>
        <v>4542.6000000000004</v>
      </c>
      <c r="H331" s="72"/>
      <c r="I331" s="72"/>
    </row>
    <row r="332" spans="1:9" ht="60" x14ac:dyDescent="0.25">
      <c r="A332" s="42" t="s">
        <v>87</v>
      </c>
      <c r="B332" s="7" t="s">
        <v>198</v>
      </c>
      <c r="C332" s="13" t="s">
        <v>425</v>
      </c>
      <c r="D332" s="14">
        <v>600</v>
      </c>
      <c r="E332" s="11">
        <v>4542.6000000000004</v>
      </c>
      <c r="F332" s="11">
        <v>4542.6000000000004</v>
      </c>
      <c r="G332" s="75">
        <v>4542.6000000000004</v>
      </c>
      <c r="H332" s="72"/>
      <c r="I332" s="72"/>
    </row>
    <row r="333" spans="1:9" ht="60" x14ac:dyDescent="0.25">
      <c r="A333" s="47" t="s">
        <v>416</v>
      </c>
      <c r="B333" s="7" t="s">
        <v>198</v>
      </c>
      <c r="C333" s="13" t="s">
        <v>417</v>
      </c>
      <c r="D333" s="30"/>
      <c r="E333" s="11">
        <f>E334</f>
        <v>13950</v>
      </c>
      <c r="F333" s="11">
        <f t="shared" ref="F333:G333" si="152">F334</f>
        <v>14792</v>
      </c>
      <c r="G333" s="11">
        <f t="shared" si="152"/>
        <v>14864.1</v>
      </c>
      <c r="H333" s="72"/>
      <c r="I333" s="72"/>
    </row>
    <row r="334" spans="1:9" ht="60" x14ac:dyDescent="0.25">
      <c r="A334" s="42" t="s">
        <v>87</v>
      </c>
      <c r="B334" s="7" t="s">
        <v>198</v>
      </c>
      <c r="C334" s="13" t="s">
        <v>417</v>
      </c>
      <c r="D334" s="14">
        <v>600</v>
      </c>
      <c r="E334" s="11">
        <v>13950</v>
      </c>
      <c r="F334" s="11">
        <v>14792</v>
      </c>
      <c r="G334" s="75">
        <v>14864.1</v>
      </c>
      <c r="H334" s="72"/>
      <c r="I334" s="72"/>
    </row>
    <row r="335" spans="1:9" ht="48.75" customHeight="1" x14ac:dyDescent="0.25">
      <c r="A335" s="47" t="s">
        <v>418</v>
      </c>
      <c r="B335" s="7" t="s">
        <v>198</v>
      </c>
      <c r="C335" s="13" t="s">
        <v>419</v>
      </c>
      <c r="D335" s="30"/>
      <c r="E335" s="11">
        <f>E336</f>
        <v>282.2</v>
      </c>
      <c r="F335" s="11">
        <f t="shared" ref="F335:G335" si="153">F336</f>
        <v>299.39999999999998</v>
      </c>
      <c r="G335" s="11">
        <f t="shared" si="153"/>
        <v>300.89999999999998</v>
      </c>
      <c r="H335" s="72"/>
      <c r="I335" s="72"/>
    </row>
    <row r="336" spans="1:9" ht="60" x14ac:dyDescent="0.25">
      <c r="A336" s="42" t="s">
        <v>87</v>
      </c>
      <c r="B336" s="7" t="s">
        <v>198</v>
      </c>
      <c r="C336" s="13" t="s">
        <v>419</v>
      </c>
      <c r="D336" s="14">
        <v>600</v>
      </c>
      <c r="E336" s="11">
        <v>282.2</v>
      </c>
      <c r="F336" s="11">
        <v>299.39999999999998</v>
      </c>
      <c r="G336" s="75">
        <v>300.89999999999998</v>
      </c>
      <c r="H336" s="72"/>
      <c r="I336" s="72"/>
    </row>
    <row r="337" spans="1:9" ht="60" x14ac:dyDescent="0.25">
      <c r="A337" s="43" t="s">
        <v>60</v>
      </c>
      <c r="B337" s="7" t="s">
        <v>198</v>
      </c>
      <c r="C337" s="7" t="s">
        <v>400</v>
      </c>
      <c r="D337" s="8"/>
      <c r="E337" s="11">
        <f>E338</f>
        <v>218302.5</v>
      </c>
      <c r="F337" s="11">
        <f t="shared" ref="F337:G337" si="154">F338</f>
        <v>225080.4</v>
      </c>
      <c r="G337" s="11">
        <f t="shared" si="154"/>
        <v>229878.09999999998</v>
      </c>
      <c r="H337" s="72"/>
      <c r="I337" s="72"/>
    </row>
    <row r="338" spans="1:9" ht="30" customHeight="1" x14ac:dyDescent="0.25">
      <c r="A338" s="42" t="s">
        <v>87</v>
      </c>
      <c r="B338" s="7" t="s">
        <v>198</v>
      </c>
      <c r="C338" s="7" t="s">
        <v>400</v>
      </c>
      <c r="D338" s="8">
        <v>600</v>
      </c>
      <c r="E338" s="11">
        <v>218302.5</v>
      </c>
      <c r="F338" s="11">
        <v>225080.4</v>
      </c>
      <c r="G338" s="75">
        <v>229878.09999999998</v>
      </c>
      <c r="H338" s="72"/>
      <c r="I338" s="72"/>
    </row>
    <row r="339" spans="1:9" ht="42.75" customHeight="1" x14ac:dyDescent="0.25">
      <c r="A339" s="42" t="s">
        <v>420</v>
      </c>
      <c r="B339" s="7" t="s">
        <v>198</v>
      </c>
      <c r="C339" s="7" t="s">
        <v>421</v>
      </c>
      <c r="D339" s="8"/>
      <c r="E339" s="11">
        <f>E340</f>
        <v>28728.2</v>
      </c>
      <c r="F339" s="11">
        <f t="shared" ref="F339:G339" si="155">F340</f>
        <v>30462.1</v>
      </c>
      <c r="G339" s="11">
        <f t="shared" si="155"/>
        <v>30611</v>
      </c>
      <c r="H339" s="72"/>
      <c r="I339" s="72"/>
    </row>
    <row r="340" spans="1:9" ht="66" customHeight="1" x14ac:dyDescent="0.25">
      <c r="A340" s="42" t="s">
        <v>87</v>
      </c>
      <c r="B340" s="7" t="s">
        <v>198</v>
      </c>
      <c r="C340" s="7" t="s">
        <v>421</v>
      </c>
      <c r="D340" s="8">
        <v>600</v>
      </c>
      <c r="E340" s="11">
        <v>28728.2</v>
      </c>
      <c r="F340" s="11">
        <v>30462.1</v>
      </c>
      <c r="G340" s="75">
        <v>30611</v>
      </c>
      <c r="H340" s="72"/>
      <c r="I340" s="72"/>
    </row>
    <row r="341" spans="1:9" ht="90" x14ac:dyDescent="0.25">
      <c r="A341" s="47" t="s">
        <v>422</v>
      </c>
      <c r="B341" s="7" t="s">
        <v>198</v>
      </c>
      <c r="C341" s="13" t="s">
        <v>423</v>
      </c>
      <c r="D341" s="30"/>
      <c r="E341" s="11">
        <f>E342</f>
        <v>5841.2</v>
      </c>
      <c r="F341" s="11">
        <f t="shared" ref="F341:G341" si="156">F342</f>
        <v>6193.7</v>
      </c>
      <c r="G341" s="11">
        <f t="shared" si="156"/>
        <v>6224</v>
      </c>
      <c r="H341" s="72"/>
      <c r="I341" s="72"/>
    </row>
    <row r="342" spans="1:9" ht="60" x14ac:dyDescent="0.25">
      <c r="A342" s="42" t="s">
        <v>87</v>
      </c>
      <c r="B342" s="7" t="s">
        <v>198</v>
      </c>
      <c r="C342" s="13" t="s">
        <v>423</v>
      </c>
      <c r="D342" s="14">
        <v>600</v>
      </c>
      <c r="E342" s="11">
        <v>5841.2</v>
      </c>
      <c r="F342" s="11">
        <v>6193.7</v>
      </c>
      <c r="G342" s="75">
        <v>6224</v>
      </c>
      <c r="H342" s="72"/>
      <c r="I342" s="72"/>
    </row>
    <row r="343" spans="1:9" ht="90" x14ac:dyDescent="0.25">
      <c r="A343" s="48" t="s">
        <v>592</v>
      </c>
      <c r="B343" s="7" t="s">
        <v>198</v>
      </c>
      <c r="C343" s="22" t="s">
        <v>426</v>
      </c>
      <c r="D343" s="25"/>
      <c r="E343" s="11">
        <f>E344</f>
        <v>131358.79999999999</v>
      </c>
      <c r="F343" s="11">
        <f t="shared" ref="F343:G343" si="157">F344</f>
        <v>131358.79999999999</v>
      </c>
      <c r="G343" s="11">
        <f t="shared" si="157"/>
        <v>0</v>
      </c>
      <c r="H343" s="72"/>
      <c r="I343" s="72"/>
    </row>
    <row r="344" spans="1:9" ht="60" x14ac:dyDescent="0.25">
      <c r="A344" s="42" t="s">
        <v>87</v>
      </c>
      <c r="B344" s="7" t="s">
        <v>198</v>
      </c>
      <c r="C344" s="22" t="s">
        <v>426</v>
      </c>
      <c r="D344" s="25">
        <v>600</v>
      </c>
      <c r="E344" s="11">
        <v>131358.79999999999</v>
      </c>
      <c r="F344" s="11">
        <v>131358.79999999999</v>
      </c>
      <c r="G344" s="11">
        <v>0</v>
      </c>
      <c r="H344" s="72"/>
      <c r="I344" s="72"/>
    </row>
    <row r="345" spans="1:9" ht="165" x14ac:dyDescent="0.25">
      <c r="A345" s="42" t="s">
        <v>427</v>
      </c>
      <c r="B345" s="7" t="s">
        <v>198</v>
      </c>
      <c r="C345" s="22" t="s">
        <v>428</v>
      </c>
      <c r="D345" s="25"/>
      <c r="E345" s="11">
        <f>E346</f>
        <v>8757.2999999999993</v>
      </c>
      <c r="F345" s="11">
        <f t="shared" ref="F345:G345" si="158">F346</f>
        <v>8757.2999999999993</v>
      </c>
      <c r="G345" s="11">
        <f t="shared" si="158"/>
        <v>0</v>
      </c>
      <c r="H345" s="72"/>
      <c r="I345" s="72"/>
    </row>
    <row r="346" spans="1:9" ht="60" x14ac:dyDescent="0.25">
      <c r="A346" s="42" t="s">
        <v>87</v>
      </c>
      <c r="B346" s="7" t="s">
        <v>198</v>
      </c>
      <c r="C346" s="22" t="s">
        <v>428</v>
      </c>
      <c r="D346" s="25">
        <v>600</v>
      </c>
      <c r="E346" s="11">
        <v>8757.2999999999993</v>
      </c>
      <c r="F346" s="11">
        <v>8757.2999999999993</v>
      </c>
      <c r="G346" s="75">
        <v>0</v>
      </c>
      <c r="H346" s="72"/>
      <c r="I346" s="72"/>
    </row>
    <row r="347" spans="1:9" ht="255" x14ac:dyDescent="0.25">
      <c r="A347" s="42" t="s">
        <v>403</v>
      </c>
      <c r="B347" s="7" t="s">
        <v>198</v>
      </c>
      <c r="C347" s="7" t="s">
        <v>404</v>
      </c>
      <c r="D347" s="7"/>
      <c r="E347" s="11">
        <f>E348</f>
        <v>1162244.3999999999</v>
      </c>
      <c r="F347" s="11">
        <f t="shared" ref="F347:G347" si="159">F348</f>
        <v>1231920.5</v>
      </c>
      <c r="G347" s="11">
        <f t="shared" si="159"/>
        <v>1297754.3</v>
      </c>
      <c r="H347" s="72"/>
      <c r="I347" s="72"/>
    </row>
    <row r="348" spans="1:9" ht="60" x14ac:dyDescent="0.25">
      <c r="A348" s="42" t="s">
        <v>87</v>
      </c>
      <c r="B348" s="7" t="s">
        <v>198</v>
      </c>
      <c r="C348" s="7" t="s">
        <v>404</v>
      </c>
      <c r="D348" s="7" t="s">
        <v>405</v>
      </c>
      <c r="E348" s="11">
        <v>1162244.3999999999</v>
      </c>
      <c r="F348" s="11">
        <v>1231920.5</v>
      </c>
      <c r="G348" s="75">
        <v>1297754.3</v>
      </c>
      <c r="H348" s="72"/>
      <c r="I348" s="72"/>
    </row>
    <row r="349" spans="1:9" ht="60" x14ac:dyDescent="0.25">
      <c r="A349" s="42" t="s">
        <v>205</v>
      </c>
      <c r="B349" s="7" t="s">
        <v>198</v>
      </c>
      <c r="C349" s="7" t="s">
        <v>194</v>
      </c>
      <c r="D349" s="7"/>
      <c r="E349" s="11">
        <f>E350+E352+E354</f>
        <v>2127.6</v>
      </c>
      <c r="F349" s="11">
        <f t="shared" ref="F349:G349" si="160">F350+F352+F354</f>
        <v>5035.6000000000004</v>
      </c>
      <c r="G349" s="11">
        <f t="shared" si="160"/>
        <v>2127.6</v>
      </c>
      <c r="H349" s="72"/>
      <c r="I349" s="72"/>
    </row>
    <row r="350" spans="1:9" ht="75" x14ac:dyDescent="0.25">
      <c r="A350" s="10" t="s">
        <v>577</v>
      </c>
      <c r="B350" s="7" t="s">
        <v>198</v>
      </c>
      <c r="C350" s="7" t="s">
        <v>578</v>
      </c>
      <c r="D350" s="7"/>
      <c r="E350" s="11">
        <f>E351</f>
        <v>0</v>
      </c>
      <c r="F350" s="11">
        <f t="shared" ref="F350:G350" si="161">F351</f>
        <v>258</v>
      </c>
      <c r="G350" s="11">
        <f t="shared" si="161"/>
        <v>0</v>
      </c>
      <c r="H350" s="72"/>
      <c r="I350" s="72"/>
    </row>
    <row r="351" spans="1:9" ht="60" x14ac:dyDescent="0.25">
      <c r="A351" s="10" t="s">
        <v>87</v>
      </c>
      <c r="B351" s="7" t="s">
        <v>198</v>
      </c>
      <c r="C351" s="7" t="s">
        <v>578</v>
      </c>
      <c r="D351" s="7" t="s">
        <v>405</v>
      </c>
      <c r="E351" s="11"/>
      <c r="F351" s="11">
        <v>258</v>
      </c>
      <c r="G351" s="71"/>
      <c r="H351" s="72"/>
      <c r="I351" s="72"/>
    </row>
    <row r="352" spans="1:9" ht="60" x14ac:dyDescent="0.25">
      <c r="A352" s="42" t="s">
        <v>429</v>
      </c>
      <c r="B352" s="7" t="s">
        <v>198</v>
      </c>
      <c r="C352" s="7" t="s">
        <v>430</v>
      </c>
      <c r="D352" s="7"/>
      <c r="E352" s="11">
        <f>E353</f>
        <v>2127.6</v>
      </c>
      <c r="F352" s="11">
        <f t="shared" ref="F352:G352" si="162">F353</f>
        <v>2127.6</v>
      </c>
      <c r="G352" s="11">
        <f t="shared" si="162"/>
        <v>2127.6</v>
      </c>
      <c r="H352" s="72"/>
      <c r="I352" s="72"/>
    </row>
    <row r="353" spans="1:9" ht="60" x14ac:dyDescent="0.25">
      <c r="A353" s="42" t="s">
        <v>87</v>
      </c>
      <c r="B353" s="7" t="s">
        <v>198</v>
      </c>
      <c r="C353" s="7" t="s">
        <v>430</v>
      </c>
      <c r="D353" s="7" t="s">
        <v>405</v>
      </c>
      <c r="E353" s="11">
        <v>2127.6</v>
      </c>
      <c r="F353" s="11">
        <v>2127.6</v>
      </c>
      <c r="G353" s="75">
        <v>2127.6</v>
      </c>
      <c r="H353" s="72"/>
      <c r="I353" s="72"/>
    </row>
    <row r="354" spans="1:9" ht="30" x14ac:dyDescent="0.25">
      <c r="A354" s="10" t="s">
        <v>579</v>
      </c>
      <c r="B354" s="7" t="s">
        <v>198</v>
      </c>
      <c r="C354" s="7" t="s">
        <v>580</v>
      </c>
      <c r="D354" s="7"/>
      <c r="E354" s="11">
        <f>E355</f>
        <v>0</v>
      </c>
      <c r="F354" s="11">
        <f t="shared" ref="F354:G354" si="163">F355</f>
        <v>2650</v>
      </c>
      <c r="G354" s="11">
        <f t="shared" si="163"/>
        <v>0</v>
      </c>
      <c r="H354" s="72"/>
      <c r="I354" s="72"/>
    </row>
    <row r="355" spans="1:9" ht="60" x14ac:dyDescent="0.25">
      <c r="A355" s="10" t="s">
        <v>87</v>
      </c>
      <c r="B355" s="7" t="s">
        <v>198</v>
      </c>
      <c r="C355" s="7" t="s">
        <v>580</v>
      </c>
      <c r="D355" s="7" t="s">
        <v>405</v>
      </c>
      <c r="E355" s="11"/>
      <c r="F355" s="11">
        <v>2650</v>
      </c>
      <c r="G355" s="71"/>
      <c r="H355" s="72"/>
      <c r="I355" s="72"/>
    </row>
    <row r="356" spans="1:9" ht="75" x14ac:dyDescent="0.25">
      <c r="A356" s="59" t="s">
        <v>406</v>
      </c>
      <c r="B356" s="13" t="s">
        <v>198</v>
      </c>
      <c r="C356" s="13" t="s">
        <v>407</v>
      </c>
      <c r="D356" s="14"/>
      <c r="E356" s="11">
        <f>E357</f>
        <v>3582.7</v>
      </c>
      <c r="F356" s="11">
        <f t="shared" ref="F356:G356" si="164">F357</f>
        <v>3689.7</v>
      </c>
      <c r="G356" s="11">
        <f t="shared" si="164"/>
        <v>3698.8</v>
      </c>
      <c r="H356" s="72"/>
      <c r="I356" s="72"/>
    </row>
    <row r="357" spans="1:9" ht="60" x14ac:dyDescent="0.25">
      <c r="A357" s="60" t="s">
        <v>408</v>
      </c>
      <c r="B357" s="13" t="s">
        <v>198</v>
      </c>
      <c r="C357" s="13" t="s">
        <v>409</v>
      </c>
      <c r="D357" s="14"/>
      <c r="E357" s="11">
        <f>E358+E360+E362</f>
        <v>3582.7</v>
      </c>
      <c r="F357" s="11">
        <f t="shared" ref="F357:G357" si="165">F358+F360+F362</f>
        <v>3689.7</v>
      </c>
      <c r="G357" s="11">
        <f t="shared" si="165"/>
        <v>3698.8</v>
      </c>
      <c r="H357" s="72"/>
      <c r="I357" s="72"/>
    </row>
    <row r="358" spans="1:9" ht="45" x14ac:dyDescent="0.25">
      <c r="A358" s="44" t="s">
        <v>410</v>
      </c>
      <c r="B358" s="13" t="s">
        <v>198</v>
      </c>
      <c r="C358" s="13" t="s">
        <v>411</v>
      </c>
      <c r="D358" s="14"/>
      <c r="E358" s="11">
        <f>E359</f>
        <v>191.5</v>
      </c>
      <c r="F358" s="11">
        <f t="shared" ref="F358:G358" si="166">F359</f>
        <v>202.9</v>
      </c>
      <c r="G358" s="11">
        <f t="shared" si="166"/>
        <v>203.8</v>
      </c>
      <c r="H358" s="72"/>
      <c r="I358" s="72"/>
    </row>
    <row r="359" spans="1:9" ht="60" x14ac:dyDescent="0.25">
      <c r="A359" s="42" t="s">
        <v>87</v>
      </c>
      <c r="B359" s="13" t="s">
        <v>198</v>
      </c>
      <c r="C359" s="13" t="s">
        <v>411</v>
      </c>
      <c r="D359" s="14">
        <v>600</v>
      </c>
      <c r="E359" s="11">
        <v>191.5</v>
      </c>
      <c r="F359" s="11">
        <v>202.9</v>
      </c>
      <c r="G359" s="75">
        <v>203.8</v>
      </c>
      <c r="H359" s="72"/>
      <c r="I359" s="72"/>
    </row>
    <row r="360" spans="1:9" ht="45" x14ac:dyDescent="0.25">
      <c r="A360" s="47" t="s">
        <v>412</v>
      </c>
      <c r="B360" s="13" t="s">
        <v>198</v>
      </c>
      <c r="C360" s="13" t="s">
        <v>413</v>
      </c>
      <c r="D360" s="14"/>
      <c r="E360" s="11">
        <f>E361</f>
        <v>1807.5</v>
      </c>
      <c r="F360" s="11">
        <f t="shared" ref="F360:G360" si="167">F361</f>
        <v>1807.5</v>
      </c>
      <c r="G360" s="11">
        <f t="shared" si="167"/>
        <v>1807.5</v>
      </c>
      <c r="H360" s="72"/>
      <c r="I360" s="72"/>
    </row>
    <row r="361" spans="1:9" ht="60" x14ac:dyDescent="0.25">
      <c r="A361" s="42" t="s">
        <v>87</v>
      </c>
      <c r="B361" s="13" t="s">
        <v>198</v>
      </c>
      <c r="C361" s="13" t="s">
        <v>413</v>
      </c>
      <c r="D361" s="14">
        <v>600</v>
      </c>
      <c r="E361" s="11">
        <v>1807.5</v>
      </c>
      <c r="F361" s="11">
        <v>1807.5</v>
      </c>
      <c r="G361" s="75">
        <v>1807.5</v>
      </c>
      <c r="H361" s="72"/>
      <c r="I361" s="72"/>
    </row>
    <row r="362" spans="1:9" ht="135" x14ac:dyDescent="0.25">
      <c r="A362" s="42" t="s">
        <v>431</v>
      </c>
      <c r="B362" s="13" t="s">
        <v>198</v>
      </c>
      <c r="C362" s="13" t="s">
        <v>432</v>
      </c>
      <c r="D362" s="14"/>
      <c r="E362" s="11">
        <f>E363</f>
        <v>1583.7</v>
      </c>
      <c r="F362" s="11">
        <f t="shared" ref="F362:G362" si="168">F363</f>
        <v>1679.3</v>
      </c>
      <c r="G362" s="11">
        <f t="shared" si="168"/>
        <v>1687.5</v>
      </c>
      <c r="H362" s="72"/>
      <c r="I362" s="72"/>
    </row>
    <row r="363" spans="1:9" ht="30" x14ac:dyDescent="0.25">
      <c r="A363" s="42" t="s">
        <v>21</v>
      </c>
      <c r="B363" s="13" t="s">
        <v>198</v>
      </c>
      <c r="C363" s="13" t="s">
        <v>432</v>
      </c>
      <c r="D363" s="14">
        <v>300</v>
      </c>
      <c r="E363" s="11">
        <v>1583.7</v>
      </c>
      <c r="F363" s="11">
        <v>1679.3</v>
      </c>
      <c r="G363" s="75">
        <v>1687.5</v>
      </c>
      <c r="H363" s="72"/>
      <c r="I363" s="72"/>
    </row>
    <row r="364" spans="1:9" x14ac:dyDescent="0.25">
      <c r="A364" s="42" t="s">
        <v>203</v>
      </c>
      <c r="B364" s="13" t="s">
        <v>204</v>
      </c>
      <c r="C364" s="13"/>
      <c r="D364" s="8"/>
      <c r="E364" s="11">
        <f>E365+E381</f>
        <v>525304.30000000005</v>
      </c>
      <c r="F364" s="11">
        <f t="shared" ref="F364:G364" si="169">F365+F381</f>
        <v>427967.60000000003</v>
      </c>
      <c r="G364" s="11">
        <f t="shared" si="169"/>
        <v>416976.9</v>
      </c>
      <c r="H364" s="72"/>
      <c r="I364" s="72"/>
    </row>
    <row r="365" spans="1:9" ht="45" x14ac:dyDescent="0.25">
      <c r="A365" s="42" t="s">
        <v>189</v>
      </c>
      <c r="B365" s="7" t="s">
        <v>204</v>
      </c>
      <c r="C365" s="7" t="s">
        <v>190</v>
      </c>
      <c r="D365" s="8"/>
      <c r="E365" s="11">
        <f>E366++E377</f>
        <v>415376</v>
      </c>
      <c r="F365" s="11">
        <f t="shared" ref="F365:G365" si="170">F366++F377</f>
        <v>279576.10000000003</v>
      </c>
      <c r="G365" s="11">
        <f t="shared" si="170"/>
        <v>294400.3</v>
      </c>
      <c r="H365" s="72"/>
      <c r="I365" s="72"/>
    </row>
    <row r="366" spans="1:9" ht="60" x14ac:dyDescent="0.25">
      <c r="A366" s="43" t="s">
        <v>191</v>
      </c>
      <c r="B366" s="7" t="s">
        <v>204</v>
      </c>
      <c r="C366" s="7" t="s">
        <v>192</v>
      </c>
      <c r="D366" s="8"/>
      <c r="E366" s="11">
        <f>E367+E374</f>
        <v>415338.6</v>
      </c>
      <c r="F366" s="11">
        <f t="shared" ref="F366:G366" si="171">F367+F374</f>
        <v>279538.7</v>
      </c>
      <c r="G366" s="11">
        <f t="shared" si="171"/>
        <v>294362.89999999997</v>
      </c>
      <c r="H366" s="72"/>
      <c r="I366" s="72"/>
    </row>
    <row r="367" spans="1:9" ht="75" x14ac:dyDescent="0.25">
      <c r="A367" s="43" t="s">
        <v>398</v>
      </c>
      <c r="B367" s="7" t="s">
        <v>204</v>
      </c>
      <c r="C367" s="7" t="s">
        <v>399</v>
      </c>
      <c r="D367" s="31"/>
      <c r="E367" s="11">
        <f>E368+E370+E372</f>
        <v>267110.8</v>
      </c>
      <c r="F367" s="11">
        <f t="shared" ref="F367:G367" si="172">F368+F370+F372</f>
        <v>279538.7</v>
      </c>
      <c r="G367" s="11">
        <f t="shared" si="172"/>
        <v>294362.89999999997</v>
      </c>
      <c r="H367" s="72"/>
      <c r="I367" s="72"/>
    </row>
    <row r="368" spans="1:9" ht="60" x14ac:dyDescent="0.25">
      <c r="A368" s="43" t="s">
        <v>60</v>
      </c>
      <c r="B368" s="7" t="s">
        <v>204</v>
      </c>
      <c r="C368" s="7" t="s">
        <v>400</v>
      </c>
      <c r="D368" s="8"/>
      <c r="E368" s="11">
        <f>E369</f>
        <v>257247.3</v>
      </c>
      <c r="F368" s="11">
        <f t="shared" ref="F368:G368" si="173">F369</f>
        <v>269079.90000000002</v>
      </c>
      <c r="G368" s="11">
        <f t="shared" si="173"/>
        <v>283853.09999999998</v>
      </c>
      <c r="H368" s="72"/>
      <c r="I368" s="72"/>
    </row>
    <row r="369" spans="1:9" ht="60" x14ac:dyDescent="0.25">
      <c r="A369" s="42" t="s">
        <v>87</v>
      </c>
      <c r="B369" s="7" t="s">
        <v>204</v>
      </c>
      <c r="C369" s="7" t="s">
        <v>400</v>
      </c>
      <c r="D369" s="8">
        <v>600</v>
      </c>
      <c r="E369" s="11">
        <v>257247.3</v>
      </c>
      <c r="F369" s="11">
        <v>269079.90000000002</v>
      </c>
      <c r="G369" s="75">
        <v>283853.09999999998</v>
      </c>
      <c r="H369" s="72"/>
      <c r="I369" s="72"/>
    </row>
    <row r="370" spans="1:9" ht="60" x14ac:dyDescent="0.25">
      <c r="A370" s="42" t="s">
        <v>433</v>
      </c>
      <c r="B370" s="7" t="s">
        <v>204</v>
      </c>
      <c r="C370" s="7" t="s">
        <v>434</v>
      </c>
      <c r="D370" s="8"/>
      <c r="E370" s="11">
        <f>E371</f>
        <v>9174.6</v>
      </c>
      <c r="F370" s="11">
        <f t="shared" ref="F370:G370" si="174">F371</f>
        <v>9728.2999999999993</v>
      </c>
      <c r="G370" s="11">
        <f t="shared" si="174"/>
        <v>9775.7999999999993</v>
      </c>
      <c r="H370" s="72"/>
      <c r="I370" s="72"/>
    </row>
    <row r="371" spans="1:9" ht="60" x14ac:dyDescent="0.25">
      <c r="A371" s="42" t="s">
        <v>87</v>
      </c>
      <c r="B371" s="7" t="s">
        <v>204</v>
      </c>
      <c r="C371" s="7" t="s">
        <v>434</v>
      </c>
      <c r="D371" s="8">
        <v>600</v>
      </c>
      <c r="E371" s="11">
        <v>9174.6</v>
      </c>
      <c r="F371" s="11">
        <v>9728.2999999999993</v>
      </c>
      <c r="G371" s="75">
        <v>9775.7999999999993</v>
      </c>
      <c r="H371" s="72"/>
      <c r="I371" s="72"/>
    </row>
    <row r="372" spans="1:9" ht="150" x14ac:dyDescent="0.25">
      <c r="A372" s="42" t="s">
        <v>435</v>
      </c>
      <c r="B372" s="19" t="s">
        <v>204</v>
      </c>
      <c r="C372" s="7" t="s">
        <v>436</v>
      </c>
      <c r="D372" s="8"/>
      <c r="E372" s="11">
        <f>E373</f>
        <v>688.9</v>
      </c>
      <c r="F372" s="11">
        <f t="shared" ref="F372:G372" si="175">F373</f>
        <v>730.5</v>
      </c>
      <c r="G372" s="11">
        <f t="shared" si="175"/>
        <v>734</v>
      </c>
      <c r="H372" s="72"/>
      <c r="I372" s="72"/>
    </row>
    <row r="373" spans="1:9" ht="60" x14ac:dyDescent="0.25">
      <c r="A373" s="42" t="s">
        <v>87</v>
      </c>
      <c r="B373" s="19" t="s">
        <v>204</v>
      </c>
      <c r="C373" s="7" t="s">
        <v>436</v>
      </c>
      <c r="D373" s="8">
        <v>600</v>
      </c>
      <c r="E373" s="11">
        <v>688.9</v>
      </c>
      <c r="F373" s="11">
        <v>730.5</v>
      </c>
      <c r="G373" s="75">
        <v>734</v>
      </c>
      <c r="H373" s="72"/>
      <c r="I373" s="72"/>
    </row>
    <row r="374" spans="1:9" ht="60" x14ac:dyDescent="0.25">
      <c r="A374" s="42" t="s">
        <v>205</v>
      </c>
      <c r="B374" s="7" t="s">
        <v>204</v>
      </c>
      <c r="C374" s="7" t="s">
        <v>194</v>
      </c>
      <c r="D374" s="8"/>
      <c r="E374" s="11">
        <f>E375</f>
        <v>148227.79999999999</v>
      </c>
      <c r="F374" s="11">
        <f t="shared" ref="F374:G375" si="176">F375</f>
        <v>0</v>
      </c>
      <c r="G374" s="11">
        <f t="shared" si="176"/>
        <v>0</v>
      </c>
      <c r="H374" s="72"/>
      <c r="I374" s="72"/>
    </row>
    <row r="375" spans="1:9" ht="90" x14ac:dyDescent="0.25">
      <c r="A375" s="44" t="s">
        <v>206</v>
      </c>
      <c r="B375" s="7" t="s">
        <v>204</v>
      </c>
      <c r="C375" s="7" t="s">
        <v>207</v>
      </c>
      <c r="D375" s="8"/>
      <c r="E375" s="11">
        <f>E376</f>
        <v>148227.79999999999</v>
      </c>
      <c r="F375" s="11">
        <f t="shared" si="176"/>
        <v>0</v>
      </c>
      <c r="G375" s="11">
        <f t="shared" si="176"/>
        <v>0</v>
      </c>
      <c r="H375" s="72"/>
      <c r="I375" s="72"/>
    </row>
    <row r="376" spans="1:9" ht="45" x14ac:dyDescent="0.25">
      <c r="A376" s="44" t="s">
        <v>80</v>
      </c>
      <c r="B376" s="7" t="s">
        <v>204</v>
      </c>
      <c r="C376" s="7" t="s">
        <v>207</v>
      </c>
      <c r="D376" s="8">
        <v>400</v>
      </c>
      <c r="E376" s="11">
        <v>148227.79999999999</v>
      </c>
      <c r="F376" s="11">
        <v>0</v>
      </c>
      <c r="G376" s="11">
        <v>0</v>
      </c>
      <c r="H376" s="72"/>
      <c r="I376" s="72"/>
    </row>
    <row r="377" spans="1:9" ht="75" x14ac:dyDescent="0.25">
      <c r="A377" s="59" t="s">
        <v>406</v>
      </c>
      <c r="B377" s="7" t="s">
        <v>204</v>
      </c>
      <c r="C377" s="13" t="s">
        <v>407</v>
      </c>
      <c r="D377" s="14"/>
      <c r="E377" s="11">
        <f>E378</f>
        <v>37.4</v>
      </c>
      <c r="F377" s="11">
        <f t="shared" ref="F377:G379" si="177">F378</f>
        <v>37.4</v>
      </c>
      <c r="G377" s="11">
        <f t="shared" si="177"/>
        <v>37.4</v>
      </c>
      <c r="H377" s="72"/>
      <c r="I377" s="72"/>
    </row>
    <row r="378" spans="1:9" ht="60" x14ac:dyDescent="0.25">
      <c r="A378" s="60" t="s">
        <v>408</v>
      </c>
      <c r="B378" s="7" t="s">
        <v>204</v>
      </c>
      <c r="C378" s="13" t="s">
        <v>409</v>
      </c>
      <c r="D378" s="14"/>
      <c r="E378" s="11">
        <f>E379</f>
        <v>37.4</v>
      </c>
      <c r="F378" s="11">
        <f t="shared" si="177"/>
        <v>37.4</v>
      </c>
      <c r="G378" s="11">
        <f t="shared" si="177"/>
        <v>37.4</v>
      </c>
      <c r="H378" s="72"/>
      <c r="I378" s="72"/>
    </row>
    <row r="379" spans="1:9" ht="45" x14ac:dyDescent="0.25">
      <c r="A379" s="47" t="s">
        <v>412</v>
      </c>
      <c r="B379" s="7" t="s">
        <v>204</v>
      </c>
      <c r="C379" s="13" t="s">
        <v>413</v>
      </c>
      <c r="D379" s="14"/>
      <c r="E379" s="11">
        <f>E380</f>
        <v>37.4</v>
      </c>
      <c r="F379" s="11">
        <f t="shared" si="177"/>
        <v>37.4</v>
      </c>
      <c r="G379" s="11">
        <f t="shared" si="177"/>
        <v>37.4</v>
      </c>
      <c r="H379" s="72"/>
      <c r="I379" s="72"/>
    </row>
    <row r="380" spans="1:9" ht="60" x14ac:dyDescent="0.25">
      <c r="A380" s="42" t="s">
        <v>87</v>
      </c>
      <c r="B380" s="7" t="s">
        <v>204</v>
      </c>
      <c r="C380" s="13" t="s">
        <v>413</v>
      </c>
      <c r="D380" s="14">
        <v>600</v>
      </c>
      <c r="E380" s="11">
        <v>37.4</v>
      </c>
      <c r="F380" s="11">
        <v>37.4</v>
      </c>
      <c r="G380" s="75">
        <v>37.4</v>
      </c>
      <c r="H380" s="72"/>
      <c r="I380" s="72"/>
    </row>
    <row r="381" spans="1:9" ht="45" x14ac:dyDescent="0.25">
      <c r="A381" s="43" t="s">
        <v>225</v>
      </c>
      <c r="B381" s="7" t="s">
        <v>204</v>
      </c>
      <c r="C381" s="24" t="s">
        <v>226</v>
      </c>
      <c r="D381" s="7"/>
      <c r="E381" s="11">
        <f>E382</f>
        <v>109928.3</v>
      </c>
      <c r="F381" s="11">
        <f t="shared" ref="F381:G382" si="178">F382</f>
        <v>148391.5</v>
      </c>
      <c r="G381" s="11">
        <f t="shared" si="178"/>
        <v>122576.6</v>
      </c>
      <c r="H381" s="72"/>
      <c r="I381" s="72"/>
    </row>
    <row r="382" spans="1:9" ht="45" x14ac:dyDescent="0.25">
      <c r="A382" s="42" t="s">
        <v>475</v>
      </c>
      <c r="B382" s="7" t="s">
        <v>204</v>
      </c>
      <c r="C382" s="7" t="s">
        <v>476</v>
      </c>
      <c r="D382" s="7"/>
      <c r="E382" s="11">
        <f>E383</f>
        <v>109928.3</v>
      </c>
      <c r="F382" s="11">
        <f t="shared" si="178"/>
        <v>148391.5</v>
      </c>
      <c r="G382" s="11">
        <f t="shared" si="178"/>
        <v>122576.6</v>
      </c>
      <c r="H382" s="72"/>
      <c r="I382" s="72"/>
    </row>
    <row r="383" spans="1:9" ht="45" x14ac:dyDescent="0.25">
      <c r="A383" s="42" t="s">
        <v>477</v>
      </c>
      <c r="B383" s="7" t="s">
        <v>204</v>
      </c>
      <c r="C383" s="13" t="s">
        <v>478</v>
      </c>
      <c r="D383" s="7"/>
      <c r="E383" s="11">
        <f>E384+E386</f>
        <v>109928.3</v>
      </c>
      <c r="F383" s="11">
        <f t="shared" ref="F383:G383" si="179">F384+F386</f>
        <v>148391.5</v>
      </c>
      <c r="G383" s="11">
        <f t="shared" si="179"/>
        <v>122576.6</v>
      </c>
      <c r="H383" s="72"/>
      <c r="I383" s="72"/>
    </row>
    <row r="384" spans="1:9" ht="60" x14ac:dyDescent="0.25">
      <c r="A384" s="43" t="s">
        <v>60</v>
      </c>
      <c r="B384" s="7" t="s">
        <v>204</v>
      </c>
      <c r="C384" s="7" t="s">
        <v>479</v>
      </c>
      <c r="D384" s="7"/>
      <c r="E384" s="11">
        <f>E385</f>
        <v>109928.3</v>
      </c>
      <c r="F384" s="11">
        <f t="shared" ref="F384:G384" si="180">F385</f>
        <v>114229.3</v>
      </c>
      <c r="G384" s="11">
        <f t="shared" si="180"/>
        <v>122576.6</v>
      </c>
      <c r="H384" s="72"/>
      <c r="I384" s="72"/>
    </row>
    <row r="385" spans="1:9" ht="60" x14ac:dyDescent="0.25">
      <c r="A385" s="42" t="s">
        <v>87</v>
      </c>
      <c r="B385" s="7" t="s">
        <v>204</v>
      </c>
      <c r="C385" s="7" t="s">
        <v>479</v>
      </c>
      <c r="D385" s="7" t="s">
        <v>405</v>
      </c>
      <c r="E385" s="11">
        <v>109928.3</v>
      </c>
      <c r="F385" s="11">
        <v>114229.3</v>
      </c>
      <c r="G385" s="75">
        <v>122576.6</v>
      </c>
      <c r="H385" s="72"/>
      <c r="I385" s="72"/>
    </row>
    <row r="386" spans="1:9" ht="45" x14ac:dyDescent="0.25">
      <c r="A386" s="42" t="s">
        <v>480</v>
      </c>
      <c r="B386" s="7" t="s">
        <v>204</v>
      </c>
      <c r="C386" s="7" t="s">
        <v>481</v>
      </c>
      <c r="D386" s="7"/>
      <c r="E386" s="11">
        <f>E387+E389</f>
        <v>0</v>
      </c>
      <c r="F386" s="11">
        <f t="shared" ref="F386:G386" si="181">F387+F389</f>
        <v>34162.200000000004</v>
      </c>
      <c r="G386" s="11">
        <f t="shared" si="181"/>
        <v>0</v>
      </c>
      <c r="H386" s="72"/>
      <c r="I386" s="72"/>
    </row>
    <row r="387" spans="1:9" ht="60" x14ac:dyDescent="0.25">
      <c r="A387" s="42" t="s">
        <v>482</v>
      </c>
      <c r="B387" s="7" t="s">
        <v>204</v>
      </c>
      <c r="C387" s="7" t="s">
        <v>483</v>
      </c>
      <c r="D387" s="7"/>
      <c r="E387" s="11">
        <f>E388</f>
        <v>0</v>
      </c>
      <c r="F387" s="11">
        <f t="shared" ref="F387:G387" si="182">F388</f>
        <v>3746.8</v>
      </c>
      <c r="G387" s="11">
        <f t="shared" si="182"/>
        <v>0</v>
      </c>
      <c r="H387" s="72"/>
      <c r="I387" s="72"/>
    </row>
    <row r="388" spans="1:9" ht="147" customHeight="1" x14ac:dyDescent="0.25">
      <c r="A388" s="42" t="s">
        <v>87</v>
      </c>
      <c r="B388" s="7" t="s">
        <v>204</v>
      </c>
      <c r="C388" s="7" t="s">
        <v>483</v>
      </c>
      <c r="D388" s="7" t="s">
        <v>405</v>
      </c>
      <c r="E388" s="11"/>
      <c r="F388" s="11">
        <v>3746.8</v>
      </c>
      <c r="G388" s="75">
        <v>0</v>
      </c>
      <c r="H388" s="72"/>
      <c r="I388" s="72"/>
    </row>
    <row r="389" spans="1:9" ht="150" x14ac:dyDescent="0.25">
      <c r="A389" s="42" t="s">
        <v>484</v>
      </c>
      <c r="B389" s="7" t="s">
        <v>204</v>
      </c>
      <c r="C389" s="7" t="s">
        <v>485</v>
      </c>
      <c r="D389" s="7"/>
      <c r="E389" s="11">
        <f>E390</f>
        <v>0</v>
      </c>
      <c r="F389" s="11">
        <f t="shared" ref="F389:G389" si="183">F390</f>
        <v>30415.4</v>
      </c>
      <c r="G389" s="11">
        <f t="shared" si="183"/>
        <v>0</v>
      </c>
      <c r="H389" s="72"/>
      <c r="I389" s="72"/>
    </row>
    <row r="390" spans="1:9" ht="45" x14ac:dyDescent="0.25">
      <c r="A390" s="44" t="s">
        <v>80</v>
      </c>
      <c r="B390" s="7" t="s">
        <v>204</v>
      </c>
      <c r="C390" s="7" t="s">
        <v>485</v>
      </c>
      <c r="D390" s="7" t="s">
        <v>234</v>
      </c>
      <c r="E390" s="11"/>
      <c r="F390" s="11">
        <v>30415.4</v>
      </c>
      <c r="G390" s="75">
        <v>0</v>
      </c>
      <c r="H390" s="72"/>
      <c r="I390" s="72"/>
    </row>
    <row r="391" spans="1:9" x14ac:dyDescent="0.25">
      <c r="A391" s="42" t="s">
        <v>208</v>
      </c>
      <c r="B391" s="7" t="s">
        <v>209</v>
      </c>
      <c r="C391" s="7"/>
      <c r="D391" s="7"/>
      <c r="E391" s="11">
        <f>E392+E402</f>
        <v>32598.9</v>
      </c>
      <c r="F391" s="11">
        <f t="shared" ref="F391:G391" si="184">F392+F402</f>
        <v>33237.4</v>
      </c>
      <c r="G391" s="11">
        <f t="shared" si="184"/>
        <v>33997.800000000003</v>
      </c>
      <c r="H391" s="72"/>
      <c r="I391" s="72"/>
    </row>
    <row r="392" spans="1:9" ht="45" x14ac:dyDescent="0.25">
      <c r="A392" s="42" t="s">
        <v>189</v>
      </c>
      <c r="B392" s="7" t="s">
        <v>209</v>
      </c>
      <c r="C392" s="7" t="s">
        <v>190</v>
      </c>
      <c r="D392" s="8"/>
      <c r="E392" s="11">
        <v>13233.199999999999</v>
      </c>
      <c r="F392" s="11">
        <v>13475.000000000002</v>
      </c>
      <c r="G392" s="11">
        <v>13517.800000000001</v>
      </c>
      <c r="H392" s="72"/>
      <c r="I392" s="72"/>
    </row>
    <row r="393" spans="1:9" ht="30" x14ac:dyDescent="0.25">
      <c r="A393" s="43" t="s">
        <v>437</v>
      </c>
      <c r="B393" s="7" t="s">
        <v>209</v>
      </c>
      <c r="C393" s="7" t="s">
        <v>438</v>
      </c>
      <c r="D393" s="8"/>
      <c r="E393" s="11">
        <v>13233.199999999999</v>
      </c>
      <c r="F393" s="11">
        <v>13475.000000000002</v>
      </c>
      <c r="G393" s="11">
        <v>13517.800000000001</v>
      </c>
      <c r="H393" s="72"/>
      <c r="I393" s="72"/>
    </row>
    <row r="394" spans="1:9" ht="45" x14ac:dyDescent="0.25">
      <c r="A394" s="44" t="s">
        <v>439</v>
      </c>
      <c r="B394" s="13" t="s">
        <v>209</v>
      </c>
      <c r="C394" s="13" t="s">
        <v>440</v>
      </c>
      <c r="D394" s="8"/>
      <c r="E394" s="11">
        <v>13233.199999999999</v>
      </c>
      <c r="F394" s="11">
        <v>13475.000000000002</v>
      </c>
      <c r="G394" s="11">
        <v>13517.800000000001</v>
      </c>
      <c r="H394" s="72"/>
      <c r="I394" s="72"/>
    </row>
    <row r="395" spans="1:9" ht="45" x14ac:dyDescent="0.25">
      <c r="A395" s="43" t="s">
        <v>441</v>
      </c>
      <c r="B395" s="7" t="s">
        <v>209</v>
      </c>
      <c r="C395" s="7" t="s">
        <v>442</v>
      </c>
      <c r="D395" s="8"/>
      <c r="E395" s="11">
        <v>1000</v>
      </c>
      <c r="F395" s="11">
        <v>1000</v>
      </c>
      <c r="G395" s="75">
        <v>1000</v>
      </c>
      <c r="H395" s="72"/>
      <c r="I395" s="72"/>
    </row>
    <row r="396" spans="1:9" ht="60" x14ac:dyDescent="0.25">
      <c r="A396" s="42" t="s">
        <v>87</v>
      </c>
      <c r="B396" s="7" t="s">
        <v>209</v>
      </c>
      <c r="C396" s="7" t="s">
        <v>442</v>
      </c>
      <c r="D396" s="8">
        <v>600</v>
      </c>
      <c r="E396" s="11">
        <v>1000</v>
      </c>
      <c r="F396" s="11">
        <v>1000</v>
      </c>
      <c r="G396" s="75">
        <v>1000</v>
      </c>
      <c r="H396" s="72"/>
      <c r="I396" s="72"/>
    </row>
    <row r="397" spans="1:9" ht="75" x14ac:dyDescent="0.25">
      <c r="A397" s="42" t="s">
        <v>443</v>
      </c>
      <c r="B397" s="7" t="s">
        <v>209</v>
      </c>
      <c r="C397" s="7" t="s">
        <v>444</v>
      </c>
      <c r="D397" s="8"/>
      <c r="E397" s="11">
        <v>2591.1</v>
      </c>
      <c r="F397" s="11">
        <v>2812.7000000000003</v>
      </c>
      <c r="G397" s="75">
        <v>2830.4</v>
      </c>
      <c r="H397" s="72"/>
      <c r="I397" s="72"/>
    </row>
    <row r="398" spans="1:9" ht="30" x14ac:dyDescent="0.25">
      <c r="A398" s="42" t="s">
        <v>21</v>
      </c>
      <c r="B398" s="7" t="s">
        <v>209</v>
      </c>
      <c r="C398" s="7" t="s">
        <v>444</v>
      </c>
      <c r="D398" s="8">
        <v>300</v>
      </c>
      <c r="E398" s="11">
        <v>2591.1</v>
      </c>
      <c r="F398" s="11">
        <v>2812.7000000000003</v>
      </c>
      <c r="G398" s="75">
        <v>2830.4</v>
      </c>
      <c r="H398" s="72"/>
      <c r="I398" s="72"/>
    </row>
    <row r="399" spans="1:9" ht="90" x14ac:dyDescent="0.25">
      <c r="A399" s="42" t="s">
        <v>445</v>
      </c>
      <c r="B399" s="7" t="s">
        <v>209</v>
      </c>
      <c r="C399" s="23" t="s">
        <v>446</v>
      </c>
      <c r="D399" s="8"/>
      <c r="E399" s="11">
        <v>9642.0999999999985</v>
      </c>
      <c r="F399" s="11">
        <v>9662.3000000000011</v>
      </c>
      <c r="G399" s="75">
        <v>9687.4000000000015</v>
      </c>
      <c r="H399" s="72"/>
      <c r="I399" s="72"/>
    </row>
    <row r="400" spans="1:9" ht="60" x14ac:dyDescent="0.25">
      <c r="A400" s="42" t="s">
        <v>20</v>
      </c>
      <c r="B400" s="7" t="s">
        <v>209</v>
      </c>
      <c r="C400" s="23" t="s">
        <v>446</v>
      </c>
      <c r="D400" s="8">
        <v>200</v>
      </c>
      <c r="E400" s="11">
        <v>50.3</v>
      </c>
      <c r="F400" s="11">
        <v>50.4</v>
      </c>
      <c r="G400" s="75">
        <v>50.5</v>
      </c>
      <c r="H400" s="72"/>
      <c r="I400" s="72"/>
    </row>
    <row r="401" spans="1:9" ht="30" x14ac:dyDescent="0.25">
      <c r="A401" s="42" t="s">
        <v>21</v>
      </c>
      <c r="B401" s="7" t="s">
        <v>209</v>
      </c>
      <c r="C401" s="23" t="s">
        <v>446</v>
      </c>
      <c r="D401" s="8">
        <v>300</v>
      </c>
      <c r="E401" s="11">
        <v>9591.7999999999993</v>
      </c>
      <c r="F401" s="11">
        <v>9611.9000000000015</v>
      </c>
      <c r="G401" s="75">
        <v>9636.9000000000015</v>
      </c>
      <c r="H401" s="72"/>
      <c r="I401" s="72"/>
    </row>
    <row r="402" spans="1:9" ht="45" x14ac:dyDescent="0.25">
      <c r="A402" s="42" t="s">
        <v>210</v>
      </c>
      <c r="B402" s="7" t="s">
        <v>209</v>
      </c>
      <c r="C402" s="7" t="s">
        <v>211</v>
      </c>
      <c r="D402" s="7"/>
      <c r="E402" s="11">
        <v>19365.7</v>
      </c>
      <c r="F402" s="11">
        <v>19762.399999999998</v>
      </c>
      <c r="G402" s="36">
        <v>20480</v>
      </c>
      <c r="H402" s="72"/>
      <c r="I402" s="72"/>
    </row>
    <row r="403" spans="1:9" ht="45" x14ac:dyDescent="0.25">
      <c r="A403" s="42" t="s">
        <v>212</v>
      </c>
      <c r="B403" s="7" t="s">
        <v>209</v>
      </c>
      <c r="C403" s="7" t="s">
        <v>213</v>
      </c>
      <c r="D403" s="8"/>
      <c r="E403" s="11">
        <v>860.2</v>
      </c>
      <c r="F403" s="11">
        <v>912.1</v>
      </c>
      <c r="G403" s="36">
        <v>916.6</v>
      </c>
      <c r="H403" s="72"/>
      <c r="I403" s="72"/>
    </row>
    <row r="404" spans="1:9" ht="45" x14ac:dyDescent="0.25">
      <c r="A404" s="42" t="s">
        <v>214</v>
      </c>
      <c r="B404" s="7" t="s">
        <v>209</v>
      </c>
      <c r="C404" s="7" t="s">
        <v>215</v>
      </c>
      <c r="D404" s="8"/>
      <c r="E404" s="11">
        <v>660.2</v>
      </c>
      <c r="F404" s="11">
        <v>712.1</v>
      </c>
      <c r="G404" s="36">
        <v>716.6</v>
      </c>
      <c r="H404" s="72"/>
      <c r="I404" s="72"/>
    </row>
    <row r="405" spans="1:9" ht="60" x14ac:dyDescent="0.25">
      <c r="A405" s="42" t="s">
        <v>20</v>
      </c>
      <c r="B405" s="7" t="s">
        <v>209</v>
      </c>
      <c r="C405" s="7" t="s">
        <v>215</v>
      </c>
      <c r="D405" s="8">
        <v>200</v>
      </c>
      <c r="E405" s="11">
        <v>660.2</v>
      </c>
      <c r="F405" s="11">
        <v>712.1</v>
      </c>
      <c r="G405" s="36">
        <v>716.6</v>
      </c>
      <c r="H405" s="72"/>
      <c r="I405" s="72"/>
    </row>
    <row r="406" spans="1:9" ht="30" x14ac:dyDescent="0.25">
      <c r="A406" s="44" t="s">
        <v>216</v>
      </c>
      <c r="B406" s="7" t="s">
        <v>209</v>
      </c>
      <c r="C406" s="7" t="s">
        <v>217</v>
      </c>
      <c r="D406" s="8"/>
      <c r="E406" s="11">
        <v>200</v>
      </c>
      <c r="F406" s="11">
        <v>200</v>
      </c>
      <c r="G406" s="36">
        <v>200</v>
      </c>
      <c r="H406" s="72"/>
      <c r="I406" s="72"/>
    </row>
    <row r="407" spans="1:9" ht="30" x14ac:dyDescent="0.25">
      <c r="A407" s="42" t="s">
        <v>21</v>
      </c>
      <c r="B407" s="7" t="s">
        <v>209</v>
      </c>
      <c r="C407" s="7" t="s">
        <v>217</v>
      </c>
      <c r="D407" s="8">
        <v>300</v>
      </c>
      <c r="E407" s="11">
        <v>100</v>
      </c>
      <c r="F407" s="11">
        <v>100</v>
      </c>
      <c r="G407" s="36">
        <v>100</v>
      </c>
      <c r="H407" s="72"/>
      <c r="I407" s="72"/>
    </row>
    <row r="408" spans="1:9" ht="60" x14ac:dyDescent="0.25">
      <c r="A408" s="42" t="s">
        <v>87</v>
      </c>
      <c r="B408" s="7" t="s">
        <v>209</v>
      </c>
      <c r="C408" s="7" t="s">
        <v>217</v>
      </c>
      <c r="D408" s="8">
        <v>600</v>
      </c>
      <c r="E408" s="11">
        <v>100</v>
      </c>
      <c r="F408" s="11">
        <v>100</v>
      </c>
      <c r="G408" s="36">
        <v>100</v>
      </c>
      <c r="H408" s="72"/>
      <c r="I408" s="72"/>
    </row>
    <row r="409" spans="1:9" ht="60" x14ac:dyDescent="0.25">
      <c r="A409" s="42" t="s">
        <v>218</v>
      </c>
      <c r="B409" s="7" t="s">
        <v>209</v>
      </c>
      <c r="C409" s="7" t="s">
        <v>219</v>
      </c>
      <c r="D409" s="8"/>
      <c r="E409" s="11">
        <v>18505.5</v>
      </c>
      <c r="F409" s="11">
        <v>18850.3</v>
      </c>
      <c r="G409" s="36">
        <v>19563.400000000001</v>
      </c>
      <c r="H409" s="72"/>
      <c r="I409" s="72"/>
    </row>
    <row r="410" spans="1:9" ht="60" x14ac:dyDescent="0.25">
      <c r="A410" s="42" t="s">
        <v>86</v>
      </c>
      <c r="B410" s="7" t="s">
        <v>209</v>
      </c>
      <c r="C410" s="7" t="s">
        <v>220</v>
      </c>
      <c r="D410" s="8"/>
      <c r="E410" s="11">
        <v>18505.5</v>
      </c>
      <c r="F410" s="11">
        <v>18850.3</v>
      </c>
      <c r="G410" s="36">
        <v>19563.400000000001</v>
      </c>
      <c r="H410" s="72"/>
      <c r="I410" s="72"/>
    </row>
    <row r="411" spans="1:9" ht="60" x14ac:dyDescent="0.25">
      <c r="A411" s="42" t="s">
        <v>87</v>
      </c>
      <c r="B411" s="7" t="s">
        <v>209</v>
      </c>
      <c r="C411" s="7" t="s">
        <v>220</v>
      </c>
      <c r="D411" s="8">
        <v>600</v>
      </c>
      <c r="E411" s="11">
        <v>18505.5</v>
      </c>
      <c r="F411" s="11">
        <v>18850.3</v>
      </c>
      <c r="G411" s="36">
        <v>19563.400000000001</v>
      </c>
      <c r="H411" s="72"/>
      <c r="I411" s="72"/>
    </row>
    <row r="412" spans="1:9" ht="30" x14ac:dyDescent="0.25">
      <c r="A412" s="42" t="s">
        <v>447</v>
      </c>
      <c r="B412" s="7" t="s">
        <v>448</v>
      </c>
      <c r="C412" s="23"/>
      <c r="D412" s="8"/>
      <c r="E412" s="11">
        <f>E413</f>
        <v>136720.6</v>
      </c>
      <c r="F412" s="11">
        <f t="shared" ref="F412" si="185">F413</f>
        <v>141958.70000000001</v>
      </c>
      <c r="G412" s="11">
        <f>G413</f>
        <v>146671.59999999998</v>
      </c>
      <c r="H412" s="72"/>
      <c r="I412" s="72"/>
    </row>
    <row r="413" spans="1:9" ht="45" x14ac:dyDescent="0.25">
      <c r="A413" s="42" t="s">
        <v>189</v>
      </c>
      <c r="B413" s="7" t="s">
        <v>448</v>
      </c>
      <c r="C413" s="7" t="s">
        <v>190</v>
      </c>
      <c r="D413" s="8"/>
      <c r="E413" s="11">
        <f>E414+E422++E436</f>
        <v>136720.6</v>
      </c>
      <c r="F413" s="11">
        <f t="shared" ref="F413:G413" si="186">F414+F422++F436</f>
        <v>141958.70000000001</v>
      </c>
      <c r="G413" s="11">
        <f t="shared" si="186"/>
        <v>146671.59999999998</v>
      </c>
      <c r="H413" s="72"/>
      <c r="I413" s="72"/>
    </row>
    <row r="414" spans="1:9" ht="60" x14ac:dyDescent="0.25">
      <c r="A414" s="43" t="s">
        <v>191</v>
      </c>
      <c r="B414" s="7" t="s">
        <v>448</v>
      </c>
      <c r="C414" s="7" t="s">
        <v>192</v>
      </c>
      <c r="D414" s="8"/>
      <c r="E414" s="11">
        <f>E415</f>
        <v>3739.7999999999997</v>
      </c>
      <c r="F414" s="11">
        <f t="shared" ref="F414:G414" si="187">F415</f>
        <v>3739.7999999999997</v>
      </c>
      <c r="G414" s="11">
        <f t="shared" si="187"/>
        <v>2338.6999999999998</v>
      </c>
      <c r="H414" s="72"/>
      <c r="I414" s="72"/>
    </row>
    <row r="415" spans="1:9" ht="75" x14ac:dyDescent="0.25">
      <c r="A415" s="43" t="s">
        <v>398</v>
      </c>
      <c r="B415" s="7" t="s">
        <v>448</v>
      </c>
      <c r="C415" s="7" t="s">
        <v>399</v>
      </c>
      <c r="D415" s="8"/>
      <c r="E415" s="11">
        <f>E416+E418+E420</f>
        <v>3739.7999999999997</v>
      </c>
      <c r="F415" s="11">
        <f t="shared" ref="F415:G415" si="188">F416+F418+F420</f>
        <v>3739.7999999999997</v>
      </c>
      <c r="G415" s="11">
        <f t="shared" si="188"/>
        <v>2338.6999999999998</v>
      </c>
      <c r="H415" s="72"/>
      <c r="I415" s="72"/>
    </row>
    <row r="416" spans="1:9" ht="105" x14ac:dyDescent="0.25">
      <c r="A416" s="61" t="s">
        <v>449</v>
      </c>
      <c r="B416" s="7" t="s">
        <v>448</v>
      </c>
      <c r="C416" s="7" t="s">
        <v>450</v>
      </c>
      <c r="D416" s="8"/>
      <c r="E416" s="11">
        <f>E417</f>
        <v>822.09999999999991</v>
      </c>
      <c r="F416" s="11">
        <f t="shared" ref="F416:G416" si="189">F417</f>
        <v>822.09999999999991</v>
      </c>
      <c r="G416" s="11">
        <f t="shared" si="189"/>
        <v>822.09999999999991</v>
      </c>
      <c r="H416" s="72"/>
      <c r="I416" s="72"/>
    </row>
    <row r="417" spans="1:9" ht="60" x14ac:dyDescent="0.25">
      <c r="A417" s="42" t="s">
        <v>20</v>
      </c>
      <c r="B417" s="7" t="s">
        <v>448</v>
      </c>
      <c r="C417" s="7" t="s">
        <v>450</v>
      </c>
      <c r="D417" s="8">
        <v>200</v>
      </c>
      <c r="E417" s="11">
        <v>822.09999999999991</v>
      </c>
      <c r="F417" s="11">
        <v>822.09999999999991</v>
      </c>
      <c r="G417" s="75">
        <v>822.09999999999991</v>
      </c>
      <c r="H417" s="72"/>
      <c r="I417" s="72"/>
    </row>
    <row r="418" spans="1:9" ht="180" x14ac:dyDescent="0.25">
      <c r="A418" s="42" t="s">
        <v>593</v>
      </c>
      <c r="B418" s="7" t="s">
        <v>448</v>
      </c>
      <c r="C418" s="7" t="s">
        <v>428</v>
      </c>
      <c r="D418" s="8"/>
      <c r="E418" s="11">
        <f>E419</f>
        <v>1401.1000000000001</v>
      </c>
      <c r="F418" s="11">
        <f t="shared" ref="F418:G418" si="190">F419</f>
        <v>1401.1000000000001</v>
      </c>
      <c r="G418" s="11">
        <f t="shared" si="190"/>
        <v>0</v>
      </c>
      <c r="H418" s="72"/>
      <c r="I418" s="72"/>
    </row>
    <row r="419" spans="1:9" ht="60" x14ac:dyDescent="0.25">
      <c r="A419" s="42" t="s">
        <v>20</v>
      </c>
      <c r="B419" s="7" t="s">
        <v>448</v>
      </c>
      <c r="C419" s="7" t="s">
        <v>428</v>
      </c>
      <c r="D419" s="8">
        <v>200</v>
      </c>
      <c r="E419" s="11">
        <v>1401.1000000000001</v>
      </c>
      <c r="F419" s="11">
        <v>1401.1000000000001</v>
      </c>
      <c r="G419" s="75">
        <v>0</v>
      </c>
      <c r="H419" s="72"/>
      <c r="I419" s="72"/>
    </row>
    <row r="420" spans="1:9" ht="120" x14ac:dyDescent="0.25">
      <c r="A420" s="42" t="s">
        <v>451</v>
      </c>
      <c r="B420" s="7" t="s">
        <v>448</v>
      </c>
      <c r="C420" s="7" t="s">
        <v>452</v>
      </c>
      <c r="D420" s="7"/>
      <c r="E420" s="11">
        <f>E421</f>
        <v>1516.6</v>
      </c>
      <c r="F420" s="11">
        <f t="shared" ref="F420:G420" si="191">F421</f>
        <v>1516.6</v>
      </c>
      <c r="G420" s="11">
        <f t="shared" si="191"/>
        <v>1516.6</v>
      </c>
      <c r="H420" s="72"/>
      <c r="I420" s="72"/>
    </row>
    <row r="421" spans="1:9" ht="60" x14ac:dyDescent="0.25">
      <c r="A421" s="42" t="s">
        <v>20</v>
      </c>
      <c r="B421" s="7" t="s">
        <v>448</v>
      </c>
      <c r="C421" s="7" t="s">
        <v>452</v>
      </c>
      <c r="D421" s="7" t="s">
        <v>48</v>
      </c>
      <c r="E421" s="11">
        <v>1516.6</v>
      </c>
      <c r="F421" s="11">
        <v>1516.6</v>
      </c>
      <c r="G421" s="75">
        <v>1516.6</v>
      </c>
      <c r="H421" s="72"/>
      <c r="I421" s="72"/>
    </row>
    <row r="422" spans="1:9" ht="30" x14ac:dyDescent="0.25">
      <c r="A422" s="43" t="s">
        <v>437</v>
      </c>
      <c r="B422" s="7" t="s">
        <v>448</v>
      </c>
      <c r="C422" s="13" t="s">
        <v>438</v>
      </c>
      <c r="D422" s="8"/>
      <c r="E422" s="11">
        <f>E423+E433</f>
        <v>16504.600000000002</v>
      </c>
      <c r="F422" s="11">
        <f t="shared" ref="F422:G422" si="192">F423+F433</f>
        <v>16550.7</v>
      </c>
      <c r="G422" s="11">
        <f t="shared" si="192"/>
        <v>16554.900000000001</v>
      </c>
      <c r="H422" s="72"/>
      <c r="I422" s="72"/>
    </row>
    <row r="423" spans="1:9" ht="60" x14ac:dyDescent="0.25">
      <c r="A423" s="44" t="s">
        <v>453</v>
      </c>
      <c r="B423" s="7" t="s">
        <v>448</v>
      </c>
      <c r="C423" s="13" t="s">
        <v>454</v>
      </c>
      <c r="D423" s="8"/>
      <c r="E423" s="11">
        <f>E424+E426+E428+E431</f>
        <v>16315.2</v>
      </c>
      <c r="F423" s="11">
        <f t="shared" ref="F423:G423" si="193">F424+F426+F428+F431</f>
        <v>16349.9</v>
      </c>
      <c r="G423" s="11">
        <f t="shared" si="193"/>
        <v>16353.1</v>
      </c>
      <c r="H423" s="72"/>
      <c r="I423" s="72"/>
    </row>
    <row r="424" spans="1:9" ht="90" x14ac:dyDescent="0.25">
      <c r="A424" s="42" t="s">
        <v>455</v>
      </c>
      <c r="B424" s="7" t="s">
        <v>448</v>
      </c>
      <c r="C424" s="7" t="s">
        <v>456</v>
      </c>
      <c r="D424" s="8"/>
      <c r="E424" s="11">
        <f>E425</f>
        <v>122.4</v>
      </c>
      <c r="F424" s="11">
        <f t="shared" ref="F424:G424" si="194">F425</f>
        <v>126.7</v>
      </c>
      <c r="G424" s="11">
        <f t="shared" si="194"/>
        <v>129.9</v>
      </c>
      <c r="H424" s="72"/>
      <c r="I424" s="72"/>
    </row>
    <row r="425" spans="1:9" ht="60" x14ac:dyDescent="0.25">
      <c r="A425" s="42" t="s">
        <v>20</v>
      </c>
      <c r="B425" s="7" t="s">
        <v>448</v>
      </c>
      <c r="C425" s="7" t="s">
        <v>456</v>
      </c>
      <c r="D425" s="8">
        <v>200</v>
      </c>
      <c r="E425" s="11">
        <v>122.4</v>
      </c>
      <c r="F425" s="11">
        <v>126.7</v>
      </c>
      <c r="G425" s="75">
        <v>129.9</v>
      </c>
      <c r="H425" s="72"/>
      <c r="I425" s="72"/>
    </row>
    <row r="426" spans="1:9" ht="120" x14ac:dyDescent="0.25">
      <c r="A426" s="42" t="s">
        <v>457</v>
      </c>
      <c r="B426" s="7" t="s">
        <v>448</v>
      </c>
      <c r="C426" s="7" t="s">
        <v>458</v>
      </c>
      <c r="D426" s="8"/>
      <c r="E426" s="11">
        <f>E427</f>
        <v>5.0999999999999996</v>
      </c>
      <c r="F426" s="11">
        <f t="shared" ref="F426:G426" si="195">F427</f>
        <v>5.3</v>
      </c>
      <c r="G426" s="11">
        <f t="shared" si="195"/>
        <v>5.3</v>
      </c>
      <c r="H426" s="72"/>
      <c r="I426" s="72"/>
    </row>
    <row r="427" spans="1:9" ht="60" x14ac:dyDescent="0.25">
      <c r="A427" s="42" t="s">
        <v>20</v>
      </c>
      <c r="B427" s="7" t="s">
        <v>448</v>
      </c>
      <c r="C427" s="7" t="s">
        <v>458</v>
      </c>
      <c r="D427" s="8">
        <v>200</v>
      </c>
      <c r="E427" s="11">
        <v>5.0999999999999996</v>
      </c>
      <c r="F427" s="11">
        <v>5.3</v>
      </c>
      <c r="G427" s="75">
        <v>5.3</v>
      </c>
      <c r="H427" s="72"/>
      <c r="I427" s="72"/>
    </row>
    <row r="428" spans="1:9" ht="90" x14ac:dyDescent="0.25">
      <c r="A428" s="42" t="s">
        <v>459</v>
      </c>
      <c r="B428" s="7" t="s">
        <v>448</v>
      </c>
      <c r="C428" s="13" t="s">
        <v>460</v>
      </c>
      <c r="D428" s="8"/>
      <c r="E428" s="11">
        <f>SUM(E429:E430)</f>
        <v>15364.5</v>
      </c>
      <c r="F428" s="11">
        <f t="shared" ref="F428:G428" si="196">SUM(F429:F430)</f>
        <v>15364.5</v>
      </c>
      <c r="G428" s="11">
        <f t="shared" si="196"/>
        <v>15364.5</v>
      </c>
      <c r="H428" s="72"/>
      <c r="I428" s="72"/>
    </row>
    <row r="429" spans="1:9" ht="105" x14ac:dyDescent="0.25">
      <c r="A429" s="42" t="s">
        <v>13</v>
      </c>
      <c r="B429" s="7" t="s">
        <v>448</v>
      </c>
      <c r="C429" s="13" t="s">
        <v>460</v>
      </c>
      <c r="D429" s="14">
        <v>100</v>
      </c>
      <c r="E429" s="11">
        <v>15364.5</v>
      </c>
      <c r="F429" s="11">
        <v>15364.5</v>
      </c>
      <c r="G429" s="75">
        <v>15364.5</v>
      </c>
      <c r="H429" s="72"/>
      <c r="I429" s="72"/>
    </row>
    <row r="430" spans="1:9" ht="60" x14ac:dyDescent="0.25">
      <c r="A430" s="42" t="s">
        <v>20</v>
      </c>
      <c r="B430" s="7" t="s">
        <v>448</v>
      </c>
      <c r="C430" s="13" t="s">
        <v>460</v>
      </c>
      <c r="D430" s="14">
        <v>200</v>
      </c>
      <c r="E430" s="11">
        <v>0</v>
      </c>
      <c r="F430" s="11">
        <v>0</v>
      </c>
      <c r="G430" s="75">
        <v>0</v>
      </c>
      <c r="H430" s="72"/>
      <c r="I430" s="72"/>
    </row>
    <row r="431" spans="1:9" ht="121.5" customHeight="1" x14ac:dyDescent="0.25">
      <c r="A431" s="42" t="s">
        <v>461</v>
      </c>
      <c r="B431" s="7" t="s">
        <v>448</v>
      </c>
      <c r="C431" s="7" t="s">
        <v>462</v>
      </c>
      <c r="D431" s="14"/>
      <c r="E431" s="11">
        <f>E432</f>
        <v>823.19999999999993</v>
      </c>
      <c r="F431" s="11">
        <f t="shared" ref="F431:G431" si="197">F432</f>
        <v>853.4</v>
      </c>
      <c r="G431" s="11">
        <f t="shared" si="197"/>
        <v>853.4</v>
      </c>
      <c r="H431" s="72"/>
      <c r="I431" s="72"/>
    </row>
    <row r="432" spans="1:9" ht="60" x14ac:dyDescent="0.25">
      <c r="A432" s="42" t="s">
        <v>20</v>
      </c>
      <c r="B432" s="7" t="s">
        <v>448</v>
      </c>
      <c r="C432" s="7" t="s">
        <v>462</v>
      </c>
      <c r="D432" s="14">
        <v>200</v>
      </c>
      <c r="E432" s="11">
        <v>823.19999999999993</v>
      </c>
      <c r="F432" s="11">
        <v>853.4</v>
      </c>
      <c r="G432" s="75">
        <v>853.4</v>
      </c>
      <c r="H432" s="72"/>
      <c r="I432" s="72"/>
    </row>
    <row r="433" spans="1:9" ht="30" x14ac:dyDescent="0.25">
      <c r="A433" s="41" t="s">
        <v>463</v>
      </c>
      <c r="B433" s="7" t="s">
        <v>448</v>
      </c>
      <c r="C433" s="23" t="s">
        <v>464</v>
      </c>
      <c r="D433" s="14"/>
      <c r="E433" s="11">
        <f>E434</f>
        <v>189.4</v>
      </c>
      <c r="F433" s="11">
        <f t="shared" ref="F433:G434" si="198">F434</f>
        <v>200.8</v>
      </c>
      <c r="G433" s="11">
        <f t="shared" si="198"/>
        <v>201.8</v>
      </c>
      <c r="H433" s="72"/>
      <c r="I433" s="72"/>
    </row>
    <row r="434" spans="1:9" ht="45" x14ac:dyDescent="0.25">
      <c r="A434" s="41" t="s">
        <v>465</v>
      </c>
      <c r="B434" s="7" t="s">
        <v>448</v>
      </c>
      <c r="C434" s="23" t="s">
        <v>466</v>
      </c>
      <c r="D434" s="14"/>
      <c r="E434" s="11">
        <f>E435</f>
        <v>189.4</v>
      </c>
      <c r="F434" s="11">
        <f t="shared" si="198"/>
        <v>200.8</v>
      </c>
      <c r="G434" s="11">
        <f t="shared" si="198"/>
        <v>201.8</v>
      </c>
      <c r="H434" s="72"/>
      <c r="I434" s="72"/>
    </row>
    <row r="435" spans="1:9" ht="60" x14ac:dyDescent="0.25">
      <c r="A435" s="42" t="s">
        <v>87</v>
      </c>
      <c r="B435" s="7" t="s">
        <v>448</v>
      </c>
      <c r="C435" s="23" t="s">
        <v>466</v>
      </c>
      <c r="D435" s="14">
        <v>600</v>
      </c>
      <c r="E435" s="11">
        <v>189.4</v>
      </c>
      <c r="F435" s="11">
        <v>200.8</v>
      </c>
      <c r="G435" s="75">
        <v>201.8</v>
      </c>
      <c r="H435" s="72"/>
      <c r="I435" s="72"/>
    </row>
    <row r="436" spans="1:9" ht="90" x14ac:dyDescent="0.25">
      <c r="A436" s="42" t="s">
        <v>467</v>
      </c>
      <c r="B436" s="7" t="s">
        <v>448</v>
      </c>
      <c r="C436" s="13" t="s">
        <v>407</v>
      </c>
      <c r="D436" s="8"/>
      <c r="E436" s="11">
        <f>E437+E447</f>
        <v>116476.20000000001</v>
      </c>
      <c r="F436" s="11">
        <f t="shared" ref="F436:G436" si="199">F437+F447</f>
        <v>121668.20000000001</v>
      </c>
      <c r="G436" s="11">
        <f t="shared" si="199"/>
        <v>127777.99999999999</v>
      </c>
      <c r="H436" s="72"/>
      <c r="I436" s="72"/>
    </row>
    <row r="437" spans="1:9" ht="30" x14ac:dyDescent="0.25">
      <c r="A437" s="42" t="s">
        <v>468</v>
      </c>
      <c r="B437" s="7" t="s">
        <v>448</v>
      </c>
      <c r="C437" s="13" t="s">
        <v>469</v>
      </c>
      <c r="D437" s="8"/>
      <c r="E437" s="11">
        <f>E438+E442</f>
        <v>116190.00000000001</v>
      </c>
      <c r="F437" s="11">
        <f t="shared" ref="F437:G437" si="200">F438+F442</f>
        <v>121364.70000000001</v>
      </c>
      <c r="G437" s="11">
        <f t="shared" si="200"/>
        <v>127473.09999999999</v>
      </c>
      <c r="H437" s="72"/>
      <c r="I437" s="72"/>
    </row>
    <row r="438" spans="1:9" ht="60" x14ac:dyDescent="0.25">
      <c r="A438" s="43" t="s">
        <v>40</v>
      </c>
      <c r="B438" s="7" t="s">
        <v>448</v>
      </c>
      <c r="C438" s="23" t="s">
        <v>470</v>
      </c>
      <c r="D438" s="8"/>
      <c r="E438" s="11">
        <f>SUM(E439:E441)</f>
        <v>40686.699999999997</v>
      </c>
      <c r="F438" s="11">
        <f t="shared" ref="F438:G438" si="201">SUM(F439:F441)</f>
        <v>42100.9</v>
      </c>
      <c r="G438" s="11">
        <f t="shared" si="201"/>
        <v>44362</v>
      </c>
      <c r="H438" s="72"/>
      <c r="I438" s="72"/>
    </row>
    <row r="439" spans="1:9" ht="105" x14ac:dyDescent="0.25">
      <c r="A439" s="42" t="s">
        <v>13</v>
      </c>
      <c r="B439" s="7" t="s">
        <v>448</v>
      </c>
      <c r="C439" s="23" t="s">
        <v>470</v>
      </c>
      <c r="D439" s="8">
        <v>100</v>
      </c>
      <c r="E439" s="11">
        <v>39320.1</v>
      </c>
      <c r="F439" s="11">
        <v>41143.200000000004</v>
      </c>
      <c r="G439" s="75">
        <v>43401</v>
      </c>
      <c r="H439" s="72"/>
      <c r="I439" s="72"/>
    </row>
    <row r="440" spans="1:9" ht="60" x14ac:dyDescent="0.25">
      <c r="A440" s="42" t="s">
        <v>20</v>
      </c>
      <c r="B440" s="7" t="s">
        <v>448</v>
      </c>
      <c r="C440" s="23" t="s">
        <v>470</v>
      </c>
      <c r="D440" s="8">
        <v>200</v>
      </c>
      <c r="E440" s="11">
        <v>729</v>
      </c>
      <c r="F440" s="11">
        <v>957.7</v>
      </c>
      <c r="G440" s="75">
        <v>961</v>
      </c>
      <c r="H440" s="72"/>
      <c r="I440" s="72"/>
    </row>
    <row r="441" spans="1:9" ht="122.25" customHeight="1" x14ac:dyDescent="0.25">
      <c r="A441" s="42" t="s">
        <v>21</v>
      </c>
      <c r="B441" s="7" t="s">
        <v>448</v>
      </c>
      <c r="C441" s="23" t="s">
        <v>470</v>
      </c>
      <c r="D441" s="8">
        <v>300</v>
      </c>
      <c r="E441" s="11">
        <v>637.6</v>
      </c>
      <c r="F441" s="11">
        <v>0</v>
      </c>
      <c r="G441" s="75">
        <v>0</v>
      </c>
      <c r="H441" s="72"/>
      <c r="I441" s="72"/>
    </row>
    <row r="442" spans="1:9" ht="60" x14ac:dyDescent="0.25">
      <c r="A442" s="43" t="s">
        <v>60</v>
      </c>
      <c r="B442" s="7" t="s">
        <v>448</v>
      </c>
      <c r="C442" s="23" t="s">
        <v>471</v>
      </c>
      <c r="D442" s="8"/>
      <c r="E442" s="11">
        <f>SUM(E443:E446)</f>
        <v>75503.300000000017</v>
      </c>
      <c r="F442" s="11">
        <f t="shared" ref="F442:G442" si="202">SUM(F443:F446)</f>
        <v>79263.8</v>
      </c>
      <c r="G442" s="11">
        <f t="shared" si="202"/>
        <v>83111.099999999991</v>
      </c>
      <c r="H442" s="72"/>
      <c r="I442" s="72"/>
    </row>
    <row r="443" spans="1:9" ht="105" x14ac:dyDescent="0.25">
      <c r="A443" s="42" t="s">
        <v>13</v>
      </c>
      <c r="B443" s="7" t="s">
        <v>448</v>
      </c>
      <c r="C443" s="23" t="s">
        <v>471</v>
      </c>
      <c r="D443" s="8">
        <v>100</v>
      </c>
      <c r="E443" s="11">
        <v>67900.400000000009</v>
      </c>
      <c r="F443" s="11">
        <v>71288.2</v>
      </c>
      <c r="G443" s="75">
        <v>74811.5</v>
      </c>
      <c r="H443" s="72"/>
      <c r="I443" s="72"/>
    </row>
    <row r="444" spans="1:9" ht="60" x14ac:dyDescent="0.25">
      <c r="A444" s="42" t="s">
        <v>20</v>
      </c>
      <c r="B444" s="7" t="s">
        <v>448</v>
      </c>
      <c r="C444" s="23" t="s">
        <v>471</v>
      </c>
      <c r="D444" s="8">
        <v>200</v>
      </c>
      <c r="E444" s="11">
        <v>1247.6000000000001</v>
      </c>
      <c r="F444" s="11">
        <v>1304.6000000000001</v>
      </c>
      <c r="G444" s="75">
        <v>1309.4000000000001</v>
      </c>
      <c r="H444" s="72"/>
      <c r="I444" s="72"/>
    </row>
    <row r="445" spans="1:9" ht="16.5" customHeight="1" x14ac:dyDescent="0.25">
      <c r="A445" s="43" t="s">
        <v>42</v>
      </c>
      <c r="B445" s="7" t="s">
        <v>448</v>
      </c>
      <c r="C445" s="23" t="s">
        <v>471</v>
      </c>
      <c r="D445" s="8">
        <v>800</v>
      </c>
      <c r="E445" s="11">
        <v>1.7</v>
      </c>
      <c r="F445" s="11">
        <v>1.7</v>
      </c>
      <c r="G445" s="75">
        <v>1.7</v>
      </c>
      <c r="H445" s="72"/>
      <c r="I445" s="72"/>
    </row>
    <row r="446" spans="1:9" ht="60" x14ac:dyDescent="0.25">
      <c r="A446" s="42" t="s">
        <v>87</v>
      </c>
      <c r="B446" s="7" t="s">
        <v>448</v>
      </c>
      <c r="C446" s="23" t="s">
        <v>471</v>
      </c>
      <c r="D446" s="8">
        <v>600</v>
      </c>
      <c r="E446" s="11">
        <v>6353.6</v>
      </c>
      <c r="F446" s="11">
        <v>6669.3</v>
      </c>
      <c r="G446" s="75">
        <v>6988.5</v>
      </c>
      <c r="H446" s="72"/>
      <c r="I446" s="72"/>
    </row>
    <row r="447" spans="1:9" ht="60" x14ac:dyDescent="0.25">
      <c r="A447" s="41" t="s">
        <v>472</v>
      </c>
      <c r="B447" s="7" t="s">
        <v>448</v>
      </c>
      <c r="C447" s="23" t="s">
        <v>409</v>
      </c>
      <c r="D447" s="8"/>
      <c r="E447" s="11">
        <f>E448</f>
        <v>286.2</v>
      </c>
      <c r="F447" s="11">
        <f t="shared" ref="F447:G448" si="203">F448</f>
        <v>303.5</v>
      </c>
      <c r="G447" s="11">
        <f t="shared" si="203"/>
        <v>304.89999999999998</v>
      </c>
      <c r="H447" s="72"/>
      <c r="I447" s="72"/>
    </row>
    <row r="448" spans="1:9" ht="45" x14ac:dyDescent="0.25">
      <c r="A448" s="41" t="s">
        <v>410</v>
      </c>
      <c r="B448" s="7" t="s">
        <v>448</v>
      </c>
      <c r="C448" s="23" t="s">
        <v>411</v>
      </c>
      <c r="D448" s="8"/>
      <c r="E448" s="11">
        <f>E449</f>
        <v>286.2</v>
      </c>
      <c r="F448" s="11">
        <f t="shared" si="203"/>
        <v>303.5</v>
      </c>
      <c r="G448" s="11">
        <f t="shared" si="203"/>
        <v>304.89999999999998</v>
      </c>
      <c r="H448" s="72"/>
      <c r="I448" s="72"/>
    </row>
    <row r="449" spans="1:9" ht="60" x14ac:dyDescent="0.25">
      <c r="A449" s="42" t="s">
        <v>87</v>
      </c>
      <c r="B449" s="7" t="s">
        <v>448</v>
      </c>
      <c r="C449" s="23" t="s">
        <v>411</v>
      </c>
      <c r="D449" s="8">
        <v>600</v>
      </c>
      <c r="E449" s="11">
        <v>286.2</v>
      </c>
      <c r="F449" s="11">
        <v>303.5</v>
      </c>
      <c r="G449" s="75">
        <v>304.89999999999998</v>
      </c>
      <c r="H449" s="72"/>
      <c r="I449" s="72"/>
    </row>
    <row r="450" spans="1:9" s="74" customFormat="1" x14ac:dyDescent="0.25">
      <c r="A450" s="46" t="s">
        <v>221</v>
      </c>
      <c r="B450" s="6" t="s">
        <v>222</v>
      </c>
      <c r="C450" s="67"/>
      <c r="D450" s="27"/>
      <c r="E450" s="9">
        <f>E451+E465</f>
        <v>309486.80000000005</v>
      </c>
      <c r="F450" s="9">
        <f t="shared" ref="F450:G450" si="204">F451+F465</f>
        <v>321623.2</v>
      </c>
      <c r="G450" s="9">
        <f t="shared" si="204"/>
        <v>335928.19999999995</v>
      </c>
    </row>
    <row r="451" spans="1:9" x14ac:dyDescent="0.25">
      <c r="A451" s="42" t="s">
        <v>486</v>
      </c>
      <c r="B451" s="7" t="s">
        <v>487</v>
      </c>
      <c r="C451" s="7"/>
      <c r="D451" s="8"/>
      <c r="E451" s="11">
        <f>E452</f>
        <v>242720.30000000002</v>
      </c>
      <c r="F451" s="11">
        <v>257769.9</v>
      </c>
      <c r="G451" s="11">
        <v>271125.59999999998</v>
      </c>
      <c r="H451" s="72"/>
      <c r="I451" s="72"/>
    </row>
    <row r="452" spans="1:9" ht="45" x14ac:dyDescent="0.25">
      <c r="A452" s="43" t="s">
        <v>225</v>
      </c>
      <c r="B452" s="7" t="s">
        <v>487</v>
      </c>
      <c r="C452" s="24" t="s">
        <v>226</v>
      </c>
      <c r="D452" s="8"/>
      <c r="E452" s="11">
        <f>E453+E457+E461</f>
        <v>242720.30000000002</v>
      </c>
      <c r="F452" s="11">
        <f t="shared" ref="F452:G452" si="205">F453+F457+F461</f>
        <v>257769.9</v>
      </c>
      <c r="G452" s="11">
        <f t="shared" si="205"/>
        <v>271125.59999999998</v>
      </c>
      <c r="H452" s="72"/>
      <c r="I452" s="72"/>
    </row>
    <row r="453" spans="1:9" ht="42.75" customHeight="1" x14ac:dyDescent="0.25">
      <c r="A453" s="42" t="s">
        <v>488</v>
      </c>
      <c r="B453" s="7" t="s">
        <v>487</v>
      </c>
      <c r="C453" s="23" t="s">
        <v>489</v>
      </c>
      <c r="D453" s="8"/>
      <c r="E453" s="11">
        <f>E454</f>
        <v>58499.3</v>
      </c>
      <c r="F453" s="11">
        <f t="shared" ref="F453:G455" si="206">F454</f>
        <v>62544.1</v>
      </c>
      <c r="G453" s="11">
        <f t="shared" si="206"/>
        <v>66349.8</v>
      </c>
      <c r="H453" s="72"/>
      <c r="I453" s="72"/>
    </row>
    <row r="454" spans="1:9" ht="57" customHeight="1" x14ac:dyDescent="0.25">
      <c r="A454" s="42" t="s">
        <v>490</v>
      </c>
      <c r="B454" s="7" t="s">
        <v>487</v>
      </c>
      <c r="C454" s="23" t="s">
        <v>491</v>
      </c>
      <c r="D454" s="8"/>
      <c r="E454" s="11">
        <f>E455</f>
        <v>58499.3</v>
      </c>
      <c r="F454" s="11">
        <f t="shared" si="206"/>
        <v>62544.1</v>
      </c>
      <c r="G454" s="11">
        <f t="shared" si="206"/>
        <v>66349.8</v>
      </c>
      <c r="H454" s="72"/>
      <c r="I454" s="72"/>
    </row>
    <row r="455" spans="1:9" ht="60" x14ac:dyDescent="0.25">
      <c r="A455" s="43" t="s">
        <v>60</v>
      </c>
      <c r="B455" s="7" t="s">
        <v>487</v>
      </c>
      <c r="C455" s="23" t="s">
        <v>492</v>
      </c>
      <c r="D455" s="8"/>
      <c r="E455" s="11">
        <f>E456</f>
        <v>58499.3</v>
      </c>
      <c r="F455" s="11">
        <f t="shared" si="206"/>
        <v>62544.1</v>
      </c>
      <c r="G455" s="11">
        <f t="shared" si="206"/>
        <v>66349.8</v>
      </c>
      <c r="H455" s="72"/>
      <c r="I455" s="72"/>
    </row>
    <row r="456" spans="1:9" ht="60" x14ac:dyDescent="0.25">
      <c r="A456" s="42" t="s">
        <v>87</v>
      </c>
      <c r="B456" s="7" t="s">
        <v>487</v>
      </c>
      <c r="C456" s="23" t="s">
        <v>492</v>
      </c>
      <c r="D456" s="8">
        <v>600</v>
      </c>
      <c r="E456" s="11">
        <v>58499.3</v>
      </c>
      <c r="F456" s="11">
        <v>62544.1</v>
      </c>
      <c r="G456" s="75">
        <v>66349.8</v>
      </c>
      <c r="H456" s="72"/>
      <c r="I456" s="72"/>
    </row>
    <row r="457" spans="1:9" ht="45" x14ac:dyDescent="0.25">
      <c r="A457" s="42" t="s">
        <v>493</v>
      </c>
      <c r="B457" s="7" t="s">
        <v>487</v>
      </c>
      <c r="C457" s="23" t="s">
        <v>494</v>
      </c>
      <c r="D457" s="7"/>
      <c r="E457" s="11">
        <f>E458</f>
        <v>183868.4</v>
      </c>
      <c r="F457" s="11">
        <f t="shared" ref="F457:G459" si="207">F458</f>
        <v>194851.9</v>
      </c>
      <c r="G457" s="11">
        <f t="shared" si="207"/>
        <v>204400.09999999998</v>
      </c>
      <c r="H457" s="72"/>
      <c r="I457" s="72"/>
    </row>
    <row r="458" spans="1:9" ht="45" x14ac:dyDescent="0.25">
      <c r="A458" s="42" t="s">
        <v>495</v>
      </c>
      <c r="B458" s="7" t="s">
        <v>487</v>
      </c>
      <c r="C458" s="23" t="s">
        <v>496</v>
      </c>
      <c r="D458" s="7"/>
      <c r="E458" s="11">
        <f>E459</f>
        <v>183868.4</v>
      </c>
      <c r="F458" s="11">
        <f t="shared" si="207"/>
        <v>194851.9</v>
      </c>
      <c r="G458" s="11">
        <f t="shared" si="207"/>
        <v>204400.09999999998</v>
      </c>
      <c r="H458" s="72"/>
      <c r="I458" s="72"/>
    </row>
    <row r="459" spans="1:9" ht="60" x14ac:dyDescent="0.25">
      <c r="A459" s="43" t="s">
        <v>60</v>
      </c>
      <c r="B459" s="7" t="s">
        <v>487</v>
      </c>
      <c r="C459" s="7" t="s">
        <v>497</v>
      </c>
      <c r="D459" s="7"/>
      <c r="E459" s="11">
        <f>E460</f>
        <v>183868.4</v>
      </c>
      <c r="F459" s="11">
        <f t="shared" si="207"/>
        <v>194851.9</v>
      </c>
      <c r="G459" s="11">
        <f t="shared" si="207"/>
        <v>204400.09999999998</v>
      </c>
      <c r="H459" s="72"/>
      <c r="I459" s="72"/>
    </row>
    <row r="460" spans="1:9" ht="60" x14ac:dyDescent="0.25">
      <c r="A460" s="42" t="s">
        <v>87</v>
      </c>
      <c r="B460" s="7" t="s">
        <v>487</v>
      </c>
      <c r="C460" s="7" t="s">
        <v>497</v>
      </c>
      <c r="D460" s="8">
        <v>600</v>
      </c>
      <c r="E460" s="11">
        <v>183868.4</v>
      </c>
      <c r="F460" s="11">
        <v>194851.9</v>
      </c>
      <c r="G460" s="75">
        <v>204400.09999999998</v>
      </c>
      <c r="H460" s="72"/>
      <c r="I460" s="72"/>
    </row>
    <row r="461" spans="1:9" ht="75" x14ac:dyDescent="0.25">
      <c r="A461" s="42" t="s">
        <v>498</v>
      </c>
      <c r="B461" s="7" t="s">
        <v>487</v>
      </c>
      <c r="C461" s="7" t="s">
        <v>499</v>
      </c>
      <c r="D461" s="7"/>
      <c r="E461" s="11">
        <f>E462</f>
        <v>352.6</v>
      </c>
      <c r="F461" s="11">
        <f t="shared" ref="F461:G463" si="208">F462</f>
        <v>373.9</v>
      </c>
      <c r="G461" s="11">
        <f t="shared" si="208"/>
        <v>375.7</v>
      </c>
      <c r="H461" s="72"/>
      <c r="I461" s="72"/>
    </row>
    <row r="462" spans="1:9" ht="75" x14ac:dyDescent="0.25">
      <c r="A462" s="55" t="s">
        <v>500</v>
      </c>
      <c r="B462" s="7" t="s">
        <v>487</v>
      </c>
      <c r="C462" s="7" t="s">
        <v>501</v>
      </c>
      <c r="D462" s="7"/>
      <c r="E462" s="11">
        <f>E463</f>
        <v>352.6</v>
      </c>
      <c r="F462" s="11">
        <f t="shared" si="208"/>
        <v>373.9</v>
      </c>
      <c r="G462" s="11">
        <f t="shared" si="208"/>
        <v>375.7</v>
      </c>
      <c r="H462" s="72"/>
      <c r="I462" s="72"/>
    </row>
    <row r="463" spans="1:9" ht="90" x14ac:dyDescent="0.25">
      <c r="A463" s="42" t="s">
        <v>502</v>
      </c>
      <c r="B463" s="19" t="s">
        <v>487</v>
      </c>
      <c r="C463" s="7" t="s">
        <v>503</v>
      </c>
      <c r="D463" s="17"/>
      <c r="E463" s="11">
        <f>E464</f>
        <v>352.6</v>
      </c>
      <c r="F463" s="11">
        <f t="shared" si="208"/>
        <v>373.9</v>
      </c>
      <c r="G463" s="11">
        <f t="shared" si="208"/>
        <v>375.7</v>
      </c>
      <c r="H463" s="72"/>
      <c r="I463" s="72"/>
    </row>
    <row r="464" spans="1:9" x14ac:dyDescent="0.25">
      <c r="A464" s="45" t="s">
        <v>42</v>
      </c>
      <c r="B464" s="19" t="s">
        <v>487</v>
      </c>
      <c r="C464" s="7" t="s">
        <v>503</v>
      </c>
      <c r="D464" s="17">
        <v>800</v>
      </c>
      <c r="E464" s="11">
        <v>352.6</v>
      </c>
      <c r="F464" s="11">
        <v>373.9</v>
      </c>
      <c r="G464" s="75">
        <v>375.7</v>
      </c>
      <c r="H464" s="72"/>
      <c r="I464" s="72"/>
    </row>
    <row r="465" spans="1:9" ht="30" x14ac:dyDescent="0.25">
      <c r="A465" s="42" t="s">
        <v>223</v>
      </c>
      <c r="B465" s="7" t="s">
        <v>224</v>
      </c>
      <c r="C465" s="7"/>
      <c r="D465" s="7"/>
      <c r="E465" s="11">
        <f>E466</f>
        <v>66766.5</v>
      </c>
      <c r="F465" s="11">
        <f t="shared" ref="F465:G465" si="209">F466</f>
        <v>63853.299999999996</v>
      </c>
      <c r="G465" s="11">
        <f t="shared" si="209"/>
        <v>64802.6</v>
      </c>
      <c r="H465" s="72"/>
      <c r="I465" s="72"/>
    </row>
    <row r="466" spans="1:9" ht="45" x14ac:dyDescent="0.25">
      <c r="A466" s="43" t="s">
        <v>225</v>
      </c>
      <c r="B466" s="7" t="s">
        <v>224</v>
      </c>
      <c r="C466" s="24" t="s">
        <v>226</v>
      </c>
      <c r="D466" s="7"/>
      <c r="E466" s="11">
        <f>E467+E473</f>
        <v>66766.5</v>
      </c>
      <c r="F466" s="11">
        <f t="shared" ref="F466:G466" si="210">F467+F473</f>
        <v>63853.299999999996</v>
      </c>
      <c r="G466" s="11">
        <f t="shared" si="210"/>
        <v>64802.6</v>
      </c>
      <c r="H466" s="72"/>
      <c r="I466" s="72"/>
    </row>
    <row r="467" spans="1:9" ht="30" x14ac:dyDescent="0.25">
      <c r="A467" s="44" t="s">
        <v>227</v>
      </c>
      <c r="B467" s="13" t="s">
        <v>224</v>
      </c>
      <c r="C467" s="13" t="s">
        <v>228</v>
      </c>
      <c r="D467" s="7"/>
      <c r="E467" s="11">
        <f>E468</f>
        <v>4294.8</v>
      </c>
      <c r="F467" s="11">
        <f t="shared" ref="F467:G467" si="211">F468</f>
        <v>418.6</v>
      </c>
      <c r="G467" s="11">
        <f t="shared" si="211"/>
        <v>420.7</v>
      </c>
      <c r="H467" s="72"/>
      <c r="I467" s="72"/>
    </row>
    <row r="468" spans="1:9" ht="45" x14ac:dyDescent="0.25">
      <c r="A468" s="44" t="s">
        <v>229</v>
      </c>
      <c r="B468" s="13" t="s">
        <v>224</v>
      </c>
      <c r="C468" s="13" t="s">
        <v>230</v>
      </c>
      <c r="D468" s="7"/>
      <c r="E468" s="11">
        <f>E469+E471</f>
        <v>4294.8</v>
      </c>
      <c r="F468" s="11">
        <f t="shared" ref="F468:G468" si="212">F469+F471</f>
        <v>418.6</v>
      </c>
      <c r="G468" s="11">
        <f t="shared" si="212"/>
        <v>420.7</v>
      </c>
      <c r="H468" s="72"/>
      <c r="I468" s="72"/>
    </row>
    <row r="469" spans="1:9" ht="45" x14ac:dyDescent="0.25">
      <c r="A469" s="42" t="s">
        <v>474</v>
      </c>
      <c r="B469" s="13" t="s">
        <v>224</v>
      </c>
      <c r="C469" s="13" t="s">
        <v>473</v>
      </c>
      <c r="D469" s="13"/>
      <c r="E469" s="11">
        <f>E470</f>
        <v>394.8</v>
      </c>
      <c r="F469" s="11">
        <f t="shared" ref="F469:G469" si="213">F470</f>
        <v>418.6</v>
      </c>
      <c r="G469" s="11">
        <f t="shared" si="213"/>
        <v>420.7</v>
      </c>
      <c r="H469" s="72"/>
      <c r="I469" s="72"/>
    </row>
    <row r="470" spans="1:9" ht="60" x14ac:dyDescent="0.25">
      <c r="A470" s="42" t="s">
        <v>20</v>
      </c>
      <c r="B470" s="13" t="s">
        <v>224</v>
      </c>
      <c r="C470" s="13" t="s">
        <v>473</v>
      </c>
      <c r="D470" s="13" t="s">
        <v>48</v>
      </c>
      <c r="E470" s="11">
        <v>394.8</v>
      </c>
      <c r="F470" s="11">
        <v>418.6</v>
      </c>
      <c r="G470" s="75">
        <v>420.7</v>
      </c>
      <c r="H470" s="72"/>
      <c r="I470" s="72"/>
    </row>
    <row r="471" spans="1:9" ht="150" x14ac:dyDescent="0.25">
      <c r="A471" s="42" t="s">
        <v>231</v>
      </c>
      <c r="B471" s="13" t="s">
        <v>224</v>
      </c>
      <c r="C471" s="13" t="s">
        <v>232</v>
      </c>
      <c r="D471" s="13"/>
      <c r="E471" s="11">
        <f>E472</f>
        <v>3900</v>
      </c>
      <c r="F471" s="11">
        <f t="shared" ref="F471:G471" si="214">F472</f>
        <v>0</v>
      </c>
      <c r="G471" s="11">
        <f t="shared" si="214"/>
        <v>0</v>
      </c>
      <c r="H471" s="72"/>
      <c r="I471" s="72"/>
    </row>
    <row r="472" spans="1:9" ht="45" x14ac:dyDescent="0.25">
      <c r="A472" s="44" t="s">
        <v>80</v>
      </c>
      <c r="B472" s="13" t="s">
        <v>224</v>
      </c>
      <c r="C472" s="13" t="s">
        <v>233</v>
      </c>
      <c r="D472" s="13" t="s">
        <v>234</v>
      </c>
      <c r="E472" s="11">
        <v>3900</v>
      </c>
      <c r="F472" s="11">
        <v>0</v>
      </c>
      <c r="G472" s="11">
        <v>0</v>
      </c>
      <c r="H472" s="72"/>
      <c r="I472" s="72"/>
    </row>
    <row r="473" spans="1:9" ht="75" x14ac:dyDescent="0.25">
      <c r="A473" s="42" t="s">
        <v>498</v>
      </c>
      <c r="B473" s="7" t="s">
        <v>224</v>
      </c>
      <c r="C473" s="7" t="s">
        <v>499</v>
      </c>
      <c r="D473" s="7"/>
      <c r="E473" s="11">
        <f>E474+E480</f>
        <v>62471.7</v>
      </c>
      <c r="F473" s="11">
        <f t="shared" ref="F473:G473" si="215">F474+F480</f>
        <v>63434.7</v>
      </c>
      <c r="G473" s="11">
        <f t="shared" si="215"/>
        <v>64381.9</v>
      </c>
      <c r="H473" s="72"/>
      <c r="I473" s="72"/>
    </row>
    <row r="474" spans="1:9" ht="30" x14ac:dyDescent="0.25">
      <c r="A474" s="42" t="s">
        <v>504</v>
      </c>
      <c r="B474" s="7" t="s">
        <v>224</v>
      </c>
      <c r="C474" s="7" t="s">
        <v>505</v>
      </c>
      <c r="D474" s="7"/>
      <c r="E474" s="11">
        <f>E475+E478</f>
        <v>60882.399999999994</v>
      </c>
      <c r="F474" s="11">
        <f t="shared" ref="F474:G474" si="216">F475+F478</f>
        <v>61827.7</v>
      </c>
      <c r="G474" s="11">
        <f t="shared" si="216"/>
        <v>62773.4</v>
      </c>
      <c r="H474" s="72"/>
      <c r="I474" s="72"/>
    </row>
    <row r="475" spans="1:9" ht="60" x14ac:dyDescent="0.25">
      <c r="A475" s="43" t="s">
        <v>40</v>
      </c>
      <c r="B475" s="7" t="s">
        <v>224</v>
      </c>
      <c r="C475" s="7" t="s">
        <v>506</v>
      </c>
      <c r="D475" s="7"/>
      <c r="E475" s="11">
        <f>SUM(E476:E477)</f>
        <v>11214.7</v>
      </c>
      <c r="F475" s="11">
        <f t="shared" ref="F475:G475" si="217">SUM(F476:F477)</f>
        <v>11664.1</v>
      </c>
      <c r="G475" s="11">
        <f t="shared" si="217"/>
        <v>12119.5</v>
      </c>
      <c r="H475" s="72"/>
      <c r="I475" s="72"/>
    </row>
    <row r="476" spans="1:9" ht="105" x14ac:dyDescent="0.25">
      <c r="A476" s="42" t="s">
        <v>13</v>
      </c>
      <c r="B476" s="7" t="s">
        <v>224</v>
      </c>
      <c r="C476" s="7" t="s">
        <v>506</v>
      </c>
      <c r="D476" s="7" t="s">
        <v>47</v>
      </c>
      <c r="E476" s="11">
        <v>10920.7</v>
      </c>
      <c r="F476" s="11">
        <v>11357.5</v>
      </c>
      <c r="G476" s="75">
        <v>11811.8</v>
      </c>
      <c r="H476" s="72"/>
      <c r="I476" s="72"/>
    </row>
    <row r="477" spans="1:9" ht="60" x14ac:dyDescent="0.25">
      <c r="A477" s="42" t="s">
        <v>20</v>
      </c>
      <c r="B477" s="7" t="s">
        <v>224</v>
      </c>
      <c r="C477" s="7" t="s">
        <v>506</v>
      </c>
      <c r="D477" s="7" t="s">
        <v>48</v>
      </c>
      <c r="E477" s="11">
        <v>294</v>
      </c>
      <c r="F477" s="11">
        <v>306.60000000000002</v>
      </c>
      <c r="G477" s="75">
        <v>307.7</v>
      </c>
      <c r="H477" s="72"/>
      <c r="I477" s="72"/>
    </row>
    <row r="478" spans="1:9" ht="60" x14ac:dyDescent="0.25">
      <c r="A478" s="43" t="s">
        <v>60</v>
      </c>
      <c r="B478" s="7" t="s">
        <v>224</v>
      </c>
      <c r="C478" s="7" t="s">
        <v>507</v>
      </c>
      <c r="D478" s="7"/>
      <c r="E478" s="11">
        <f>E479</f>
        <v>49667.7</v>
      </c>
      <c r="F478" s="11">
        <f t="shared" ref="F478:G478" si="218">F479</f>
        <v>50163.6</v>
      </c>
      <c r="G478" s="11">
        <f t="shared" si="218"/>
        <v>50653.9</v>
      </c>
      <c r="H478" s="72"/>
      <c r="I478" s="72"/>
    </row>
    <row r="479" spans="1:9" ht="60" x14ac:dyDescent="0.25">
      <c r="A479" s="42" t="s">
        <v>87</v>
      </c>
      <c r="B479" s="7" t="s">
        <v>224</v>
      </c>
      <c r="C479" s="7" t="s">
        <v>507</v>
      </c>
      <c r="D479" s="7" t="s">
        <v>405</v>
      </c>
      <c r="E479" s="11">
        <v>49667.7</v>
      </c>
      <c r="F479" s="11">
        <v>50163.6</v>
      </c>
      <c r="G479" s="75">
        <v>50653.9</v>
      </c>
      <c r="H479" s="72"/>
      <c r="I479" s="72"/>
    </row>
    <row r="480" spans="1:9" ht="60" x14ac:dyDescent="0.25">
      <c r="A480" s="42" t="s">
        <v>508</v>
      </c>
      <c r="B480" s="7" t="s">
        <v>224</v>
      </c>
      <c r="C480" s="7" t="s">
        <v>509</v>
      </c>
      <c r="D480" s="7"/>
      <c r="E480" s="11">
        <f>E481</f>
        <v>1589.3</v>
      </c>
      <c r="F480" s="11">
        <f t="shared" ref="F480:G480" si="219">F481</f>
        <v>1607</v>
      </c>
      <c r="G480" s="11">
        <f t="shared" si="219"/>
        <v>1608.5</v>
      </c>
      <c r="H480" s="72"/>
      <c r="I480" s="72"/>
    </row>
    <row r="481" spans="1:9" ht="45" x14ac:dyDescent="0.25">
      <c r="A481" s="43" t="s">
        <v>510</v>
      </c>
      <c r="B481" s="7" t="s">
        <v>224</v>
      </c>
      <c r="C481" s="7" t="s">
        <v>511</v>
      </c>
      <c r="D481" s="8"/>
      <c r="E481" s="11">
        <f>SUM(E482:E483)</f>
        <v>1589.3</v>
      </c>
      <c r="F481" s="11">
        <f t="shared" ref="F481:G481" si="220">SUM(F482:F483)</f>
        <v>1607</v>
      </c>
      <c r="G481" s="11">
        <f t="shared" si="220"/>
        <v>1608.5</v>
      </c>
      <c r="H481" s="72"/>
      <c r="I481" s="72"/>
    </row>
    <row r="482" spans="1:9" ht="30" x14ac:dyDescent="0.25">
      <c r="A482" s="42" t="s">
        <v>21</v>
      </c>
      <c r="B482" s="7" t="s">
        <v>224</v>
      </c>
      <c r="C482" s="7" t="s">
        <v>511</v>
      </c>
      <c r="D482" s="8">
        <v>300</v>
      </c>
      <c r="E482" s="11">
        <v>291.8</v>
      </c>
      <c r="F482" s="11">
        <v>309.5</v>
      </c>
      <c r="G482" s="75">
        <v>311</v>
      </c>
      <c r="H482" s="72"/>
      <c r="I482" s="72"/>
    </row>
    <row r="483" spans="1:9" ht="60" x14ac:dyDescent="0.25">
      <c r="A483" s="42" t="s">
        <v>87</v>
      </c>
      <c r="B483" s="7" t="s">
        <v>224</v>
      </c>
      <c r="C483" s="7" t="s">
        <v>511</v>
      </c>
      <c r="D483" s="8">
        <v>600</v>
      </c>
      <c r="E483" s="11">
        <v>1297.5</v>
      </c>
      <c r="F483" s="11">
        <v>1297.5</v>
      </c>
      <c r="G483" s="75">
        <v>1297.5</v>
      </c>
      <c r="H483" s="72"/>
      <c r="I483" s="72"/>
    </row>
    <row r="484" spans="1:9" s="74" customFormat="1" x14ac:dyDescent="0.25">
      <c r="A484" s="46" t="s">
        <v>28</v>
      </c>
      <c r="B484" s="6" t="s">
        <v>29</v>
      </c>
      <c r="C484" s="6"/>
      <c r="D484" s="27"/>
      <c r="E484" s="9">
        <f>E485+E489+E516</f>
        <v>403478.6</v>
      </c>
      <c r="F484" s="9">
        <f t="shared" ref="F484:G484" si="221">F485+F489+F516</f>
        <v>391558.5</v>
      </c>
      <c r="G484" s="9">
        <f t="shared" si="221"/>
        <v>318745.3</v>
      </c>
    </row>
    <row r="485" spans="1:9" x14ac:dyDescent="0.25">
      <c r="A485" s="42" t="s">
        <v>235</v>
      </c>
      <c r="B485" s="7" t="s">
        <v>236</v>
      </c>
      <c r="C485" s="7"/>
      <c r="D485" s="8"/>
      <c r="E485" s="36">
        <f>E486</f>
        <v>5343.1</v>
      </c>
      <c r="F485" s="36">
        <f t="shared" ref="F485:G487" si="222">F486</f>
        <v>5665.6</v>
      </c>
      <c r="G485" s="36">
        <f t="shared" si="222"/>
        <v>5693.3</v>
      </c>
      <c r="H485" s="72"/>
      <c r="I485" s="72"/>
    </row>
    <row r="486" spans="1:9" x14ac:dyDescent="0.25">
      <c r="A486" s="42" t="s">
        <v>9</v>
      </c>
      <c r="B486" s="7" t="s">
        <v>236</v>
      </c>
      <c r="C486" s="7" t="s">
        <v>10</v>
      </c>
      <c r="D486" s="8"/>
      <c r="E486" s="36">
        <f>E487</f>
        <v>5343.1</v>
      </c>
      <c r="F486" s="36">
        <f t="shared" si="222"/>
        <v>5665.6</v>
      </c>
      <c r="G486" s="36">
        <f t="shared" si="222"/>
        <v>5693.3</v>
      </c>
      <c r="H486" s="72"/>
      <c r="I486" s="72"/>
    </row>
    <row r="487" spans="1:9" ht="30" x14ac:dyDescent="0.25">
      <c r="A487" s="42" t="s">
        <v>237</v>
      </c>
      <c r="B487" s="7" t="s">
        <v>236</v>
      </c>
      <c r="C487" s="7" t="s">
        <v>238</v>
      </c>
      <c r="D487" s="8"/>
      <c r="E487" s="36">
        <f>E488</f>
        <v>5343.1</v>
      </c>
      <c r="F487" s="36">
        <f t="shared" si="222"/>
        <v>5665.6</v>
      </c>
      <c r="G487" s="36">
        <f t="shared" si="222"/>
        <v>5693.3</v>
      </c>
      <c r="H487" s="72"/>
      <c r="I487" s="72"/>
    </row>
    <row r="488" spans="1:9" ht="30" x14ac:dyDescent="0.25">
      <c r="A488" s="42" t="s">
        <v>21</v>
      </c>
      <c r="B488" s="7" t="s">
        <v>236</v>
      </c>
      <c r="C488" s="7" t="s">
        <v>238</v>
      </c>
      <c r="D488" s="8">
        <v>300</v>
      </c>
      <c r="E488" s="36">
        <v>5343.1</v>
      </c>
      <c r="F488" s="36">
        <v>5665.6</v>
      </c>
      <c r="G488" s="75">
        <v>5693.3</v>
      </c>
      <c r="H488" s="72"/>
      <c r="I488" s="72"/>
    </row>
    <row r="489" spans="1:9" x14ac:dyDescent="0.25">
      <c r="A489" s="47" t="s">
        <v>30</v>
      </c>
      <c r="B489" s="13" t="s">
        <v>31</v>
      </c>
      <c r="C489" s="7"/>
      <c r="D489" s="8"/>
      <c r="E489" s="36">
        <f>E490+E503</f>
        <v>32184.9</v>
      </c>
      <c r="F489" s="36">
        <f t="shared" ref="F489:G489" si="223">F490+F503</f>
        <v>30858.999999999996</v>
      </c>
      <c r="G489" s="36">
        <f t="shared" si="223"/>
        <v>21020.399999999998</v>
      </c>
      <c r="H489" s="72"/>
      <c r="I489" s="72"/>
    </row>
    <row r="490" spans="1:9" x14ac:dyDescent="0.25">
      <c r="A490" s="42" t="s">
        <v>9</v>
      </c>
      <c r="B490" s="7" t="s">
        <v>31</v>
      </c>
      <c r="C490" s="7" t="s">
        <v>10</v>
      </c>
      <c r="D490" s="8"/>
      <c r="E490" s="11">
        <f>E491+E493+E495+E497+E499+E501</f>
        <v>9864.4</v>
      </c>
      <c r="F490" s="11">
        <f t="shared" ref="F490:G490" si="224">F491+F493+F495+F497+F499+F501</f>
        <v>10106.399999999998</v>
      </c>
      <c r="G490" s="11">
        <f t="shared" si="224"/>
        <v>10319.099999999999</v>
      </c>
      <c r="H490" s="72"/>
      <c r="I490" s="72"/>
    </row>
    <row r="491" spans="1:9" ht="45" x14ac:dyDescent="0.25">
      <c r="A491" s="42" t="s">
        <v>239</v>
      </c>
      <c r="B491" s="7" t="s">
        <v>31</v>
      </c>
      <c r="C491" s="7" t="s">
        <v>240</v>
      </c>
      <c r="D491" s="8"/>
      <c r="E491" s="36">
        <f>E492</f>
        <v>2390.5</v>
      </c>
      <c r="F491" s="36">
        <f t="shared" ref="F491:G491" si="225">F492</f>
        <v>2600.5</v>
      </c>
      <c r="G491" s="36">
        <f t="shared" si="225"/>
        <v>2810.5</v>
      </c>
      <c r="H491" s="72"/>
      <c r="I491" s="72"/>
    </row>
    <row r="492" spans="1:9" ht="30" x14ac:dyDescent="0.25">
      <c r="A492" s="42" t="s">
        <v>21</v>
      </c>
      <c r="B492" s="7" t="s">
        <v>31</v>
      </c>
      <c r="C492" s="7" t="s">
        <v>240</v>
      </c>
      <c r="D492" s="8">
        <v>300</v>
      </c>
      <c r="E492" s="36">
        <v>2390.5</v>
      </c>
      <c r="F492" s="36">
        <v>2600.5</v>
      </c>
      <c r="G492" s="75">
        <v>2810.5</v>
      </c>
      <c r="H492" s="72"/>
      <c r="I492" s="72"/>
    </row>
    <row r="493" spans="1:9" ht="60" x14ac:dyDescent="0.25">
      <c r="A493" s="42" t="s">
        <v>241</v>
      </c>
      <c r="B493" s="7" t="s">
        <v>31</v>
      </c>
      <c r="C493" s="7" t="s">
        <v>242</v>
      </c>
      <c r="D493" s="8"/>
      <c r="E493" s="36">
        <f>E494</f>
        <v>2155.1999999999998</v>
      </c>
      <c r="F493" s="36">
        <f t="shared" ref="F493:G493" si="226">F494</f>
        <v>2155.1999999999998</v>
      </c>
      <c r="G493" s="36">
        <f t="shared" si="226"/>
        <v>2155.1999999999998</v>
      </c>
      <c r="H493" s="72"/>
      <c r="I493" s="72"/>
    </row>
    <row r="494" spans="1:9" ht="30" x14ac:dyDescent="0.25">
      <c r="A494" s="42" t="s">
        <v>21</v>
      </c>
      <c r="B494" s="7" t="s">
        <v>31</v>
      </c>
      <c r="C494" s="7" t="s">
        <v>242</v>
      </c>
      <c r="D494" s="8">
        <v>300</v>
      </c>
      <c r="E494" s="36">
        <v>2155.1999999999998</v>
      </c>
      <c r="F494" s="36">
        <v>2155.1999999999998</v>
      </c>
      <c r="G494" s="75">
        <v>2155.1999999999998</v>
      </c>
      <c r="H494" s="72"/>
      <c r="I494" s="72"/>
    </row>
    <row r="495" spans="1:9" ht="60" x14ac:dyDescent="0.25">
      <c r="A495" s="43" t="s">
        <v>32</v>
      </c>
      <c r="B495" s="7" t="s">
        <v>31</v>
      </c>
      <c r="C495" s="7" t="s">
        <v>33</v>
      </c>
      <c r="D495" s="8"/>
      <c r="E495" s="11">
        <f>E496</f>
        <v>287.5</v>
      </c>
      <c r="F495" s="11">
        <f t="shared" ref="F495:G495" si="227">F496</f>
        <v>287.5</v>
      </c>
      <c r="G495" s="11">
        <f t="shared" si="227"/>
        <v>287.5</v>
      </c>
      <c r="H495" s="72"/>
      <c r="I495" s="72"/>
    </row>
    <row r="496" spans="1:9" ht="30" x14ac:dyDescent="0.25">
      <c r="A496" s="42" t="s">
        <v>21</v>
      </c>
      <c r="B496" s="7" t="s">
        <v>31</v>
      </c>
      <c r="C496" s="7" t="s">
        <v>33</v>
      </c>
      <c r="D496" s="8">
        <v>300</v>
      </c>
      <c r="E496" s="11">
        <v>287.5</v>
      </c>
      <c r="F496" s="11">
        <v>287.5</v>
      </c>
      <c r="G496" s="75">
        <v>287.5</v>
      </c>
      <c r="H496" s="72"/>
      <c r="I496" s="72"/>
    </row>
    <row r="497" spans="1:9" ht="30" x14ac:dyDescent="0.25">
      <c r="A497" s="42" t="s">
        <v>243</v>
      </c>
      <c r="B497" s="7" t="s">
        <v>31</v>
      </c>
      <c r="C497" s="7" t="s">
        <v>244</v>
      </c>
      <c r="D497" s="8"/>
      <c r="E497" s="36">
        <f>E498</f>
        <v>527.1</v>
      </c>
      <c r="F497" s="36">
        <f t="shared" ref="F497:G497" si="228">F498</f>
        <v>558.9</v>
      </c>
      <c r="G497" s="36">
        <f t="shared" si="228"/>
        <v>561.6</v>
      </c>
      <c r="H497" s="72"/>
      <c r="I497" s="72"/>
    </row>
    <row r="498" spans="1:9" ht="60" x14ac:dyDescent="0.25">
      <c r="A498" s="42" t="s">
        <v>87</v>
      </c>
      <c r="B498" s="7" t="s">
        <v>31</v>
      </c>
      <c r="C498" s="7" t="s">
        <v>244</v>
      </c>
      <c r="D498" s="8">
        <v>600</v>
      </c>
      <c r="E498" s="36">
        <v>527.1</v>
      </c>
      <c r="F498" s="36">
        <v>558.9</v>
      </c>
      <c r="G498" s="75">
        <v>561.6</v>
      </c>
      <c r="H498" s="72"/>
      <c r="I498" s="72"/>
    </row>
    <row r="499" spans="1:9" ht="30" x14ac:dyDescent="0.25">
      <c r="A499" s="42" t="s">
        <v>245</v>
      </c>
      <c r="B499" s="7" t="s">
        <v>31</v>
      </c>
      <c r="C499" s="7" t="s">
        <v>246</v>
      </c>
      <c r="D499" s="8"/>
      <c r="E499" s="36">
        <f>E500</f>
        <v>4500</v>
      </c>
      <c r="F499" s="36">
        <f t="shared" ref="F499:G499" si="229">F500</f>
        <v>4500</v>
      </c>
      <c r="G499" s="36">
        <f t="shared" si="229"/>
        <v>4500</v>
      </c>
      <c r="H499" s="72"/>
      <c r="I499" s="72"/>
    </row>
    <row r="500" spans="1:9" ht="60" x14ac:dyDescent="0.25">
      <c r="A500" s="42" t="s">
        <v>87</v>
      </c>
      <c r="B500" s="7" t="s">
        <v>31</v>
      </c>
      <c r="C500" s="7" t="s">
        <v>246</v>
      </c>
      <c r="D500" s="8">
        <v>600</v>
      </c>
      <c r="E500" s="36">
        <v>4500</v>
      </c>
      <c r="F500" s="36">
        <v>4500</v>
      </c>
      <c r="G500" s="75">
        <v>4500</v>
      </c>
      <c r="H500" s="72"/>
      <c r="I500" s="72"/>
    </row>
    <row r="501" spans="1:9" ht="121.5" customHeight="1" x14ac:dyDescent="0.25">
      <c r="A501" s="42" t="s">
        <v>247</v>
      </c>
      <c r="B501" s="7" t="s">
        <v>31</v>
      </c>
      <c r="C501" s="7" t="s">
        <v>248</v>
      </c>
      <c r="D501" s="8"/>
      <c r="E501" s="36">
        <f>E502</f>
        <v>4.0999999999999996</v>
      </c>
      <c r="F501" s="36">
        <f t="shared" ref="F501:G501" si="230">F502</f>
        <v>4.3</v>
      </c>
      <c r="G501" s="36">
        <f t="shared" si="230"/>
        <v>4.3</v>
      </c>
      <c r="H501" s="72"/>
      <c r="I501" s="72"/>
    </row>
    <row r="502" spans="1:9" x14ac:dyDescent="0.25">
      <c r="A502" s="43" t="s">
        <v>42</v>
      </c>
      <c r="B502" s="7" t="s">
        <v>31</v>
      </c>
      <c r="C502" s="7" t="s">
        <v>248</v>
      </c>
      <c r="D502" s="8">
        <v>800</v>
      </c>
      <c r="E502" s="36">
        <v>4.0999999999999996</v>
      </c>
      <c r="F502" s="36">
        <v>4.3</v>
      </c>
      <c r="G502" s="36">
        <v>4.3</v>
      </c>
      <c r="H502" s="72"/>
      <c r="I502" s="72"/>
    </row>
    <row r="503" spans="1:9" ht="60" x14ac:dyDescent="0.25">
      <c r="A503" s="47" t="s">
        <v>251</v>
      </c>
      <c r="B503" s="13" t="s">
        <v>31</v>
      </c>
      <c r="C503" s="13" t="s">
        <v>252</v>
      </c>
      <c r="D503" s="18"/>
      <c r="E503" s="36">
        <f>E504+E508+E512</f>
        <v>22320.5</v>
      </c>
      <c r="F503" s="36">
        <f t="shared" ref="F503:G503" si="231">F504+F508+F512</f>
        <v>20752.599999999999</v>
      </c>
      <c r="G503" s="36">
        <f t="shared" si="231"/>
        <v>10701.3</v>
      </c>
      <c r="H503" s="72"/>
      <c r="I503" s="72"/>
    </row>
    <row r="504" spans="1:9" ht="60" x14ac:dyDescent="0.25">
      <c r="A504" s="47" t="s">
        <v>532</v>
      </c>
      <c r="B504" s="13" t="s">
        <v>31</v>
      </c>
      <c r="C504" s="13" t="s">
        <v>533</v>
      </c>
      <c r="D504" s="18"/>
      <c r="E504" s="36">
        <f>E505</f>
        <v>1730</v>
      </c>
      <c r="F504" s="36">
        <f t="shared" ref="F504:G506" si="232">F505</f>
        <v>299.89999999999998</v>
      </c>
      <c r="G504" s="36">
        <f t="shared" si="232"/>
        <v>301.3</v>
      </c>
      <c r="H504" s="72"/>
      <c r="I504" s="72"/>
    </row>
    <row r="505" spans="1:9" ht="75" x14ac:dyDescent="0.25">
      <c r="A505" s="47" t="s">
        <v>534</v>
      </c>
      <c r="B505" s="13" t="s">
        <v>31</v>
      </c>
      <c r="C505" s="13" t="s">
        <v>535</v>
      </c>
      <c r="D505" s="18"/>
      <c r="E505" s="36">
        <f>E506</f>
        <v>1730</v>
      </c>
      <c r="F505" s="36">
        <f t="shared" si="232"/>
        <v>299.89999999999998</v>
      </c>
      <c r="G505" s="36">
        <f t="shared" si="232"/>
        <v>301.3</v>
      </c>
      <c r="H505" s="72"/>
      <c r="I505" s="72"/>
    </row>
    <row r="506" spans="1:9" ht="113.25" customHeight="1" x14ac:dyDescent="0.25">
      <c r="A506" s="47" t="s">
        <v>536</v>
      </c>
      <c r="B506" s="13" t="s">
        <v>537</v>
      </c>
      <c r="C506" s="13" t="s">
        <v>538</v>
      </c>
      <c r="D506" s="18"/>
      <c r="E506" s="36">
        <f>E507</f>
        <v>1730</v>
      </c>
      <c r="F506" s="36">
        <f t="shared" si="232"/>
        <v>299.89999999999998</v>
      </c>
      <c r="G506" s="36">
        <f t="shared" si="232"/>
        <v>301.3</v>
      </c>
      <c r="H506" s="72"/>
      <c r="I506" s="72"/>
    </row>
    <row r="507" spans="1:9" ht="30" x14ac:dyDescent="0.25">
      <c r="A507" s="42" t="s">
        <v>21</v>
      </c>
      <c r="B507" s="13" t="s">
        <v>537</v>
      </c>
      <c r="C507" s="13" t="s">
        <v>538</v>
      </c>
      <c r="D507" s="18">
        <v>300</v>
      </c>
      <c r="E507" s="36">
        <v>1730</v>
      </c>
      <c r="F507" s="36">
        <v>299.89999999999998</v>
      </c>
      <c r="G507" s="36">
        <v>301.3</v>
      </c>
      <c r="H507" s="72"/>
      <c r="I507" s="72"/>
    </row>
    <row r="508" spans="1:9" ht="30" x14ac:dyDescent="0.25">
      <c r="A508" s="47" t="s">
        <v>539</v>
      </c>
      <c r="B508" s="13" t="s">
        <v>31</v>
      </c>
      <c r="C508" s="13" t="s">
        <v>540</v>
      </c>
      <c r="D508" s="18"/>
      <c r="E508" s="36">
        <f>E509</f>
        <v>10190.5</v>
      </c>
      <c r="F508" s="36">
        <f t="shared" ref="F508:G510" si="233">F509</f>
        <v>10052.700000000001</v>
      </c>
      <c r="G508" s="36">
        <f t="shared" si="233"/>
        <v>0</v>
      </c>
      <c r="H508" s="72"/>
      <c r="I508" s="72"/>
    </row>
    <row r="509" spans="1:9" ht="90" x14ac:dyDescent="0.25">
      <c r="A509" s="47" t="s">
        <v>541</v>
      </c>
      <c r="B509" s="13" t="s">
        <v>31</v>
      </c>
      <c r="C509" s="13" t="s">
        <v>542</v>
      </c>
      <c r="D509" s="18"/>
      <c r="E509" s="36">
        <f>E510</f>
        <v>10190.5</v>
      </c>
      <c r="F509" s="36">
        <f t="shared" si="233"/>
        <v>10052.700000000001</v>
      </c>
      <c r="G509" s="36">
        <f t="shared" si="233"/>
        <v>0</v>
      </c>
      <c r="H509" s="72"/>
      <c r="I509" s="72"/>
    </row>
    <row r="510" spans="1:9" ht="32.25" customHeight="1" x14ac:dyDescent="0.25">
      <c r="A510" s="47" t="s">
        <v>543</v>
      </c>
      <c r="B510" s="13" t="s">
        <v>31</v>
      </c>
      <c r="C510" s="13" t="s">
        <v>544</v>
      </c>
      <c r="D510" s="18"/>
      <c r="E510" s="36">
        <f>E511</f>
        <v>10190.5</v>
      </c>
      <c r="F510" s="36">
        <f t="shared" si="233"/>
        <v>10052.700000000001</v>
      </c>
      <c r="G510" s="36">
        <f t="shared" si="233"/>
        <v>0</v>
      </c>
      <c r="H510" s="72"/>
      <c r="I510" s="72"/>
    </row>
    <row r="511" spans="1:9" ht="30.75" customHeight="1" x14ac:dyDescent="0.25">
      <c r="A511" s="42" t="s">
        <v>21</v>
      </c>
      <c r="B511" s="13" t="s">
        <v>31</v>
      </c>
      <c r="C511" s="13" t="s">
        <v>544</v>
      </c>
      <c r="D511" s="18">
        <v>300</v>
      </c>
      <c r="E511" s="36">
        <v>10190.5</v>
      </c>
      <c r="F511" s="36">
        <v>10052.700000000001</v>
      </c>
      <c r="G511" s="36">
        <v>0</v>
      </c>
      <c r="H511" s="72"/>
      <c r="I511" s="72"/>
    </row>
    <row r="512" spans="1:9" ht="60" x14ac:dyDescent="0.25">
      <c r="A512" s="55" t="s">
        <v>545</v>
      </c>
      <c r="B512" s="13" t="s">
        <v>31</v>
      </c>
      <c r="C512" s="13" t="s">
        <v>546</v>
      </c>
      <c r="D512" s="18"/>
      <c r="E512" s="36">
        <f>E513</f>
        <v>10400</v>
      </c>
      <c r="F512" s="36">
        <f t="shared" ref="F512:G514" si="234">F513</f>
        <v>10400</v>
      </c>
      <c r="G512" s="36">
        <f t="shared" si="234"/>
        <v>10400</v>
      </c>
      <c r="H512" s="72"/>
      <c r="I512" s="72"/>
    </row>
    <row r="513" spans="1:9" ht="60" x14ac:dyDescent="0.25">
      <c r="A513" s="55" t="s">
        <v>547</v>
      </c>
      <c r="B513" s="13" t="s">
        <v>31</v>
      </c>
      <c r="C513" s="13" t="s">
        <v>548</v>
      </c>
      <c r="D513" s="18"/>
      <c r="E513" s="36">
        <f>E514</f>
        <v>10400</v>
      </c>
      <c r="F513" s="36">
        <f t="shared" si="234"/>
        <v>10400</v>
      </c>
      <c r="G513" s="36">
        <f t="shared" si="234"/>
        <v>10400</v>
      </c>
      <c r="H513" s="72"/>
      <c r="I513" s="72"/>
    </row>
    <row r="514" spans="1:9" ht="135" x14ac:dyDescent="0.25">
      <c r="A514" s="55" t="s">
        <v>549</v>
      </c>
      <c r="B514" s="13" t="s">
        <v>31</v>
      </c>
      <c r="C514" s="77" t="s">
        <v>550</v>
      </c>
      <c r="D514" s="18"/>
      <c r="E514" s="36">
        <f>E515</f>
        <v>10400</v>
      </c>
      <c r="F514" s="36">
        <f t="shared" si="234"/>
        <v>10400</v>
      </c>
      <c r="G514" s="36">
        <f t="shared" si="234"/>
        <v>10400</v>
      </c>
      <c r="H514" s="72"/>
      <c r="I514" s="72"/>
    </row>
    <row r="515" spans="1:9" ht="30" x14ac:dyDescent="0.25">
      <c r="A515" s="42" t="s">
        <v>21</v>
      </c>
      <c r="B515" s="13" t="s">
        <v>31</v>
      </c>
      <c r="C515" s="77" t="s">
        <v>550</v>
      </c>
      <c r="D515" s="18">
        <v>300</v>
      </c>
      <c r="E515" s="36">
        <v>10400</v>
      </c>
      <c r="F515" s="36">
        <v>10400</v>
      </c>
      <c r="G515" s="36">
        <v>10400</v>
      </c>
      <c r="H515" s="72"/>
      <c r="I515" s="72"/>
    </row>
    <row r="516" spans="1:9" x14ac:dyDescent="0.25">
      <c r="A516" s="47" t="s">
        <v>249</v>
      </c>
      <c r="B516" s="13" t="s">
        <v>250</v>
      </c>
      <c r="C516" s="13"/>
      <c r="D516" s="13"/>
      <c r="E516" s="11">
        <f>E517+E528</f>
        <v>365950.6</v>
      </c>
      <c r="F516" s="11">
        <f t="shared" ref="F516:G516" si="235">F517+F528</f>
        <v>355033.9</v>
      </c>
      <c r="G516" s="11">
        <f t="shared" si="235"/>
        <v>292031.59999999998</v>
      </c>
      <c r="H516" s="72"/>
      <c r="I516" s="72"/>
    </row>
    <row r="517" spans="1:9" ht="60" x14ac:dyDescent="0.25">
      <c r="A517" s="47" t="s">
        <v>251</v>
      </c>
      <c r="B517" s="13" t="s">
        <v>250</v>
      </c>
      <c r="C517" s="13" t="s">
        <v>252</v>
      </c>
      <c r="D517" s="13"/>
      <c r="E517" s="11">
        <f>E518</f>
        <v>164186.79999999999</v>
      </c>
      <c r="F517" s="11">
        <f t="shared" ref="F517:G518" si="236">F518</f>
        <v>150956.79999999999</v>
      </c>
      <c r="G517" s="11">
        <f t="shared" si="236"/>
        <v>87741.6</v>
      </c>
      <c r="H517" s="72"/>
      <c r="I517" s="72"/>
    </row>
    <row r="518" spans="1:9" ht="90" x14ac:dyDescent="0.25">
      <c r="A518" s="42" t="s">
        <v>253</v>
      </c>
      <c r="B518" s="13" t="s">
        <v>250</v>
      </c>
      <c r="C518" s="7" t="s">
        <v>254</v>
      </c>
      <c r="D518" s="13"/>
      <c r="E518" s="11">
        <f>E519</f>
        <v>164186.79999999999</v>
      </c>
      <c r="F518" s="11">
        <f t="shared" si="236"/>
        <v>150956.79999999999</v>
      </c>
      <c r="G518" s="11">
        <f t="shared" si="236"/>
        <v>87741.6</v>
      </c>
      <c r="H518" s="72"/>
      <c r="I518" s="72"/>
    </row>
    <row r="519" spans="1:9" ht="105" x14ac:dyDescent="0.25">
      <c r="A519" s="43" t="s">
        <v>255</v>
      </c>
      <c r="B519" s="13" t="s">
        <v>250</v>
      </c>
      <c r="C519" s="7" t="s">
        <v>256</v>
      </c>
      <c r="D519" s="13"/>
      <c r="E519" s="11">
        <f>E522+E524+E526+E520</f>
        <v>164186.79999999999</v>
      </c>
      <c r="F519" s="11">
        <f t="shared" ref="F519:G519" si="237">F522+F524+F526+F520</f>
        <v>150956.79999999999</v>
      </c>
      <c r="G519" s="11">
        <f t="shared" si="237"/>
        <v>87741.6</v>
      </c>
      <c r="H519" s="72"/>
      <c r="I519" s="72"/>
    </row>
    <row r="520" spans="1:9" ht="105" x14ac:dyDescent="0.25">
      <c r="A520" s="44" t="s">
        <v>555</v>
      </c>
      <c r="B520" s="13" t="s">
        <v>250</v>
      </c>
      <c r="C520" s="7" t="s">
        <v>556</v>
      </c>
      <c r="D520" s="13"/>
      <c r="E520" s="36">
        <f>E521</f>
        <v>134245.29999999999</v>
      </c>
      <c r="F520" s="36">
        <f t="shared" ref="F520:G520" si="238">F521</f>
        <v>134245.29999999999</v>
      </c>
      <c r="G520" s="36">
        <f t="shared" si="238"/>
        <v>71407</v>
      </c>
      <c r="H520" s="72"/>
      <c r="I520" s="72"/>
    </row>
    <row r="521" spans="1:9" ht="45" x14ac:dyDescent="0.25">
      <c r="A521" s="44" t="s">
        <v>80</v>
      </c>
      <c r="B521" s="13" t="s">
        <v>250</v>
      </c>
      <c r="C521" s="7" t="s">
        <v>556</v>
      </c>
      <c r="D521" s="13" t="s">
        <v>234</v>
      </c>
      <c r="E521" s="36">
        <v>134245.29999999999</v>
      </c>
      <c r="F521" s="36">
        <v>134245.29999999999</v>
      </c>
      <c r="G521" s="36">
        <v>71407</v>
      </c>
      <c r="H521" s="72"/>
      <c r="I521" s="72"/>
    </row>
    <row r="522" spans="1:9" ht="119.25" customHeight="1" x14ac:dyDescent="0.25">
      <c r="A522" s="48" t="s">
        <v>257</v>
      </c>
      <c r="B522" s="7" t="s">
        <v>250</v>
      </c>
      <c r="C522" s="25" t="s">
        <v>258</v>
      </c>
      <c r="D522" s="8"/>
      <c r="E522" s="11">
        <f>E523</f>
        <v>401.9</v>
      </c>
      <c r="F522" s="11">
        <f t="shared" ref="F522:G522" si="239">F523</f>
        <v>401.9</v>
      </c>
      <c r="G522" s="11">
        <f t="shared" si="239"/>
        <v>401.9</v>
      </c>
      <c r="H522" s="72"/>
      <c r="I522" s="72"/>
    </row>
    <row r="523" spans="1:9" ht="30" x14ac:dyDescent="0.25">
      <c r="A523" s="42" t="s">
        <v>21</v>
      </c>
      <c r="B523" s="7" t="s">
        <v>250</v>
      </c>
      <c r="C523" s="25" t="s">
        <v>258</v>
      </c>
      <c r="D523" s="8">
        <v>300</v>
      </c>
      <c r="E523" s="11">
        <v>401.9</v>
      </c>
      <c r="F523" s="11">
        <v>401.9</v>
      </c>
      <c r="G523" s="11">
        <v>401.9</v>
      </c>
      <c r="H523" s="72"/>
      <c r="I523" s="72"/>
    </row>
    <row r="524" spans="1:9" ht="61.5" customHeight="1" x14ac:dyDescent="0.25">
      <c r="A524" s="54" t="s">
        <v>551</v>
      </c>
      <c r="B524" s="13" t="s">
        <v>250</v>
      </c>
      <c r="C524" s="7" t="s">
        <v>552</v>
      </c>
      <c r="D524" s="13"/>
      <c r="E524" s="36">
        <f>E525</f>
        <v>976.8</v>
      </c>
      <c r="F524" s="36">
        <f t="shared" ref="F524:G524" si="240">F525</f>
        <v>600.1</v>
      </c>
      <c r="G524" s="36">
        <f t="shared" si="240"/>
        <v>223.20000000000005</v>
      </c>
      <c r="H524" s="72"/>
      <c r="I524" s="72"/>
    </row>
    <row r="525" spans="1:9" ht="60" x14ac:dyDescent="0.25">
      <c r="A525" s="42" t="s">
        <v>20</v>
      </c>
      <c r="B525" s="13" t="s">
        <v>250</v>
      </c>
      <c r="C525" s="7" t="s">
        <v>552</v>
      </c>
      <c r="D525" s="13" t="s">
        <v>48</v>
      </c>
      <c r="E525" s="36">
        <v>976.8</v>
      </c>
      <c r="F525" s="36">
        <v>600.1</v>
      </c>
      <c r="G525" s="36">
        <v>223.20000000000005</v>
      </c>
      <c r="H525" s="72"/>
      <c r="I525" s="72"/>
    </row>
    <row r="526" spans="1:9" ht="180" x14ac:dyDescent="0.25">
      <c r="A526" s="42" t="s">
        <v>553</v>
      </c>
      <c r="B526" s="13" t="s">
        <v>250</v>
      </c>
      <c r="C526" s="7" t="s">
        <v>554</v>
      </c>
      <c r="D526" s="13"/>
      <c r="E526" s="11">
        <f>E527</f>
        <v>28562.799999999999</v>
      </c>
      <c r="F526" s="11">
        <f t="shared" ref="F526:G526" si="241">F527</f>
        <v>15709.5</v>
      </c>
      <c r="G526" s="11">
        <f t="shared" si="241"/>
        <v>15709.5</v>
      </c>
      <c r="H526" s="72"/>
      <c r="I526" s="72"/>
    </row>
    <row r="527" spans="1:9" ht="45" x14ac:dyDescent="0.25">
      <c r="A527" s="44" t="s">
        <v>80</v>
      </c>
      <c r="B527" s="13" t="s">
        <v>250</v>
      </c>
      <c r="C527" s="7" t="s">
        <v>554</v>
      </c>
      <c r="D527" s="13" t="s">
        <v>234</v>
      </c>
      <c r="E527" s="11">
        <v>28562.799999999999</v>
      </c>
      <c r="F527" s="11">
        <v>15709.5</v>
      </c>
      <c r="G527" s="11">
        <v>15709.5</v>
      </c>
      <c r="H527" s="72"/>
      <c r="I527" s="72"/>
    </row>
    <row r="528" spans="1:9" ht="34.5" customHeight="1" x14ac:dyDescent="0.25">
      <c r="A528" s="42" t="s">
        <v>189</v>
      </c>
      <c r="B528" s="7" t="s">
        <v>250</v>
      </c>
      <c r="C528" s="7" t="s">
        <v>190</v>
      </c>
      <c r="D528" s="7"/>
      <c r="E528" s="11">
        <f>E529+E535</f>
        <v>201763.8</v>
      </c>
      <c r="F528" s="11">
        <f t="shared" ref="F528:G528" si="242">F529+F535</f>
        <v>204077.1</v>
      </c>
      <c r="G528" s="11">
        <f t="shared" si="242"/>
        <v>204290</v>
      </c>
      <c r="H528" s="72"/>
      <c r="I528" s="72"/>
    </row>
    <row r="529" spans="1:9" ht="48" customHeight="1" x14ac:dyDescent="0.25">
      <c r="A529" s="43" t="s">
        <v>191</v>
      </c>
      <c r="B529" s="7" t="s">
        <v>250</v>
      </c>
      <c r="C529" s="7" t="s">
        <v>192</v>
      </c>
      <c r="D529" s="7"/>
      <c r="E529" s="11">
        <f>E530</f>
        <v>138385.1</v>
      </c>
      <c r="F529" s="11">
        <f t="shared" ref="F529:G530" si="243">F530</f>
        <v>138385.1</v>
      </c>
      <c r="G529" s="11">
        <f t="shared" si="243"/>
        <v>138385.1</v>
      </c>
      <c r="H529" s="72"/>
      <c r="I529" s="72"/>
    </row>
    <row r="530" spans="1:9" ht="68.25" customHeight="1" x14ac:dyDescent="0.25">
      <c r="A530" s="43" t="s">
        <v>398</v>
      </c>
      <c r="B530" s="7" t="s">
        <v>250</v>
      </c>
      <c r="C530" s="7" t="s">
        <v>399</v>
      </c>
      <c r="D530" s="7"/>
      <c r="E530" s="11">
        <f>E531</f>
        <v>138385.1</v>
      </c>
      <c r="F530" s="11">
        <f t="shared" si="243"/>
        <v>138385.1</v>
      </c>
      <c r="G530" s="11">
        <f t="shared" si="243"/>
        <v>138385.1</v>
      </c>
      <c r="H530" s="72"/>
      <c r="I530" s="72"/>
    </row>
    <row r="531" spans="1:9" ht="105" x14ac:dyDescent="0.25">
      <c r="A531" s="61" t="s">
        <v>449</v>
      </c>
      <c r="B531" s="7" t="s">
        <v>250</v>
      </c>
      <c r="C531" s="7" t="s">
        <v>450</v>
      </c>
      <c r="D531" s="8"/>
      <c r="E531" s="11">
        <f>SUM(E532:E534)</f>
        <v>138385.1</v>
      </c>
      <c r="F531" s="11">
        <f t="shared" ref="F531:G531" si="244">SUM(F532:F534)</f>
        <v>138385.1</v>
      </c>
      <c r="G531" s="11">
        <f t="shared" si="244"/>
        <v>138385.1</v>
      </c>
      <c r="H531" s="72"/>
      <c r="I531" s="72"/>
    </row>
    <row r="532" spans="1:9" ht="60" x14ac:dyDescent="0.25">
      <c r="A532" s="10" t="s">
        <v>20</v>
      </c>
      <c r="B532" s="7" t="s">
        <v>250</v>
      </c>
      <c r="C532" s="7" t="s">
        <v>450</v>
      </c>
      <c r="D532" s="8">
        <v>200</v>
      </c>
      <c r="E532" s="11">
        <v>14</v>
      </c>
      <c r="F532" s="11">
        <v>14</v>
      </c>
      <c r="G532" s="75">
        <v>14</v>
      </c>
      <c r="H532" s="72"/>
      <c r="I532" s="72"/>
    </row>
    <row r="533" spans="1:9" ht="30" x14ac:dyDescent="0.25">
      <c r="A533" s="10" t="s">
        <v>21</v>
      </c>
      <c r="B533" s="7" t="s">
        <v>250</v>
      </c>
      <c r="C533" s="7" t="s">
        <v>450</v>
      </c>
      <c r="D533" s="8">
        <v>300</v>
      </c>
      <c r="E533" s="11">
        <v>1910</v>
      </c>
      <c r="F533" s="11">
        <v>1910</v>
      </c>
      <c r="G533" s="75">
        <v>1910</v>
      </c>
      <c r="H533" s="72"/>
      <c r="I533" s="72"/>
    </row>
    <row r="534" spans="1:9" ht="60" x14ac:dyDescent="0.25">
      <c r="A534" s="42" t="s">
        <v>87</v>
      </c>
      <c r="B534" s="7" t="s">
        <v>250</v>
      </c>
      <c r="C534" s="7" t="s">
        <v>450</v>
      </c>
      <c r="D534" s="8">
        <v>600</v>
      </c>
      <c r="E534" s="11">
        <v>136461.1</v>
      </c>
      <c r="F534" s="11">
        <v>136461.1</v>
      </c>
      <c r="G534" s="75">
        <v>136461.1</v>
      </c>
      <c r="H534" s="72"/>
      <c r="I534" s="72"/>
    </row>
    <row r="535" spans="1:9" ht="30" x14ac:dyDescent="0.25">
      <c r="A535" s="43" t="s">
        <v>437</v>
      </c>
      <c r="B535" s="7" t="s">
        <v>250</v>
      </c>
      <c r="C535" s="7" t="s">
        <v>438</v>
      </c>
      <c r="D535" s="7"/>
      <c r="E535" s="11">
        <f>E536</f>
        <v>63378.7</v>
      </c>
      <c r="F535" s="11">
        <f t="shared" ref="F535:G535" si="245">F536</f>
        <v>65692</v>
      </c>
      <c r="G535" s="11">
        <f t="shared" si="245"/>
        <v>65904.899999999994</v>
      </c>
      <c r="H535" s="72"/>
      <c r="I535" s="72"/>
    </row>
    <row r="536" spans="1:9" ht="60" x14ac:dyDescent="0.25">
      <c r="A536" s="44" t="s">
        <v>453</v>
      </c>
      <c r="B536" s="7" t="s">
        <v>250</v>
      </c>
      <c r="C536" s="7" t="s">
        <v>454</v>
      </c>
      <c r="D536" s="7"/>
      <c r="E536" s="11">
        <f>E537+E540+E543</f>
        <v>63378.7</v>
      </c>
      <c r="F536" s="11">
        <f t="shared" ref="F536:G536" si="246">F537+F540+F543</f>
        <v>65692</v>
      </c>
      <c r="G536" s="11">
        <f t="shared" si="246"/>
        <v>65904.899999999994</v>
      </c>
      <c r="H536" s="72"/>
      <c r="I536" s="72"/>
    </row>
    <row r="537" spans="1:9" ht="90" x14ac:dyDescent="0.25">
      <c r="A537" s="42" t="s">
        <v>455</v>
      </c>
      <c r="B537" s="7" t="s">
        <v>250</v>
      </c>
      <c r="C537" s="7" t="s">
        <v>456</v>
      </c>
      <c r="D537" s="8"/>
      <c r="E537" s="11">
        <f>SUM(E538:E539)</f>
        <v>8157.7</v>
      </c>
      <c r="F537" s="11">
        <f t="shared" ref="F537:G537" si="247">SUM(F538:F539)</f>
        <v>8449.6999999999989</v>
      </c>
      <c r="G537" s="11">
        <f t="shared" si="247"/>
        <v>8662.6</v>
      </c>
      <c r="H537" s="72"/>
      <c r="I537" s="72"/>
    </row>
    <row r="538" spans="1:9" ht="60" x14ac:dyDescent="0.25">
      <c r="A538" s="42" t="s">
        <v>20</v>
      </c>
      <c r="B538" s="7" t="s">
        <v>250</v>
      </c>
      <c r="C538" s="7" t="s">
        <v>456</v>
      </c>
      <c r="D538" s="8">
        <v>200</v>
      </c>
      <c r="E538" s="11">
        <v>81.5</v>
      </c>
      <c r="F538" s="11">
        <v>84.4</v>
      </c>
      <c r="G538" s="75">
        <v>86.6</v>
      </c>
      <c r="H538" s="72"/>
      <c r="I538" s="72"/>
    </row>
    <row r="539" spans="1:9" ht="30" x14ac:dyDescent="0.25">
      <c r="A539" s="42" t="s">
        <v>21</v>
      </c>
      <c r="B539" s="7" t="s">
        <v>250</v>
      </c>
      <c r="C539" s="7" t="s">
        <v>456</v>
      </c>
      <c r="D539" s="8">
        <v>300</v>
      </c>
      <c r="E539" s="11">
        <v>8076.2</v>
      </c>
      <c r="F539" s="11">
        <v>8365.2999999999993</v>
      </c>
      <c r="G539" s="75">
        <v>8576</v>
      </c>
      <c r="H539" s="72"/>
      <c r="I539" s="72"/>
    </row>
    <row r="540" spans="1:9" ht="120" x14ac:dyDescent="0.25">
      <c r="A540" s="42" t="s">
        <v>457</v>
      </c>
      <c r="B540" s="7" t="s">
        <v>250</v>
      </c>
      <c r="C540" s="7" t="s">
        <v>458</v>
      </c>
      <c r="D540" s="8"/>
      <c r="E540" s="11">
        <f>SUM(E541:E542)</f>
        <v>338.5</v>
      </c>
      <c r="F540" s="11">
        <f t="shared" ref="F540:G540" si="248">SUM(F541:F542)</f>
        <v>350.3</v>
      </c>
      <c r="G540" s="11">
        <f t="shared" si="248"/>
        <v>350.3</v>
      </c>
      <c r="H540" s="72"/>
      <c r="I540" s="72"/>
    </row>
    <row r="541" spans="1:9" ht="60" x14ac:dyDescent="0.25">
      <c r="A541" s="42" t="s">
        <v>20</v>
      </c>
      <c r="B541" s="7" t="s">
        <v>250</v>
      </c>
      <c r="C541" s="7" t="s">
        <v>458</v>
      </c>
      <c r="D541" s="8">
        <v>200</v>
      </c>
      <c r="E541" s="11">
        <v>3.4000000000000004</v>
      </c>
      <c r="F541" s="11">
        <v>3.5</v>
      </c>
      <c r="G541" s="75">
        <v>3.5</v>
      </c>
      <c r="H541" s="72"/>
      <c r="I541" s="72"/>
    </row>
    <row r="542" spans="1:9" ht="30" x14ac:dyDescent="0.25">
      <c r="A542" s="42" t="s">
        <v>21</v>
      </c>
      <c r="B542" s="7" t="s">
        <v>250</v>
      </c>
      <c r="C542" s="7" t="s">
        <v>458</v>
      </c>
      <c r="D542" s="8">
        <v>300</v>
      </c>
      <c r="E542" s="11">
        <v>335.1</v>
      </c>
      <c r="F542" s="11">
        <v>346.8</v>
      </c>
      <c r="G542" s="75">
        <v>346.8</v>
      </c>
      <c r="H542" s="72"/>
      <c r="I542" s="72"/>
    </row>
    <row r="543" spans="1:9" ht="135" x14ac:dyDescent="0.25">
      <c r="A543" s="42" t="s">
        <v>461</v>
      </c>
      <c r="B543" s="7" t="s">
        <v>250</v>
      </c>
      <c r="C543" s="7" t="s">
        <v>462</v>
      </c>
      <c r="D543" s="8"/>
      <c r="E543" s="11">
        <f>SUM(E544:E545)</f>
        <v>54882.5</v>
      </c>
      <c r="F543" s="11">
        <f t="shared" ref="F543:G543" si="249">SUM(F544:F545)</f>
        <v>56892</v>
      </c>
      <c r="G543" s="11">
        <f t="shared" si="249"/>
        <v>56892</v>
      </c>
      <c r="H543" s="72"/>
      <c r="I543" s="72"/>
    </row>
    <row r="544" spans="1:9" ht="60" x14ac:dyDescent="0.25">
      <c r="A544" s="42" t="s">
        <v>20</v>
      </c>
      <c r="B544" s="7" t="s">
        <v>250</v>
      </c>
      <c r="C544" s="7" t="s">
        <v>462</v>
      </c>
      <c r="D544" s="8">
        <v>200</v>
      </c>
      <c r="E544" s="11">
        <v>400</v>
      </c>
      <c r="F544" s="11">
        <v>500</v>
      </c>
      <c r="G544" s="75">
        <v>500</v>
      </c>
      <c r="H544" s="72"/>
      <c r="I544" s="72"/>
    </row>
    <row r="545" spans="1:9" ht="30" x14ac:dyDescent="0.25">
      <c r="A545" s="42" t="s">
        <v>21</v>
      </c>
      <c r="B545" s="7" t="s">
        <v>250</v>
      </c>
      <c r="C545" s="7" t="s">
        <v>462</v>
      </c>
      <c r="D545" s="8">
        <v>300</v>
      </c>
      <c r="E545" s="11">
        <v>54482.5</v>
      </c>
      <c r="F545" s="11">
        <v>56392</v>
      </c>
      <c r="G545" s="75">
        <v>56392</v>
      </c>
      <c r="H545" s="72"/>
      <c r="I545" s="72"/>
    </row>
    <row r="546" spans="1:9" s="74" customFormat="1" ht="21" customHeight="1" x14ac:dyDescent="0.25">
      <c r="A546" s="46" t="s">
        <v>259</v>
      </c>
      <c r="B546" s="6" t="s">
        <v>260</v>
      </c>
      <c r="C546" s="6"/>
      <c r="D546" s="27"/>
      <c r="E546" s="9">
        <f>E547+E554</f>
        <v>63508.099999999991</v>
      </c>
      <c r="F546" s="9">
        <f t="shared" ref="F546:G546" si="250">F547+F554</f>
        <v>65367.4</v>
      </c>
      <c r="G546" s="9">
        <f t="shared" si="250"/>
        <v>67029.5</v>
      </c>
    </row>
    <row r="547" spans="1:9" x14ac:dyDescent="0.25">
      <c r="A547" s="42" t="s">
        <v>261</v>
      </c>
      <c r="B547" s="7" t="s">
        <v>262</v>
      </c>
      <c r="C547" s="7"/>
      <c r="D547" s="8"/>
      <c r="E547" s="36">
        <f>E548</f>
        <v>57519.399999999994</v>
      </c>
      <c r="F547" s="36">
        <f t="shared" ref="F547:G548" si="251">F548</f>
        <v>59017.3</v>
      </c>
      <c r="G547" s="36">
        <f t="shared" si="251"/>
        <v>60648.3</v>
      </c>
      <c r="H547" s="72"/>
      <c r="I547" s="72"/>
    </row>
    <row r="548" spans="1:9" ht="45" x14ac:dyDescent="0.25">
      <c r="A548" s="42" t="s">
        <v>263</v>
      </c>
      <c r="B548" s="7" t="s">
        <v>262</v>
      </c>
      <c r="C548" s="7" t="s">
        <v>264</v>
      </c>
      <c r="D548" s="8"/>
      <c r="E548" s="36">
        <f>E549</f>
        <v>57519.399999999994</v>
      </c>
      <c r="F548" s="36">
        <f t="shared" si="251"/>
        <v>59017.3</v>
      </c>
      <c r="G548" s="36">
        <f t="shared" si="251"/>
        <v>60648.3</v>
      </c>
      <c r="H548" s="72"/>
      <c r="I548" s="72"/>
    </row>
    <row r="549" spans="1:9" ht="60" x14ac:dyDescent="0.25">
      <c r="A549" s="42" t="s">
        <v>265</v>
      </c>
      <c r="B549" s="7" t="s">
        <v>262</v>
      </c>
      <c r="C549" s="7" t="s">
        <v>266</v>
      </c>
      <c r="D549" s="8"/>
      <c r="E549" s="36">
        <f>E550+E552</f>
        <v>57519.399999999994</v>
      </c>
      <c r="F549" s="36">
        <f t="shared" ref="F549:G549" si="252">F550+F552</f>
        <v>59017.3</v>
      </c>
      <c r="G549" s="36">
        <f t="shared" si="252"/>
        <v>60648.3</v>
      </c>
      <c r="H549" s="72"/>
      <c r="I549" s="72"/>
    </row>
    <row r="550" spans="1:9" ht="60" x14ac:dyDescent="0.25">
      <c r="A550" s="42" t="s">
        <v>86</v>
      </c>
      <c r="B550" s="7" t="s">
        <v>262</v>
      </c>
      <c r="C550" s="7" t="s">
        <v>267</v>
      </c>
      <c r="D550" s="8"/>
      <c r="E550" s="36">
        <f>E551</f>
        <v>27185.599999999999</v>
      </c>
      <c r="F550" s="36">
        <f t="shared" ref="F550:G550" si="253">F551</f>
        <v>27670.400000000001</v>
      </c>
      <c r="G550" s="36">
        <f t="shared" si="253"/>
        <v>28395.200000000001</v>
      </c>
      <c r="H550" s="72"/>
      <c r="I550" s="72"/>
    </row>
    <row r="551" spans="1:9" ht="60" x14ac:dyDescent="0.25">
      <c r="A551" s="42" t="s">
        <v>87</v>
      </c>
      <c r="B551" s="7" t="s">
        <v>262</v>
      </c>
      <c r="C551" s="7" t="s">
        <v>267</v>
      </c>
      <c r="D551" s="8">
        <v>600</v>
      </c>
      <c r="E551" s="36">
        <v>27185.599999999999</v>
      </c>
      <c r="F551" s="36">
        <v>27670.400000000001</v>
      </c>
      <c r="G551" s="75">
        <v>28395.200000000001</v>
      </c>
      <c r="H551" s="72"/>
      <c r="I551" s="72"/>
    </row>
    <row r="552" spans="1:9" ht="45" x14ac:dyDescent="0.25">
      <c r="A552" s="42" t="s">
        <v>268</v>
      </c>
      <c r="B552" s="7" t="s">
        <v>262</v>
      </c>
      <c r="C552" s="7" t="s">
        <v>269</v>
      </c>
      <c r="D552" s="8"/>
      <c r="E552" s="36">
        <f>E553</f>
        <v>30333.8</v>
      </c>
      <c r="F552" s="36">
        <f t="shared" ref="F552:G552" si="254">F553</f>
        <v>31346.9</v>
      </c>
      <c r="G552" s="36">
        <f t="shared" si="254"/>
        <v>32253.1</v>
      </c>
      <c r="H552" s="72"/>
      <c r="I552" s="72"/>
    </row>
    <row r="553" spans="1:9" ht="60" x14ac:dyDescent="0.25">
      <c r="A553" s="42" t="s">
        <v>87</v>
      </c>
      <c r="B553" s="7" t="s">
        <v>262</v>
      </c>
      <c r="C553" s="7" t="s">
        <v>269</v>
      </c>
      <c r="D553" s="8">
        <v>600</v>
      </c>
      <c r="E553" s="36">
        <v>30333.8</v>
      </c>
      <c r="F553" s="36">
        <v>31346.9</v>
      </c>
      <c r="G553" s="75">
        <v>32253.1</v>
      </c>
      <c r="H553" s="72"/>
      <c r="I553" s="72"/>
    </row>
    <row r="554" spans="1:9" x14ac:dyDescent="0.25">
      <c r="A554" s="42" t="s">
        <v>270</v>
      </c>
      <c r="B554" s="7" t="s">
        <v>271</v>
      </c>
      <c r="C554" s="7"/>
      <c r="D554" s="8"/>
      <c r="E554" s="11">
        <f>E555</f>
        <v>5988.7</v>
      </c>
      <c r="F554" s="11">
        <f t="shared" ref="F554:G554" si="255">F555</f>
        <v>6350.1</v>
      </c>
      <c r="G554" s="11">
        <f t="shared" si="255"/>
        <v>6381.2000000000007</v>
      </c>
      <c r="H554" s="72"/>
      <c r="I554" s="72"/>
    </row>
    <row r="555" spans="1:9" ht="45" x14ac:dyDescent="0.25">
      <c r="A555" s="42" t="s">
        <v>272</v>
      </c>
      <c r="B555" s="7" t="s">
        <v>271</v>
      </c>
      <c r="C555" s="7" t="s">
        <v>264</v>
      </c>
      <c r="D555" s="8"/>
      <c r="E555" s="11">
        <f>E556+E559</f>
        <v>5988.7</v>
      </c>
      <c r="F555" s="11">
        <f t="shared" ref="F555:G555" si="256">F556+F559</f>
        <v>6350.1</v>
      </c>
      <c r="G555" s="11">
        <f t="shared" si="256"/>
        <v>6381.2000000000007</v>
      </c>
      <c r="H555" s="72"/>
      <c r="I555" s="72"/>
    </row>
    <row r="556" spans="1:9" ht="60" x14ac:dyDescent="0.25">
      <c r="A556" s="42" t="s">
        <v>273</v>
      </c>
      <c r="B556" s="7" t="s">
        <v>271</v>
      </c>
      <c r="C556" s="7" t="s">
        <v>274</v>
      </c>
      <c r="D556" s="8"/>
      <c r="E556" s="11">
        <f>E557</f>
        <v>243.4</v>
      </c>
      <c r="F556" s="11">
        <f t="shared" ref="F556:G557" si="257">F557</f>
        <v>343.1</v>
      </c>
      <c r="G556" s="11">
        <f t="shared" si="257"/>
        <v>347.1</v>
      </c>
      <c r="H556" s="72"/>
      <c r="I556" s="72"/>
    </row>
    <row r="557" spans="1:9" ht="60" x14ac:dyDescent="0.25">
      <c r="A557" s="42" t="s">
        <v>275</v>
      </c>
      <c r="B557" s="7" t="s">
        <v>271</v>
      </c>
      <c r="C557" s="7" t="s">
        <v>276</v>
      </c>
      <c r="D557" s="8"/>
      <c r="E557" s="36">
        <f>E558</f>
        <v>243.4</v>
      </c>
      <c r="F557" s="36">
        <f t="shared" si="257"/>
        <v>343.1</v>
      </c>
      <c r="G557" s="36">
        <f t="shared" si="257"/>
        <v>347.1</v>
      </c>
      <c r="H557" s="72"/>
      <c r="I557" s="72"/>
    </row>
    <row r="558" spans="1:9" ht="60" x14ac:dyDescent="0.25">
      <c r="A558" s="42" t="s">
        <v>20</v>
      </c>
      <c r="B558" s="7" t="s">
        <v>271</v>
      </c>
      <c r="C558" s="7" t="s">
        <v>276</v>
      </c>
      <c r="D558" s="8">
        <v>200</v>
      </c>
      <c r="E558" s="36">
        <v>243.4</v>
      </c>
      <c r="F558" s="36">
        <v>343.1</v>
      </c>
      <c r="G558" s="75">
        <v>347.1</v>
      </c>
      <c r="H558" s="72"/>
      <c r="I558" s="72"/>
    </row>
    <row r="559" spans="1:9" ht="60" x14ac:dyDescent="0.25">
      <c r="A559" s="43" t="s">
        <v>277</v>
      </c>
      <c r="B559" s="7" t="s">
        <v>271</v>
      </c>
      <c r="C559" s="7" t="s">
        <v>278</v>
      </c>
      <c r="D559" s="8"/>
      <c r="E559" s="36">
        <f>E560+E563+E565+E568</f>
        <v>5745.3</v>
      </c>
      <c r="F559" s="36">
        <f t="shared" ref="F559:G559" si="258">F560+F563+F565+F568</f>
        <v>6007</v>
      </c>
      <c r="G559" s="36">
        <f t="shared" si="258"/>
        <v>6034.1</v>
      </c>
      <c r="H559" s="72"/>
      <c r="I559" s="72"/>
    </row>
    <row r="560" spans="1:9" ht="45" x14ac:dyDescent="0.25">
      <c r="A560" s="42" t="s">
        <v>279</v>
      </c>
      <c r="B560" s="7" t="s">
        <v>271</v>
      </c>
      <c r="C560" s="7" t="s">
        <v>280</v>
      </c>
      <c r="D560" s="8"/>
      <c r="E560" s="36">
        <f>SUM(E561:E562)</f>
        <v>3300</v>
      </c>
      <c r="F560" s="36">
        <f t="shared" ref="F560:G560" si="259">SUM(F561:F562)</f>
        <v>3450</v>
      </c>
      <c r="G560" s="36">
        <f t="shared" si="259"/>
        <v>3460</v>
      </c>
      <c r="H560" s="72"/>
      <c r="I560" s="72"/>
    </row>
    <row r="561" spans="1:9" ht="105" x14ac:dyDescent="0.25">
      <c r="A561" s="42" t="s">
        <v>13</v>
      </c>
      <c r="B561" s="7" t="s">
        <v>271</v>
      </c>
      <c r="C561" s="7" t="s">
        <v>280</v>
      </c>
      <c r="D561" s="8">
        <v>100</v>
      </c>
      <c r="E561" s="36">
        <v>2500</v>
      </c>
      <c r="F561" s="36">
        <v>2600</v>
      </c>
      <c r="G561" s="75">
        <v>2605</v>
      </c>
      <c r="H561" s="72"/>
      <c r="I561" s="72"/>
    </row>
    <row r="562" spans="1:9" ht="60" x14ac:dyDescent="0.25">
      <c r="A562" s="42" t="s">
        <v>20</v>
      </c>
      <c r="B562" s="7" t="s">
        <v>271</v>
      </c>
      <c r="C562" s="7" t="s">
        <v>280</v>
      </c>
      <c r="D562" s="8">
        <v>200</v>
      </c>
      <c r="E562" s="36">
        <v>800</v>
      </c>
      <c r="F562" s="36">
        <v>850</v>
      </c>
      <c r="G562" s="75">
        <v>855</v>
      </c>
      <c r="H562" s="72"/>
      <c r="I562" s="72"/>
    </row>
    <row r="563" spans="1:9" ht="60" x14ac:dyDescent="0.25">
      <c r="A563" s="44" t="s">
        <v>281</v>
      </c>
      <c r="B563" s="7" t="s">
        <v>271</v>
      </c>
      <c r="C563" s="7" t="s">
        <v>282</v>
      </c>
      <c r="D563" s="8"/>
      <c r="E563" s="36">
        <f>E564</f>
        <v>917</v>
      </c>
      <c r="F563" s="36">
        <f t="shared" ref="F563:G563" si="260">F564</f>
        <v>920</v>
      </c>
      <c r="G563" s="36">
        <f t="shared" si="260"/>
        <v>925</v>
      </c>
      <c r="H563" s="72"/>
      <c r="I563" s="72"/>
    </row>
    <row r="564" spans="1:9" ht="60" x14ac:dyDescent="0.25">
      <c r="A564" s="42" t="s">
        <v>20</v>
      </c>
      <c r="B564" s="7" t="s">
        <v>271</v>
      </c>
      <c r="C564" s="7" t="s">
        <v>282</v>
      </c>
      <c r="D564" s="14">
        <v>200</v>
      </c>
      <c r="E564" s="36">
        <v>917</v>
      </c>
      <c r="F564" s="36">
        <v>920</v>
      </c>
      <c r="G564" s="75">
        <v>925</v>
      </c>
      <c r="H564" s="72"/>
      <c r="I564" s="72"/>
    </row>
    <row r="565" spans="1:9" ht="30" x14ac:dyDescent="0.25">
      <c r="A565" s="44" t="s">
        <v>283</v>
      </c>
      <c r="B565" s="7" t="s">
        <v>271</v>
      </c>
      <c r="C565" s="7" t="s">
        <v>284</v>
      </c>
      <c r="D565" s="14"/>
      <c r="E565" s="36">
        <f>SUM(E566:E567)</f>
        <v>1278.3</v>
      </c>
      <c r="F565" s="36">
        <f t="shared" ref="F565:G565" si="261">SUM(F566:F567)</f>
        <v>1337</v>
      </c>
      <c r="G565" s="36">
        <f t="shared" si="261"/>
        <v>1339.1</v>
      </c>
      <c r="H565" s="72"/>
      <c r="I565" s="72"/>
    </row>
    <row r="566" spans="1:9" ht="30" x14ac:dyDescent="0.25">
      <c r="A566" s="42" t="s">
        <v>21</v>
      </c>
      <c r="B566" s="7" t="s">
        <v>271</v>
      </c>
      <c r="C566" s="7" t="s">
        <v>284</v>
      </c>
      <c r="D566" s="14">
        <v>300</v>
      </c>
      <c r="E566" s="36">
        <v>500</v>
      </c>
      <c r="F566" s="36">
        <v>500</v>
      </c>
      <c r="G566" s="75">
        <v>500</v>
      </c>
      <c r="H566" s="72"/>
      <c r="I566" s="72"/>
    </row>
    <row r="567" spans="1:9" ht="60" x14ac:dyDescent="0.25">
      <c r="A567" s="42" t="s">
        <v>87</v>
      </c>
      <c r="B567" s="7" t="s">
        <v>271</v>
      </c>
      <c r="C567" s="7" t="s">
        <v>284</v>
      </c>
      <c r="D567" s="14">
        <v>600</v>
      </c>
      <c r="E567" s="36">
        <v>778.3</v>
      </c>
      <c r="F567" s="36">
        <v>837</v>
      </c>
      <c r="G567" s="75">
        <v>839.1</v>
      </c>
      <c r="H567" s="72"/>
      <c r="I567" s="72"/>
    </row>
    <row r="568" spans="1:9" ht="75" x14ac:dyDescent="0.25">
      <c r="A568" s="42" t="s">
        <v>285</v>
      </c>
      <c r="B568" s="7" t="s">
        <v>271</v>
      </c>
      <c r="C568" s="7" t="s">
        <v>286</v>
      </c>
      <c r="D568" s="8"/>
      <c r="E568" s="36">
        <f>E569</f>
        <v>250</v>
      </c>
      <c r="F568" s="36">
        <f t="shared" ref="F568:G568" si="262">F569</f>
        <v>300</v>
      </c>
      <c r="G568" s="36">
        <f t="shared" si="262"/>
        <v>310</v>
      </c>
      <c r="H568" s="72"/>
      <c r="I568" s="72"/>
    </row>
    <row r="569" spans="1:9" ht="60" x14ac:dyDescent="0.25">
      <c r="A569" s="42" t="s">
        <v>20</v>
      </c>
      <c r="B569" s="7" t="s">
        <v>271</v>
      </c>
      <c r="C569" s="7" t="s">
        <v>286</v>
      </c>
      <c r="D569" s="8">
        <v>200</v>
      </c>
      <c r="E569" s="36">
        <v>250</v>
      </c>
      <c r="F569" s="36">
        <v>300</v>
      </c>
      <c r="G569" s="75">
        <v>310</v>
      </c>
      <c r="H569" s="72"/>
      <c r="I569" s="72"/>
    </row>
    <row r="570" spans="1:9" s="74" customFormat="1" x14ac:dyDescent="0.25">
      <c r="A570" s="68" t="s">
        <v>287</v>
      </c>
      <c r="B570" s="20" t="s">
        <v>288</v>
      </c>
      <c r="C570" s="20"/>
      <c r="D570" s="65"/>
      <c r="E570" s="9">
        <f>E571</f>
        <v>26371.9</v>
      </c>
      <c r="F570" s="9">
        <f t="shared" ref="F570:G573" si="263">F571</f>
        <v>27498.9</v>
      </c>
      <c r="G570" s="9">
        <f t="shared" si="263"/>
        <v>28467</v>
      </c>
    </row>
    <row r="571" spans="1:9" x14ac:dyDescent="0.25">
      <c r="A571" s="47" t="s">
        <v>289</v>
      </c>
      <c r="B571" s="13" t="s">
        <v>290</v>
      </c>
      <c r="C571" s="13"/>
      <c r="D571" s="14"/>
      <c r="E571" s="11">
        <f>E572</f>
        <v>26371.9</v>
      </c>
      <c r="F571" s="11">
        <f t="shared" si="263"/>
        <v>27498.9</v>
      </c>
      <c r="G571" s="11">
        <f t="shared" si="263"/>
        <v>28467</v>
      </c>
      <c r="H571" s="72"/>
      <c r="I571" s="72"/>
    </row>
    <row r="572" spans="1:9" x14ac:dyDescent="0.25">
      <c r="A572" s="44" t="s">
        <v>9</v>
      </c>
      <c r="B572" s="13" t="s">
        <v>290</v>
      </c>
      <c r="C572" s="13" t="s">
        <v>10</v>
      </c>
      <c r="D572" s="14"/>
      <c r="E572" s="11">
        <f>E573</f>
        <v>26371.9</v>
      </c>
      <c r="F572" s="11">
        <f t="shared" si="263"/>
        <v>27498.9</v>
      </c>
      <c r="G572" s="11">
        <f t="shared" si="263"/>
        <v>28467</v>
      </c>
      <c r="H572" s="72"/>
      <c r="I572" s="72"/>
    </row>
    <row r="573" spans="1:9" ht="60" x14ac:dyDescent="0.25">
      <c r="A573" s="44" t="s">
        <v>86</v>
      </c>
      <c r="B573" s="13" t="s">
        <v>290</v>
      </c>
      <c r="C573" s="13" t="s">
        <v>61</v>
      </c>
      <c r="D573" s="14"/>
      <c r="E573" s="11">
        <f>E574</f>
        <v>26371.9</v>
      </c>
      <c r="F573" s="11">
        <f t="shared" si="263"/>
        <v>27498.9</v>
      </c>
      <c r="G573" s="11">
        <f t="shared" si="263"/>
        <v>28467</v>
      </c>
      <c r="H573" s="72"/>
      <c r="I573" s="72"/>
    </row>
    <row r="574" spans="1:9" ht="60" x14ac:dyDescent="0.25">
      <c r="A574" s="44" t="s">
        <v>87</v>
      </c>
      <c r="B574" s="13" t="s">
        <v>290</v>
      </c>
      <c r="C574" s="13" t="s">
        <v>61</v>
      </c>
      <c r="D574" s="14">
        <v>600</v>
      </c>
      <c r="E574" s="11">
        <v>26371.9</v>
      </c>
      <c r="F574" s="11">
        <v>27498.9</v>
      </c>
      <c r="G574" s="11">
        <v>28467</v>
      </c>
      <c r="H574" s="72"/>
      <c r="I574" s="72"/>
    </row>
    <row r="575" spans="1:9" s="74" customFormat="1" ht="42.75" x14ac:dyDescent="0.25">
      <c r="A575" s="46" t="s">
        <v>291</v>
      </c>
      <c r="B575" s="6" t="s">
        <v>292</v>
      </c>
      <c r="C575" s="6"/>
      <c r="D575" s="27"/>
      <c r="E575" s="9">
        <f>E576</f>
        <v>94857.7</v>
      </c>
      <c r="F575" s="9">
        <f t="shared" ref="F575:G578" si="264">F576</f>
        <v>127437.6</v>
      </c>
      <c r="G575" s="9">
        <f t="shared" si="264"/>
        <v>131805.6</v>
      </c>
    </row>
    <row r="576" spans="1:9" ht="30" x14ac:dyDescent="0.25">
      <c r="A576" s="42" t="s">
        <v>293</v>
      </c>
      <c r="B576" s="7" t="s">
        <v>294</v>
      </c>
      <c r="C576" s="7"/>
      <c r="D576" s="8"/>
      <c r="E576" s="11">
        <f>E577</f>
        <v>94857.7</v>
      </c>
      <c r="F576" s="11">
        <f t="shared" si="264"/>
        <v>127437.6</v>
      </c>
      <c r="G576" s="11">
        <f t="shared" si="264"/>
        <v>131805.6</v>
      </c>
      <c r="H576" s="72"/>
      <c r="I576" s="72"/>
    </row>
    <row r="577" spans="1:9" x14ac:dyDescent="0.25">
      <c r="A577" s="42" t="s">
        <v>9</v>
      </c>
      <c r="B577" s="7" t="s">
        <v>294</v>
      </c>
      <c r="C577" s="7" t="s">
        <v>10</v>
      </c>
      <c r="D577" s="8"/>
      <c r="E577" s="11">
        <f>E578</f>
        <v>94857.7</v>
      </c>
      <c r="F577" s="11">
        <f t="shared" si="264"/>
        <v>127437.6</v>
      </c>
      <c r="G577" s="11">
        <f t="shared" si="264"/>
        <v>131805.6</v>
      </c>
      <c r="H577" s="72"/>
      <c r="I577" s="72"/>
    </row>
    <row r="578" spans="1:9" ht="30" x14ac:dyDescent="0.25">
      <c r="A578" s="42" t="s">
        <v>295</v>
      </c>
      <c r="B578" s="7" t="s">
        <v>294</v>
      </c>
      <c r="C578" s="7" t="s">
        <v>296</v>
      </c>
      <c r="D578" s="8"/>
      <c r="E578" s="11">
        <f>E579</f>
        <v>94857.7</v>
      </c>
      <c r="F578" s="11">
        <f t="shared" si="264"/>
        <v>127437.6</v>
      </c>
      <c r="G578" s="11">
        <f t="shared" si="264"/>
        <v>131805.6</v>
      </c>
      <c r="H578" s="72"/>
      <c r="I578" s="72"/>
    </row>
    <row r="579" spans="1:9" ht="30" x14ac:dyDescent="0.25">
      <c r="A579" s="42" t="s">
        <v>297</v>
      </c>
      <c r="B579" s="7" t="s">
        <v>294</v>
      </c>
      <c r="C579" s="7" t="s">
        <v>296</v>
      </c>
      <c r="D579" s="8">
        <v>700</v>
      </c>
      <c r="E579" s="11">
        <v>94857.7</v>
      </c>
      <c r="F579" s="11">
        <v>127437.6</v>
      </c>
      <c r="G579" s="11">
        <v>131805.6</v>
      </c>
      <c r="H579" s="72"/>
      <c r="I579" s="72"/>
    </row>
    <row r="580" spans="1:9" x14ac:dyDescent="0.25">
      <c r="A580" s="12"/>
      <c r="B580" s="7"/>
      <c r="C580" s="7"/>
      <c r="D580" s="8"/>
      <c r="E580" s="11"/>
      <c r="F580" s="11"/>
      <c r="G580" s="71"/>
      <c r="H580" s="72"/>
      <c r="I580" s="72"/>
    </row>
    <row r="581" spans="1:9" x14ac:dyDescent="0.25">
      <c r="A581" s="10"/>
      <c r="B581" s="7"/>
      <c r="C581" s="7"/>
      <c r="D581" s="8"/>
      <c r="E581" s="11"/>
      <c r="F581" s="9"/>
      <c r="G581" s="71"/>
      <c r="H581" s="72"/>
      <c r="I581" s="72"/>
    </row>
    <row r="582" spans="1:9" ht="15.75" x14ac:dyDescent="0.25">
      <c r="A582" s="5" t="s">
        <v>558</v>
      </c>
      <c r="B582" s="7"/>
      <c r="C582" s="32"/>
      <c r="D582" s="8"/>
      <c r="E582" s="70">
        <f>E9+E86+E92+E118+E202+E299+E450+E484+E546+E570+E575</f>
        <v>8988205.8000000007</v>
      </c>
      <c r="F582" s="70">
        <f>F9+F86+F92+F118+F202+F299+F450+F484+F546+F570+F575</f>
        <v>8948597.3000000007</v>
      </c>
      <c r="G582" s="70">
        <f>G9+G86+G92+G118+G202+G299+G450+G484+G546+G570+G575</f>
        <v>9422155.9000000004</v>
      </c>
      <c r="H582" s="72"/>
      <c r="I582" s="72"/>
    </row>
    <row r="583" spans="1:9" ht="15.75" x14ac:dyDescent="0.25">
      <c r="A583" s="33"/>
      <c r="B583" s="4"/>
      <c r="C583" s="4"/>
      <c r="D583" s="4"/>
      <c r="E583" s="34"/>
      <c r="F583" s="34"/>
      <c r="G583" s="35"/>
    </row>
    <row r="584" spans="1:9" ht="15.75" hidden="1" x14ac:dyDescent="0.25">
      <c r="A584" s="5" t="s">
        <v>557</v>
      </c>
      <c r="B584" s="4"/>
      <c r="C584" s="4"/>
      <c r="D584" s="4"/>
      <c r="E584" s="70"/>
      <c r="F584" s="70">
        <v>97168.2</v>
      </c>
      <c r="G584" s="70">
        <v>204325.6</v>
      </c>
    </row>
    <row r="585" spans="1:9" ht="15.75" hidden="1" x14ac:dyDescent="0.25">
      <c r="A585" s="4"/>
      <c r="B585" s="4"/>
      <c r="C585" s="4"/>
      <c r="D585" s="4"/>
      <c r="E585" s="34"/>
      <c r="F585" s="34"/>
      <c r="G585" s="34"/>
    </row>
    <row r="586" spans="1:9" ht="15.75" hidden="1" x14ac:dyDescent="0.25">
      <c r="A586" s="4"/>
      <c r="B586" s="4"/>
      <c r="C586" s="4"/>
      <c r="D586" s="4"/>
      <c r="E586" s="34">
        <f>E582+E584</f>
        <v>8988205.8000000007</v>
      </c>
      <c r="F586" s="34">
        <f>F582+F584</f>
        <v>9045765.5</v>
      </c>
      <c r="G586" s="34">
        <f>G582+G584</f>
        <v>9626481.5</v>
      </c>
    </row>
    <row r="587" spans="1:9" ht="15.75" x14ac:dyDescent="0.25">
      <c r="A587" s="4"/>
      <c r="B587" s="4"/>
      <c r="C587" s="4"/>
      <c r="D587" s="4"/>
      <c r="E587" s="34"/>
      <c r="F587" s="34"/>
      <c r="G587" s="34"/>
    </row>
    <row r="588" spans="1:9" ht="15.75" x14ac:dyDescent="0.25">
      <c r="A588" s="4"/>
      <c r="B588" s="4"/>
      <c r="C588" s="63"/>
      <c r="D588" s="4"/>
      <c r="E588" s="34"/>
      <c r="F588" s="34"/>
      <c r="G588" s="34"/>
    </row>
    <row r="589" spans="1:9" ht="15.75" x14ac:dyDescent="0.25">
      <c r="A589" s="4"/>
      <c r="B589" s="4"/>
      <c r="C589" s="4"/>
      <c r="D589" s="4"/>
      <c r="E589" s="34"/>
      <c r="F589" s="34"/>
      <c r="G589" s="34"/>
    </row>
    <row r="590" spans="1:9" ht="15.75" x14ac:dyDescent="0.25">
      <c r="A590" s="4"/>
      <c r="B590" s="4"/>
      <c r="C590" s="4"/>
      <c r="D590" s="4"/>
      <c r="E590" s="34"/>
      <c r="F590" s="34"/>
      <c r="G590" s="34"/>
    </row>
    <row r="591" spans="1:9" ht="15.75" x14ac:dyDescent="0.25">
      <c r="A591" s="4"/>
      <c r="B591" s="4"/>
      <c r="C591" s="4"/>
      <c r="D591" s="4"/>
      <c r="E591" s="34"/>
      <c r="F591" s="34"/>
      <c r="G591" s="34"/>
    </row>
    <row r="592" spans="1:9" ht="15.75" x14ac:dyDescent="0.25">
      <c r="A592" s="4"/>
      <c r="B592" s="4"/>
      <c r="C592" s="4"/>
      <c r="D592" s="4"/>
      <c r="E592" s="34"/>
      <c r="F592" s="34"/>
      <c r="G592" s="34"/>
    </row>
    <row r="593" spans="1:7" ht="15.75" x14ac:dyDescent="0.25">
      <c r="A593" s="4"/>
      <c r="B593" s="4"/>
      <c r="C593" s="4"/>
      <c r="D593" s="4"/>
      <c r="E593" s="34"/>
      <c r="F593" s="34"/>
      <c r="G593" s="34"/>
    </row>
    <row r="594" spans="1:7" ht="15.75" x14ac:dyDescent="0.25">
      <c r="A594" s="4"/>
      <c r="B594" s="4"/>
      <c r="C594" s="4"/>
      <c r="D594" s="4"/>
      <c r="E594" s="34"/>
      <c r="F594" s="34"/>
      <c r="G594" s="34"/>
    </row>
    <row r="595" spans="1:7" ht="15.75" x14ac:dyDescent="0.25">
      <c r="A595" s="4"/>
      <c r="B595" s="4"/>
      <c r="C595" s="4"/>
      <c r="D595" s="4"/>
      <c r="E595" s="34"/>
      <c r="F595" s="34"/>
      <c r="G595" s="34"/>
    </row>
    <row r="596" spans="1:7" ht="15.75" x14ac:dyDescent="0.25">
      <c r="A596" s="4"/>
      <c r="B596" s="4"/>
      <c r="C596" s="4"/>
      <c r="D596" s="4"/>
      <c r="E596" s="34"/>
      <c r="F596" s="34"/>
      <c r="G596" s="34"/>
    </row>
    <row r="597" spans="1:7" ht="15.75" x14ac:dyDescent="0.25">
      <c r="A597" s="4"/>
      <c r="B597" s="4"/>
      <c r="C597" s="4"/>
      <c r="D597" s="4"/>
      <c r="E597" s="34"/>
      <c r="F597" s="34"/>
      <c r="G597" s="34"/>
    </row>
    <row r="598" spans="1:7" ht="15.75" x14ac:dyDescent="0.25">
      <c r="A598" s="4"/>
      <c r="B598" s="4"/>
      <c r="C598" s="4"/>
      <c r="D598" s="4"/>
      <c r="E598" s="34"/>
      <c r="F598" s="34"/>
      <c r="G598" s="34"/>
    </row>
    <row r="599" spans="1:7" ht="15.75" x14ac:dyDescent="0.25">
      <c r="A599" s="4"/>
      <c r="B599" s="4"/>
      <c r="C599" s="4"/>
      <c r="D599" s="4"/>
      <c r="E599" s="34"/>
      <c r="F599" s="34"/>
      <c r="G599" s="34"/>
    </row>
    <row r="600" spans="1:7" ht="15.75" x14ac:dyDescent="0.25">
      <c r="A600" s="4"/>
      <c r="B600" s="4"/>
      <c r="C600" s="4"/>
      <c r="D600" s="4"/>
      <c r="E600" s="34"/>
      <c r="F600" s="34"/>
      <c r="G600" s="34"/>
    </row>
    <row r="601" spans="1:7" ht="15.75" x14ac:dyDescent="0.25">
      <c r="A601" s="4"/>
      <c r="B601" s="4"/>
      <c r="C601" s="4"/>
      <c r="D601" s="4"/>
      <c r="E601" s="34"/>
      <c r="F601" s="34"/>
      <c r="G601" s="34"/>
    </row>
    <row r="602" spans="1:7" ht="15.75" x14ac:dyDescent="0.25">
      <c r="A602" s="4"/>
      <c r="B602" s="4"/>
      <c r="C602" s="4"/>
      <c r="D602" s="4"/>
      <c r="E602" s="34"/>
      <c r="F602" s="34"/>
      <c r="G602" s="34"/>
    </row>
    <row r="603" spans="1:7" ht="15.75" x14ac:dyDescent="0.25">
      <c r="A603" s="4"/>
      <c r="B603" s="4"/>
      <c r="C603" s="4"/>
      <c r="D603" s="4"/>
      <c r="E603" s="34"/>
      <c r="F603" s="34"/>
      <c r="G603" s="34"/>
    </row>
    <row r="604" spans="1:7" ht="15.75" x14ac:dyDescent="0.25">
      <c r="A604" s="4"/>
      <c r="B604" s="4"/>
      <c r="C604" s="4"/>
      <c r="D604" s="4"/>
      <c r="E604" s="34"/>
      <c r="F604" s="34"/>
      <c r="G604" s="34"/>
    </row>
    <row r="605" spans="1:7" ht="15.75" x14ac:dyDescent="0.25">
      <c r="A605" s="4"/>
      <c r="B605" s="4"/>
      <c r="C605" s="4"/>
      <c r="D605" s="4"/>
      <c r="E605" s="34"/>
      <c r="F605" s="34"/>
      <c r="G605" s="34"/>
    </row>
    <row r="606" spans="1:7" ht="15.75" x14ac:dyDescent="0.25">
      <c r="A606" s="4"/>
      <c r="B606" s="4"/>
      <c r="C606" s="4"/>
      <c r="D606" s="4"/>
      <c r="E606" s="34"/>
      <c r="F606" s="34"/>
      <c r="G606" s="34"/>
    </row>
    <row r="607" spans="1:7" ht="15.75" x14ac:dyDescent="0.25">
      <c r="A607" s="4"/>
      <c r="B607" s="4"/>
      <c r="C607" s="4"/>
      <c r="D607" s="4"/>
      <c r="E607" s="34"/>
      <c r="F607" s="34"/>
      <c r="G607" s="34"/>
    </row>
    <row r="608" spans="1:7" ht="15.75" x14ac:dyDescent="0.25">
      <c r="A608" s="4"/>
      <c r="B608" s="4"/>
      <c r="C608" s="4"/>
      <c r="D608" s="4"/>
      <c r="E608" s="34"/>
      <c r="F608" s="34"/>
      <c r="G608" s="34"/>
    </row>
    <row r="609" spans="1:7" ht="15.75" x14ac:dyDescent="0.25">
      <c r="A609" s="4"/>
      <c r="B609" s="4"/>
      <c r="C609" s="4"/>
      <c r="D609" s="4"/>
      <c r="E609" s="34"/>
      <c r="F609" s="34"/>
      <c r="G609" s="34"/>
    </row>
    <row r="610" spans="1:7" ht="15.75" x14ac:dyDescent="0.25">
      <c r="A610" s="4"/>
      <c r="B610" s="4"/>
      <c r="C610" s="4"/>
      <c r="D610" s="4"/>
      <c r="E610" s="34"/>
      <c r="F610" s="34"/>
      <c r="G610" s="34"/>
    </row>
    <row r="611" spans="1:7" ht="15.75" x14ac:dyDescent="0.25">
      <c r="A611" s="4"/>
      <c r="B611" s="4"/>
      <c r="C611" s="4"/>
      <c r="D611" s="4"/>
      <c r="E611" s="34"/>
      <c r="F611" s="34"/>
      <c r="G611" s="34"/>
    </row>
    <row r="612" spans="1:7" ht="15.75" x14ac:dyDescent="0.25">
      <c r="A612" s="4"/>
      <c r="B612" s="4"/>
      <c r="C612" s="4"/>
      <c r="D612" s="4"/>
      <c r="E612" s="34"/>
      <c r="F612" s="34"/>
      <c r="G612" s="34"/>
    </row>
    <row r="613" spans="1:7" ht="15.75" x14ac:dyDescent="0.25">
      <c r="A613" s="4"/>
      <c r="B613" s="4"/>
      <c r="C613" s="4"/>
      <c r="D613" s="4"/>
      <c r="E613" s="34"/>
      <c r="F613" s="34"/>
      <c r="G613" s="34"/>
    </row>
    <row r="614" spans="1:7" ht="15.75" x14ac:dyDescent="0.25">
      <c r="A614" s="4"/>
      <c r="B614" s="4"/>
      <c r="C614" s="4"/>
      <c r="D614" s="4"/>
      <c r="E614" s="34"/>
      <c r="F614" s="34"/>
      <c r="G614" s="34"/>
    </row>
    <row r="615" spans="1:7" ht="15.75" x14ac:dyDescent="0.25">
      <c r="A615" s="4"/>
      <c r="B615" s="4"/>
      <c r="C615" s="4"/>
      <c r="D615" s="4"/>
      <c r="E615" s="34"/>
      <c r="F615" s="34"/>
      <c r="G615" s="34"/>
    </row>
    <row r="616" spans="1:7" ht="15.75" x14ac:dyDescent="0.25">
      <c r="A616" s="4"/>
      <c r="B616" s="4"/>
      <c r="C616" s="4"/>
      <c r="D616" s="4"/>
      <c r="E616" s="34"/>
      <c r="F616" s="34"/>
      <c r="G616" s="34"/>
    </row>
    <row r="617" spans="1:7" ht="15.75" x14ac:dyDescent="0.25">
      <c r="A617" s="4"/>
      <c r="B617" s="4"/>
      <c r="C617" s="4"/>
      <c r="D617" s="4"/>
      <c r="E617" s="34"/>
      <c r="F617" s="34"/>
      <c r="G617" s="34"/>
    </row>
    <row r="618" spans="1:7" ht="15.75" x14ac:dyDescent="0.25">
      <c r="A618" s="4"/>
      <c r="B618" s="4"/>
      <c r="C618" s="4"/>
      <c r="D618" s="4"/>
      <c r="E618" s="34"/>
      <c r="F618" s="34"/>
      <c r="G618" s="34"/>
    </row>
    <row r="619" spans="1:7" ht="15.75" x14ac:dyDescent="0.25">
      <c r="A619" s="4"/>
      <c r="B619" s="4"/>
      <c r="C619" s="4"/>
      <c r="D619" s="4"/>
      <c r="E619" s="34"/>
      <c r="F619" s="34"/>
      <c r="G619" s="34"/>
    </row>
    <row r="620" spans="1:7" ht="15.75" x14ac:dyDescent="0.25">
      <c r="A620" s="4"/>
      <c r="B620" s="4"/>
      <c r="C620" s="4"/>
      <c r="D620" s="4"/>
      <c r="E620" s="34"/>
      <c r="F620" s="34"/>
      <c r="G620" s="34"/>
    </row>
    <row r="621" spans="1:7" ht="15.75" x14ac:dyDescent="0.25">
      <c r="A621" s="4"/>
      <c r="B621" s="4"/>
      <c r="C621" s="4"/>
      <c r="D621" s="4"/>
      <c r="E621" s="34"/>
      <c r="F621" s="34"/>
      <c r="G621" s="34"/>
    </row>
    <row r="622" spans="1:7" ht="15.75" x14ac:dyDescent="0.25">
      <c r="A622" s="4"/>
      <c r="B622" s="4"/>
      <c r="C622" s="4"/>
      <c r="D622" s="4"/>
      <c r="E622" s="34"/>
      <c r="F622" s="34"/>
      <c r="G622" s="34"/>
    </row>
    <row r="623" spans="1:7" ht="15.75" x14ac:dyDescent="0.25">
      <c r="A623" s="4"/>
      <c r="B623" s="4"/>
      <c r="C623" s="4"/>
      <c r="D623" s="4"/>
      <c r="E623" s="34"/>
      <c r="F623" s="34"/>
      <c r="G623" s="34"/>
    </row>
    <row r="624" spans="1:7" ht="15.75" x14ac:dyDescent="0.25">
      <c r="A624" s="4"/>
      <c r="B624" s="4"/>
      <c r="C624" s="4"/>
      <c r="D624" s="4"/>
      <c r="E624" s="34"/>
      <c r="F624" s="34"/>
      <c r="G624" s="34"/>
    </row>
    <row r="625" spans="1:7" ht="15.75" x14ac:dyDescent="0.25">
      <c r="A625" s="4"/>
      <c r="B625" s="4"/>
      <c r="C625" s="4"/>
      <c r="D625" s="4"/>
      <c r="E625" s="34"/>
      <c r="F625" s="34"/>
      <c r="G625" s="34"/>
    </row>
    <row r="626" spans="1:7" ht="15.75" x14ac:dyDescent="0.25">
      <c r="A626" s="4"/>
      <c r="B626" s="4"/>
      <c r="C626" s="4"/>
      <c r="D626" s="4"/>
      <c r="E626" s="34"/>
      <c r="F626" s="34"/>
      <c r="G626" s="34"/>
    </row>
    <row r="627" spans="1:7" ht="15.75" x14ac:dyDescent="0.25">
      <c r="A627" s="4"/>
      <c r="B627" s="4"/>
      <c r="C627" s="4"/>
      <c r="D627" s="4"/>
      <c r="E627" s="34"/>
      <c r="F627" s="34"/>
      <c r="G627" s="34"/>
    </row>
    <row r="628" spans="1:7" ht="15.75" x14ac:dyDescent="0.25">
      <c r="A628" s="4"/>
      <c r="B628" s="4"/>
      <c r="C628" s="4"/>
      <c r="D628" s="4"/>
      <c r="E628" s="34"/>
      <c r="F628" s="34"/>
      <c r="G628" s="34"/>
    </row>
    <row r="629" spans="1:7" ht="15.75" x14ac:dyDescent="0.25">
      <c r="A629" s="4"/>
      <c r="B629" s="4"/>
      <c r="C629" s="4"/>
      <c r="D629" s="4"/>
      <c r="E629" s="34"/>
      <c r="F629" s="34"/>
      <c r="G629" s="34"/>
    </row>
    <row r="630" spans="1:7" ht="15.75" x14ac:dyDescent="0.25">
      <c r="A630" s="4"/>
      <c r="B630" s="4"/>
      <c r="C630" s="4"/>
      <c r="D630" s="4"/>
      <c r="E630" s="34"/>
      <c r="F630" s="34"/>
      <c r="G630" s="34"/>
    </row>
    <row r="631" spans="1:7" ht="15.75" x14ac:dyDescent="0.25">
      <c r="A631" s="4"/>
      <c r="B631" s="4"/>
      <c r="C631" s="4"/>
      <c r="D631" s="4"/>
      <c r="E631" s="34"/>
      <c r="F631" s="34"/>
      <c r="G631" s="34"/>
    </row>
    <row r="632" spans="1:7" ht="15.75" x14ac:dyDescent="0.25">
      <c r="A632" s="4"/>
      <c r="B632" s="4"/>
      <c r="C632" s="4"/>
      <c r="D632" s="4"/>
      <c r="E632" s="34"/>
      <c r="F632" s="34"/>
      <c r="G632" s="34"/>
    </row>
    <row r="633" spans="1:7" ht="15.75" x14ac:dyDescent="0.25">
      <c r="A633" s="4"/>
      <c r="B633" s="4"/>
      <c r="C633" s="4"/>
      <c r="D633" s="4"/>
      <c r="E633" s="34"/>
      <c r="F633" s="34"/>
      <c r="G633" s="34"/>
    </row>
    <row r="634" spans="1:7" ht="15.75" x14ac:dyDescent="0.25">
      <c r="A634" s="4"/>
      <c r="B634" s="4"/>
      <c r="C634" s="4"/>
      <c r="D634" s="4"/>
      <c r="E634" s="34"/>
      <c r="F634" s="34"/>
      <c r="G634" s="34"/>
    </row>
    <row r="635" spans="1:7" ht="15.75" x14ac:dyDescent="0.25">
      <c r="A635" s="4"/>
      <c r="B635" s="4"/>
      <c r="C635" s="4"/>
      <c r="D635" s="4"/>
      <c r="E635" s="34"/>
      <c r="F635" s="34"/>
      <c r="G635" s="34"/>
    </row>
    <row r="636" spans="1:7" ht="15.75" x14ac:dyDescent="0.25">
      <c r="A636" s="4"/>
      <c r="B636" s="4"/>
      <c r="C636" s="4"/>
      <c r="D636" s="4"/>
      <c r="E636" s="34"/>
      <c r="F636" s="34"/>
      <c r="G636" s="34"/>
    </row>
    <row r="637" spans="1:7" ht="15.75" x14ac:dyDescent="0.25">
      <c r="A637" s="4"/>
      <c r="B637" s="4"/>
      <c r="C637" s="4"/>
      <c r="D637" s="4"/>
      <c r="E637" s="34"/>
      <c r="F637" s="34"/>
      <c r="G637" s="34"/>
    </row>
    <row r="638" spans="1:7" ht="15.75" x14ac:dyDescent="0.25">
      <c r="A638" s="4"/>
      <c r="B638" s="4"/>
      <c r="C638" s="4"/>
      <c r="D638" s="4"/>
      <c r="E638" s="34"/>
      <c r="F638" s="34"/>
      <c r="G638" s="34"/>
    </row>
    <row r="639" spans="1:7" ht="15.75" x14ac:dyDescent="0.25">
      <c r="A639" s="4"/>
      <c r="B639" s="4"/>
      <c r="C639" s="4"/>
      <c r="D639" s="4"/>
      <c r="E639" s="34"/>
      <c r="F639" s="34"/>
      <c r="G639" s="34"/>
    </row>
    <row r="640" spans="1:7" ht="15.75" x14ac:dyDescent="0.25">
      <c r="A640" s="4"/>
      <c r="B640" s="4"/>
      <c r="C640" s="4"/>
      <c r="D640" s="4"/>
      <c r="E640" s="34"/>
      <c r="F640" s="34"/>
      <c r="G640" s="34"/>
    </row>
    <row r="641" spans="1:7" ht="15.75" x14ac:dyDescent="0.25">
      <c r="A641" s="4"/>
      <c r="B641" s="4"/>
      <c r="C641" s="4"/>
      <c r="D641" s="4"/>
      <c r="E641" s="34"/>
      <c r="F641" s="34"/>
      <c r="G641" s="34"/>
    </row>
    <row r="642" spans="1:7" ht="15.75" x14ac:dyDescent="0.25">
      <c r="A642" s="4"/>
      <c r="B642" s="4"/>
      <c r="C642" s="4"/>
      <c r="D642" s="4"/>
      <c r="E642" s="34"/>
      <c r="F642" s="34"/>
      <c r="G642" s="34"/>
    </row>
    <row r="643" spans="1:7" ht="15.75" x14ac:dyDescent="0.25">
      <c r="A643" s="4"/>
      <c r="B643" s="4"/>
      <c r="C643" s="4"/>
      <c r="D643" s="4"/>
      <c r="E643" s="34"/>
      <c r="F643" s="34"/>
      <c r="G643" s="34"/>
    </row>
    <row r="644" spans="1:7" ht="15.75" x14ac:dyDescent="0.25">
      <c r="A644" s="4"/>
      <c r="B644" s="4"/>
      <c r="C644" s="4"/>
      <c r="D644" s="4"/>
      <c r="E644" s="34"/>
      <c r="F644" s="34"/>
      <c r="G644" s="34"/>
    </row>
    <row r="645" spans="1:7" ht="15.75" x14ac:dyDescent="0.25">
      <c r="A645" s="4"/>
      <c r="B645" s="4"/>
      <c r="C645" s="4"/>
      <c r="D645" s="4"/>
      <c r="E645" s="34"/>
      <c r="F645" s="34"/>
      <c r="G645" s="34"/>
    </row>
    <row r="646" spans="1:7" ht="15.75" x14ac:dyDescent="0.25">
      <c r="A646" s="4"/>
      <c r="B646" s="4"/>
      <c r="C646" s="4"/>
      <c r="D646" s="4"/>
      <c r="E646" s="34"/>
      <c r="F646" s="34"/>
      <c r="G646" s="34"/>
    </row>
    <row r="647" spans="1:7" ht="15.75" x14ac:dyDescent="0.25">
      <c r="A647" s="4"/>
      <c r="B647" s="4"/>
      <c r="C647" s="4"/>
      <c r="D647" s="4"/>
      <c r="E647" s="34"/>
      <c r="F647" s="34"/>
      <c r="G647" s="34"/>
    </row>
    <row r="648" spans="1:7" ht="15.75" x14ac:dyDescent="0.25">
      <c r="A648" s="4"/>
      <c r="B648" s="4"/>
      <c r="C648" s="4"/>
      <c r="D648" s="4"/>
      <c r="E648" s="34"/>
      <c r="F648" s="34"/>
      <c r="G648" s="34"/>
    </row>
    <row r="649" spans="1:7" ht="15.75" x14ac:dyDescent="0.25">
      <c r="A649" s="4"/>
      <c r="B649" s="4"/>
      <c r="C649" s="4"/>
      <c r="D649" s="4"/>
      <c r="E649" s="34"/>
      <c r="F649" s="34"/>
      <c r="G649" s="34"/>
    </row>
    <row r="650" spans="1:7" ht="15.75" x14ac:dyDescent="0.25">
      <c r="A650" s="4"/>
      <c r="B650" s="4"/>
      <c r="C650" s="4"/>
      <c r="D650" s="4"/>
      <c r="E650" s="34"/>
      <c r="F650" s="34"/>
      <c r="G650" s="34"/>
    </row>
    <row r="651" spans="1:7" ht="15.75" x14ac:dyDescent="0.25">
      <c r="A651" s="4"/>
      <c r="B651" s="4"/>
      <c r="C651" s="4"/>
      <c r="D651" s="4"/>
      <c r="E651" s="34"/>
      <c r="F651" s="34"/>
      <c r="G651" s="34"/>
    </row>
    <row r="652" spans="1:7" ht="15.75" x14ac:dyDescent="0.25">
      <c r="A652" s="4"/>
      <c r="B652" s="4"/>
      <c r="C652" s="4"/>
      <c r="D652" s="4"/>
      <c r="E652" s="34"/>
      <c r="F652" s="34"/>
      <c r="G652" s="34"/>
    </row>
    <row r="653" spans="1:7" ht="15.75" x14ac:dyDescent="0.25">
      <c r="A653" s="4"/>
      <c r="B653" s="4"/>
      <c r="C653" s="4"/>
      <c r="D653" s="4"/>
      <c r="E653" s="34"/>
      <c r="F653" s="34"/>
      <c r="G653" s="34"/>
    </row>
    <row r="654" spans="1:7" ht="15.75" x14ac:dyDescent="0.25">
      <c r="A654" s="4"/>
      <c r="B654" s="4"/>
      <c r="C654" s="4"/>
      <c r="D654" s="4"/>
      <c r="E654" s="34"/>
      <c r="F654" s="34"/>
      <c r="G654" s="34"/>
    </row>
    <row r="655" spans="1:7" ht="15.75" x14ac:dyDescent="0.25">
      <c r="A655" s="4"/>
      <c r="B655" s="4"/>
      <c r="C655" s="4"/>
      <c r="D655" s="4"/>
      <c r="E655" s="34"/>
      <c r="F655" s="34"/>
      <c r="G655" s="34"/>
    </row>
    <row r="656" spans="1:7" ht="15.75" x14ac:dyDescent="0.25">
      <c r="A656" s="4"/>
      <c r="B656" s="4"/>
      <c r="C656" s="4"/>
      <c r="D656" s="4"/>
      <c r="E656" s="34"/>
      <c r="F656" s="34"/>
      <c r="G656" s="34"/>
    </row>
    <row r="657" spans="1:7" ht="15.75" x14ac:dyDescent="0.25">
      <c r="A657" s="4"/>
      <c r="B657" s="4"/>
      <c r="C657" s="4"/>
      <c r="D657" s="4"/>
      <c r="E657" s="34"/>
      <c r="F657" s="34"/>
      <c r="G657" s="34"/>
    </row>
    <row r="658" spans="1:7" ht="15.75" x14ac:dyDescent="0.25">
      <c r="A658" s="4"/>
      <c r="B658" s="4"/>
      <c r="C658" s="4"/>
      <c r="D658" s="4"/>
      <c r="E658" s="34"/>
      <c r="F658" s="34"/>
      <c r="G658" s="34"/>
    </row>
    <row r="659" spans="1:7" ht="15.75" x14ac:dyDescent="0.25">
      <c r="A659" s="4"/>
      <c r="B659" s="4"/>
      <c r="C659" s="4"/>
      <c r="D659" s="4"/>
      <c r="E659" s="34"/>
      <c r="F659" s="34"/>
      <c r="G659" s="34"/>
    </row>
    <row r="660" spans="1:7" ht="15.75" x14ac:dyDescent="0.25">
      <c r="A660" s="4"/>
      <c r="B660" s="4"/>
      <c r="C660" s="4"/>
      <c r="D660" s="4"/>
      <c r="E660" s="34"/>
      <c r="F660" s="34"/>
      <c r="G660" s="34"/>
    </row>
    <row r="661" spans="1:7" ht="15.75" x14ac:dyDescent="0.25">
      <c r="A661" s="4"/>
      <c r="B661" s="4"/>
      <c r="C661" s="4"/>
      <c r="D661" s="4"/>
      <c r="E661" s="34"/>
      <c r="F661" s="34"/>
      <c r="G661" s="34"/>
    </row>
    <row r="662" spans="1:7" ht="15.75" x14ac:dyDescent="0.25">
      <c r="A662" s="4"/>
      <c r="B662" s="4"/>
      <c r="C662" s="4"/>
      <c r="D662" s="4"/>
      <c r="E662" s="34"/>
      <c r="F662" s="34"/>
      <c r="G662" s="34"/>
    </row>
    <row r="663" spans="1:7" ht="15.75" x14ac:dyDescent="0.25">
      <c r="A663" s="4"/>
      <c r="B663" s="4"/>
      <c r="C663" s="4"/>
      <c r="D663" s="4"/>
      <c r="E663" s="34"/>
      <c r="F663" s="34"/>
      <c r="G663" s="34"/>
    </row>
    <row r="664" spans="1:7" ht="15.75" x14ac:dyDescent="0.25">
      <c r="A664" s="4"/>
      <c r="B664" s="4"/>
      <c r="C664" s="4"/>
      <c r="D664" s="4"/>
      <c r="E664" s="34"/>
      <c r="F664" s="34"/>
      <c r="G664" s="34"/>
    </row>
    <row r="665" spans="1:7" ht="15.75" x14ac:dyDescent="0.25">
      <c r="A665" s="4"/>
      <c r="B665" s="4"/>
      <c r="C665" s="4"/>
      <c r="D665" s="4"/>
      <c r="E665" s="34"/>
      <c r="F665" s="34"/>
      <c r="G665" s="34"/>
    </row>
    <row r="666" spans="1:7" ht="15.75" x14ac:dyDescent="0.25">
      <c r="A666" s="4"/>
      <c r="B666" s="4"/>
      <c r="C666" s="4"/>
      <c r="D666" s="4"/>
      <c r="E666" s="34"/>
      <c r="F666" s="34"/>
      <c r="G666" s="34"/>
    </row>
    <row r="667" spans="1:7" ht="15.75" x14ac:dyDescent="0.25">
      <c r="A667" s="4"/>
      <c r="B667" s="4"/>
      <c r="C667" s="4"/>
      <c r="D667" s="4"/>
      <c r="E667" s="34"/>
      <c r="F667" s="34"/>
      <c r="G667" s="34"/>
    </row>
    <row r="668" spans="1:7" ht="15.75" x14ac:dyDescent="0.25">
      <c r="A668" s="4"/>
      <c r="B668" s="4"/>
      <c r="C668" s="4"/>
      <c r="D668" s="4"/>
      <c r="E668" s="34"/>
      <c r="F668" s="34"/>
      <c r="G668" s="34"/>
    </row>
    <row r="669" spans="1:7" ht="15.75" x14ac:dyDescent="0.25">
      <c r="A669" s="4"/>
      <c r="B669" s="4"/>
      <c r="C669" s="4"/>
      <c r="D669" s="4"/>
      <c r="E669" s="34"/>
      <c r="F669" s="34"/>
      <c r="G669" s="34"/>
    </row>
    <row r="670" spans="1:7" ht="15.75" x14ac:dyDescent="0.25">
      <c r="A670" s="4"/>
      <c r="B670" s="4"/>
      <c r="C670" s="4"/>
      <c r="D670" s="4"/>
      <c r="E670" s="34"/>
      <c r="F670" s="34"/>
      <c r="G670" s="34"/>
    </row>
    <row r="671" spans="1:7" ht="15.75" x14ac:dyDescent="0.25">
      <c r="A671" s="4"/>
      <c r="B671" s="4"/>
      <c r="C671" s="4"/>
      <c r="D671" s="4"/>
      <c r="E671" s="34"/>
      <c r="F671" s="34"/>
      <c r="G671" s="34"/>
    </row>
    <row r="672" spans="1:7" ht="15.75" x14ac:dyDescent="0.25">
      <c r="A672" s="4"/>
      <c r="B672" s="4"/>
      <c r="C672" s="4"/>
      <c r="D672" s="4"/>
      <c r="E672" s="34"/>
      <c r="F672" s="34"/>
      <c r="G672" s="34"/>
    </row>
    <row r="673" spans="1:7" ht="15.75" x14ac:dyDescent="0.25">
      <c r="A673" s="4"/>
      <c r="B673" s="4"/>
      <c r="C673" s="4"/>
      <c r="D673" s="4"/>
      <c r="E673" s="34"/>
      <c r="F673" s="34"/>
      <c r="G673" s="34"/>
    </row>
    <row r="674" spans="1:7" ht="15.75" x14ac:dyDescent="0.25">
      <c r="A674" s="4"/>
      <c r="B674" s="4"/>
      <c r="C674" s="4"/>
      <c r="D674" s="4"/>
      <c r="E674" s="34"/>
      <c r="F674" s="34"/>
      <c r="G674" s="34"/>
    </row>
    <row r="675" spans="1:7" ht="15.75" x14ac:dyDescent="0.25">
      <c r="A675" s="4"/>
      <c r="B675" s="4"/>
      <c r="C675" s="4"/>
      <c r="D675" s="4"/>
      <c r="E675" s="34"/>
      <c r="F675" s="34"/>
      <c r="G675" s="34"/>
    </row>
    <row r="676" spans="1:7" ht="15.75" x14ac:dyDescent="0.25">
      <c r="A676" s="4"/>
      <c r="B676" s="4"/>
      <c r="C676" s="4"/>
      <c r="D676" s="4"/>
      <c r="E676" s="34"/>
      <c r="F676" s="34"/>
      <c r="G676" s="34"/>
    </row>
    <row r="677" spans="1:7" ht="15.75" x14ac:dyDescent="0.25">
      <c r="A677" s="4"/>
      <c r="B677" s="4"/>
      <c r="C677" s="4"/>
      <c r="D677" s="4"/>
      <c r="E677" s="34"/>
      <c r="F677" s="34"/>
      <c r="G677" s="34"/>
    </row>
    <row r="678" spans="1:7" ht="15.75" x14ac:dyDescent="0.25">
      <c r="A678" s="4"/>
      <c r="B678" s="4"/>
      <c r="C678" s="4"/>
      <c r="D678" s="4"/>
      <c r="E678" s="34"/>
      <c r="F678" s="34"/>
      <c r="G678" s="34"/>
    </row>
    <row r="679" spans="1:7" ht="15.75" x14ac:dyDescent="0.25">
      <c r="A679" s="4"/>
      <c r="B679" s="4"/>
      <c r="C679" s="4"/>
      <c r="D679" s="4"/>
      <c r="E679" s="34"/>
      <c r="F679" s="34"/>
      <c r="G679" s="34"/>
    </row>
    <row r="680" spans="1:7" ht="15.75" x14ac:dyDescent="0.25">
      <c r="A680" s="4"/>
      <c r="B680" s="4"/>
      <c r="C680" s="4"/>
      <c r="D680" s="4"/>
      <c r="E680" s="34"/>
      <c r="F680" s="34"/>
      <c r="G680" s="34"/>
    </row>
    <row r="681" spans="1:7" ht="15.75" x14ac:dyDescent="0.25">
      <c r="A681" s="4"/>
      <c r="B681" s="4"/>
      <c r="C681" s="4"/>
      <c r="D681" s="4"/>
      <c r="E681" s="34"/>
      <c r="F681" s="34"/>
      <c r="G681" s="34"/>
    </row>
    <row r="682" spans="1:7" ht="15.75" x14ac:dyDescent="0.25">
      <c r="A682" s="4"/>
      <c r="B682" s="4"/>
      <c r="C682" s="4"/>
      <c r="D682" s="4"/>
      <c r="E682" s="34"/>
      <c r="F682" s="34"/>
      <c r="G682" s="34"/>
    </row>
    <row r="683" spans="1:7" ht="15.75" x14ac:dyDescent="0.25">
      <c r="A683" s="4"/>
      <c r="B683" s="4"/>
      <c r="C683" s="4"/>
      <c r="D683" s="4"/>
      <c r="E683" s="34"/>
      <c r="F683" s="34"/>
      <c r="G683" s="34"/>
    </row>
    <row r="684" spans="1:7" ht="15.75" x14ac:dyDescent="0.25">
      <c r="A684" s="4"/>
      <c r="B684" s="4"/>
      <c r="C684" s="4"/>
      <c r="D684" s="4"/>
      <c r="E684" s="34"/>
      <c r="F684" s="34"/>
      <c r="G684" s="34"/>
    </row>
    <row r="685" spans="1:7" ht="15.75" x14ac:dyDescent="0.25">
      <c r="A685" s="4"/>
      <c r="B685" s="4"/>
      <c r="C685" s="4"/>
      <c r="D685" s="4"/>
      <c r="E685" s="34"/>
      <c r="F685" s="34"/>
      <c r="G685" s="34"/>
    </row>
    <row r="686" spans="1:7" ht="15.75" x14ac:dyDescent="0.25">
      <c r="A686" s="4"/>
      <c r="B686" s="4"/>
      <c r="C686" s="4"/>
      <c r="D686" s="4"/>
      <c r="E686" s="34"/>
      <c r="F686" s="34"/>
      <c r="G686" s="34"/>
    </row>
    <row r="687" spans="1:7" ht="15.75" x14ac:dyDescent="0.25">
      <c r="A687" s="4"/>
      <c r="B687" s="4"/>
      <c r="C687" s="4"/>
      <c r="D687" s="4"/>
      <c r="E687" s="34"/>
      <c r="F687" s="34"/>
      <c r="G687" s="34"/>
    </row>
    <row r="688" spans="1:7" ht="15.75" x14ac:dyDescent="0.25">
      <c r="A688" s="4"/>
      <c r="B688" s="4"/>
      <c r="C688" s="4"/>
      <c r="D688" s="4"/>
      <c r="E688" s="34"/>
      <c r="F688" s="34"/>
      <c r="G688" s="34"/>
    </row>
    <row r="689" spans="1:7" ht="15.75" x14ac:dyDescent="0.25">
      <c r="A689" s="4"/>
      <c r="B689" s="4"/>
      <c r="C689" s="4"/>
      <c r="D689" s="4"/>
      <c r="E689" s="34"/>
      <c r="F689" s="34"/>
      <c r="G689" s="34"/>
    </row>
    <row r="690" spans="1:7" ht="15.75" x14ac:dyDescent="0.25">
      <c r="A690" s="4"/>
      <c r="B690" s="4"/>
      <c r="C690" s="4"/>
      <c r="D690" s="4"/>
      <c r="E690" s="34"/>
      <c r="F690" s="34"/>
      <c r="G690" s="34"/>
    </row>
    <row r="691" spans="1:7" ht="15.75" x14ac:dyDescent="0.25">
      <c r="A691" s="4"/>
      <c r="B691" s="4"/>
      <c r="C691" s="4"/>
      <c r="D691" s="4"/>
      <c r="E691" s="34"/>
      <c r="F691" s="34"/>
      <c r="G691" s="34"/>
    </row>
    <row r="692" spans="1:7" ht="15.75" x14ac:dyDescent="0.25">
      <c r="A692" s="4"/>
      <c r="B692" s="4"/>
      <c r="C692" s="4"/>
      <c r="D692" s="4"/>
      <c r="E692" s="34"/>
      <c r="F692" s="34"/>
      <c r="G692" s="34"/>
    </row>
    <row r="693" spans="1:7" ht="15.75" x14ac:dyDescent="0.25">
      <c r="A693" s="4"/>
      <c r="B693" s="4"/>
      <c r="C693" s="4"/>
      <c r="D693" s="4"/>
      <c r="E693" s="34"/>
      <c r="F693" s="34"/>
      <c r="G693" s="34"/>
    </row>
    <row r="694" spans="1:7" ht="15.75" x14ac:dyDescent="0.25">
      <c r="A694" s="4"/>
      <c r="B694" s="4"/>
      <c r="C694" s="4"/>
      <c r="D694" s="4"/>
      <c r="E694" s="34"/>
      <c r="F694" s="34"/>
      <c r="G694" s="34"/>
    </row>
    <row r="695" spans="1:7" ht="15.75" x14ac:dyDescent="0.25">
      <c r="A695" s="4"/>
      <c r="B695" s="4"/>
      <c r="C695" s="4"/>
      <c r="D695" s="4"/>
      <c r="E695" s="34"/>
      <c r="F695" s="34"/>
      <c r="G695" s="34"/>
    </row>
    <row r="696" spans="1:7" ht="15.75" x14ac:dyDescent="0.25">
      <c r="A696" s="4"/>
      <c r="B696" s="4"/>
      <c r="C696" s="4"/>
      <c r="D696" s="4"/>
      <c r="E696" s="34"/>
      <c r="F696" s="34"/>
      <c r="G696" s="34"/>
    </row>
    <row r="697" spans="1:7" ht="15.75" x14ac:dyDescent="0.25">
      <c r="A697" s="4"/>
      <c r="B697" s="4"/>
      <c r="C697" s="4"/>
      <c r="D697" s="4"/>
      <c r="E697" s="34"/>
      <c r="F697" s="34"/>
      <c r="G697" s="34"/>
    </row>
    <row r="698" spans="1:7" ht="15.75" x14ac:dyDescent="0.25">
      <c r="A698" s="4"/>
      <c r="B698" s="4"/>
      <c r="C698" s="4"/>
      <c r="D698" s="4"/>
      <c r="E698" s="34"/>
      <c r="F698" s="34"/>
      <c r="G698" s="34"/>
    </row>
    <row r="699" spans="1:7" ht="15.75" x14ac:dyDescent="0.25">
      <c r="A699" s="4"/>
      <c r="B699" s="4"/>
      <c r="C699" s="4"/>
      <c r="D699" s="4"/>
      <c r="E699" s="34"/>
      <c r="F699" s="34"/>
      <c r="G699" s="34"/>
    </row>
    <row r="700" spans="1:7" ht="15.75" x14ac:dyDescent="0.25">
      <c r="A700" s="4"/>
      <c r="B700" s="4"/>
      <c r="C700" s="4"/>
      <c r="D700" s="4"/>
      <c r="E700" s="34"/>
      <c r="F700" s="34"/>
      <c r="G700" s="34"/>
    </row>
  </sheetData>
  <sortState ref="A10:H686">
    <sortCondition ref="B10:B686"/>
  </sortState>
  <mergeCells count="10">
    <mergeCell ref="A4:G4"/>
    <mergeCell ref="F1:G1"/>
    <mergeCell ref="F2:G2"/>
    <mergeCell ref="F3:G3"/>
    <mergeCell ref="B7:B8"/>
    <mergeCell ref="C7:C8"/>
    <mergeCell ref="D7:D8"/>
    <mergeCell ref="E7:E8"/>
    <mergeCell ref="F7:G7"/>
    <mergeCell ref="A7:A8"/>
  </mergeCells>
  <pageMargins left="0.70866141732283472" right="0.11811023622047245" top="0.55118110236220474" bottom="0.35433070866141736" header="0.31496062992125984" footer="0.31496062992125984"/>
  <pageSetup paperSize="9" scale="85" fitToHeight="9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рпр</vt:lpstr>
      <vt:lpstr>рпр!Заголовки_для_печати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User</cp:lastModifiedBy>
  <cp:lastPrinted>2021-11-02T02:55:27Z</cp:lastPrinted>
  <dcterms:created xsi:type="dcterms:W3CDTF">2021-10-13T06:13:14Z</dcterms:created>
  <dcterms:modified xsi:type="dcterms:W3CDTF">2021-12-13T01:24:43Z</dcterms:modified>
</cp:coreProperties>
</file>